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f Mahin - Works\Supply Copia Assignments\UHG Report\Code\Copies\"/>
    </mc:Choice>
  </mc:AlternateContent>
  <xr:revisionPtr revIDLastSave="0" documentId="13_ncr:1_{179A555E-CB8C-426B-ACA7-49BB6DE970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lobal Exe Sum" sheetId="1" r:id="rId1"/>
    <sheet name="Sheet2" sheetId="14" r:id="rId2"/>
  </sheets>
  <definedNames>
    <definedName name="_xlnm.Print_Area" localSheetId="0">'Global Exe Sum'!$A$1:$L$200</definedName>
  </definedNames>
  <calcPr calcId="181029"/>
</workbook>
</file>

<file path=xl/calcChain.xml><?xml version="1.0" encoding="utf-8"?>
<calcChain xmlns="http://schemas.openxmlformats.org/spreadsheetml/2006/main">
  <c r="F7" i="14" l="1"/>
  <c r="E7" i="14"/>
  <c r="D7" i="14"/>
  <c r="C7" i="14"/>
  <c r="B7" i="14"/>
  <c r="K200" i="1" l="1"/>
  <c r="E200" i="1"/>
  <c r="K191" i="1"/>
  <c r="H191" i="1"/>
  <c r="E191" i="1"/>
  <c r="B191" i="1"/>
  <c r="L174" i="1"/>
  <c r="K174" i="1"/>
  <c r="J174" i="1"/>
  <c r="I174" i="1"/>
  <c r="G174" i="1"/>
  <c r="B174" i="1"/>
  <c r="K161" i="1"/>
  <c r="E161" i="1"/>
  <c r="K151" i="1"/>
  <c r="H151" i="1"/>
  <c r="E151" i="1"/>
  <c r="B151" i="1"/>
  <c r="G131" i="1"/>
  <c r="F131" i="1"/>
  <c r="E131" i="1"/>
  <c r="D131" i="1"/>
  <c r="B131" i="1"/>
  <c r="L120" i="1"/>
  <c r="J120" i="1"/>
  <c r="H120" i="1"/>
  <c r="B120" i="1"/>
  <c r="K107" i="1"/>
  <c r="E107" i="1"/>
  <c r="K98" i="1"/>
  <c r="H98" i="1"/>
  <c r="E98" i="1"/>
  <c r="B98" i="1"/>
  <c r="G80" i="1"/>
  <c r="F80" i="1"/>
  <c r="E80" i="1"/>
  <c r="D80" i="1"/>
  <c r="L69" i="1"/>
  <c r="J69" i="1"/>
  <c r="H69" i="1"/>
  <c r="I69" i="1" s="1"/>
  <c r="B80" i="1"/>
  <c r="E63" i="1"/>
  <c r="B69" i="1"/>
  <c r="J58" i="1"/>
  <c r="F58" i="1"/>
  <c r="B58" i="1"/>
  <c r="L46" i="1"/>
  <c r="J46" i="1"/>
  <c r="K46" i="1" s="1"/>
  <c r="H46" i="1"/>
  <c r="F46" i="1"/>
  <c r="E46" i="1" s="1"/>
  <c r="D46" i="1"/>
  <c r="B46" i="1"/>
  <c r="H37" i="1"/>
  <c r="F37" i="1"/>
  <c r="D37" i="1"/>
  <c r="B37" i="1"/>
  <c r="L26" i="1"/>
  <c r="J26" i="1"/>
  <c r="I26" i="1" s="1"/>
  <c r="H26" i="1"/>
  <c r="D26" i="1"/>
  <c r="B26" i="1"/>
  <c r="F168" i="1"/>
  <c r="E168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F114" i="1"/>
  <c r="E114" i="1"/>
  <c r="K69" i="1"/>
  <c r="K68" i="1"/>
  <c r="I68" i="1"/>
  <c r="K67" i="1"/>
  <c r="I67" i="1"/>
  <c r="K66" i="1"/>
  <c r="I66" i="1"/>
  <c r="K65" i="1"/>
  <c r="I65" i="1"/>
  <c r="K64" i="1"/>
  <c r="I64" i="1"/>
  <c r="F63" i="1"/>
  <c r="C46" i="1"/>
  <c r="K45" i="1"/>
  <c r="I45" i="1"/>
  <c r="E45" i="1"/>
  <c r="C45" i="1"/>
  <c r="K44" i="1"/>
  <c r="I44" i="1"/>
  <c r="E44" i="1"/>
  <c r="C44" i="1"/>
  <c r="K43" i="1"/>
  <c r="I43" i="1"/>
  <c r="E43" i="1"/>
  <c r="C43" i="1"/>
  <c r="K42" i="1"/>
  <c r="I42" i="1"/>
  <c r="E42" i="1"/>
  <c r="C42" i="1"/>
  <c r="K41" i="1"/>
  <c r="I41" i="1"/>
  <c r="E41" i="1"/>
  <c r="C41" i="1"/>
  <c r="K26" i="1"/>
  <c r="K25" i="1"/>
  <c r="I25" i="1"/>
  <c r="K24" i="1"/>
  <c r="I24" i="1"/>
  <c r="K23" i="1"/>
  <c r="I23" i="1"/>
  <c r="K22" i="1"/>
  <c r="I22" i="1"/>
  <c r="K21" i="1"/>
  <c r="I21" i="1"/>
  <c r="I46" i="1" l="1"/>
</calcChain>
</file>

<file path=xl/sharedStrings.xml><?xml version="1.0" encoding="utf-8"?>
<sst xmlns="http://schemas.openxmlformats.org/spreadsheetml/2006/main" count="514" uniqueCount="151">
  <si>
    <t>Executive Summary</t>
  </si>
  <si>
    <t>Total Purchase Order Spend</t>
  </si>
  <si>
    <t>Brazil</t>
  </si>
  <si>
    <t>Chile</t>
  </si>
  <si>
    <t>Peru</t>
  </si>
  <si>
    <t>Portugal</t>
  </si>
  <si>
    <t>Total</t>
  </si>
  <si>
    <t>Market</t>
  </si>
  <si>
    <t>Total P.O. Spend - MTD</t>
  </si>
  <si>
    <t>Total P.O. Spend - YTD</t>
  </si>
  <si>
    <t>Direct (Non-pharma) Spend</t>
  </si>
  <si>
    <t>Direct (Pharma) Spend</t>
  </si>
  <si>
    <t>Indirect Spend</t>
  </si>
  <si>
    <t>UNITEDHEALTHCARE GLOBAL</t>
  </si>
  <si>
    <t>Colombia</t>
  </si>
  <si>
    <t>MTD USD Spend</t>
  </si>
  <si>
    <t>YTD USD Spend</t>
  </si>
  <si>
    <t>Total Category Spend by Market</t>
  </si>
  <si>
    <t>Non-Pharma</t>
  </si>
  <si>
    <t>Pharma</t>
  </si>
  <si>
    <t>Total PO Spend</t>
  </si>
  <si>
    <t>Total P.O. Spend - YoY Trend</t>
  </si>
  <si>
    <t>USD Spend MTD</t>
  </si>
  <si>
    <t>USD Spend YTD</t>
  </si>
  <si>
    <t>Unique Suppliers</t>
  </si>
  <si>
    <t>Unique Manufacturers</t>
  </si>
  <si>
    <t>Unique SKU's</t>
  </si>
  <si>
    <t>Non-Pharma Spend YoY Trend</t>
  </si>
  <si>
    <t>Pharma Spend YoY Trend</t>
  </si>
  <si>
    <t>Indirect - IT</t>
  </si>
  <si>
    <t>Top Manufacturers by Category Spend</t>
  </si>
  <si>
    <t>Total P.O. Spend - YTD Trended</t>
  </si>
  <si>
    <t>`</t>
  </si>
  <si>
    <t>Global Supply Chain Analytics - Apr 2023</t>
  </si>
  <si>
    <t>Market</t>
  </si>
  <si>
    <t>#Mnf</t>
  </si>
  <si>
    <t>#Supp</t>
  </si>
  <si>
    <t>#SKU</t>
  </si>
  <si>
    <t>Spend MTD</t>
  </si>
  <si>
    <t>Spend YTD</t>
  </si>
  <si>
    <t>$136.33M</t>
  </si>
  <si>
    <t>$479.77M</t>
  </si>
  <si>
    <t>Apr-23 ( USD )</t>
  </si>
  <si>
    <t>%</t>
  </si>
  <si>
    <t>2020 (  USD  )</t>
  </si>
  <si>
    <t>% Variance</t>
  </si>
  <si>
    <t>2021 (  USD  )</t>
  </si>
  <si>
    <t>2022 (  USD  )</t>
  </si>
  <si>
    <t>YTD 2023 ( USD )</t>
  </si>
  <si>
    <t>AMIL ASSISTENCIA</t>
  </si>
  <si>
    <t>MEDTRONIC</t>
  </si>
  <si>
    <t>NOT AVAILABLE</t>
  </si>
  <si>
    <t>EVEREAST MEDICAL PRODUCTS CO LTD</t>
  </si>
  <si>
    <t>ETHICON</t>
  </si>
  <si>
    <t>All Others</t>
  </si>
  <si>
    <t>Total</t>
  </si>
  <si>
    <t>*Total unique mfg  3131</t>
  </si>
  <si>
    <t>JANSSEN</t>
  </si>
  <si>
    <t>ROCHE</t>
  </si>
  <si>
    <t>MERCK CO MSD</t>
  </si>
  <si>
    <t>NOVARTIS</t>
  </si>
  <si>
    <t>BRISTOLMYERS SQUIBB</t>
  </si>
  <si>
    <t>*Total unique mfg  693</t>
  </si>
  <si>
    <t>STEFANINI IT SOLUTION</t>
  </si>
  <si>
    <t>DELL</t>
  </si>
  <si>
    <t>NEOBPO SA</t>
  </si>
  <si>
    <t>SAP</t>
  </si>
  <si>
    <t>ORACLE</t>
  </si>
  <si>
    <t>*Total unique mfg  518</t>
  </si>
  <si>
    <t>Apr YTD  USD</t>
  </si>
  <si>
    <t>Jan-23</t>
  </si>
  <si>
    <t>Feb-23</t>
  </si>
  <si>
    <t>Mar-23</t>
  </si>
  <si>
    <t>Apr-23</t>
  </si>
  <si>
    <t>Top Suppliers  Apr-23  MTD</t>
  </si>
  <si>
    <t>Top Suppliers  Apr-23  YTD</t>
  </si>
  <si>
    <t>Top Manufacturers  Apr-23  MTD</t>
  </si>
  <si>
    <t>Top Manufacturers  Apr-23  YTD</t>
  </si>
  <si>
    <t>Supplier</t>
  </si>
  <si>
    <t>USD</t>
  </si>
  <si>
    <t>JOHNSON JOHNSON</t>
  </si>
  <si>
    <t>CBS MEDICO CIENTIFICA</t>
  </si>
  <si>
    <t>NOVATECH COMERCIO</t>
  </si>
  <si>
    <t>STRATTNER</t>
  </si>
  <si>
    <t>NEUROX LOCACAO ATACADISTA EQUIPAMENTOS MEDICOS LTDA</t>
  </si>
  <si>
    <t>SP INTERVENTION</t>
  </si>
  <si>
    <t>DMF MEDICAL MATERIAIS MEDICOS SERVICOS EIRELI</t>
  </si>
  <si>
    <t>CRUZ VERDE</t>
  </si>
  <si>
    <t>B BRAUN</t>
  </si>
  <si>
    <t>SAMARIM ASSISTENCIA NEFROLOGICA</t>
  </si>
  <si>
    <t>FIXEN MED</t>
  </si>
  <si>
    <t>Manufacturer</t>
  </si>
  <si>
    <t>RAZEK EQUIPAMENTOS</t>
  </si>
  <si>
    <t>ABBOTT</t>
  </si>
  <si>
    <t>SURGITEC BRASIL</t>
  </si>
  <si>
    <t>SMITH NEPHEW</t>
  </si>
  <si>
    <t>BD</t>
  </si>
  <si>
    <t>Top Product Categories  Apr-23  MTD</t>
  </si>
  <si>
    <t>Top Product Categories  Apr-23  YTD</t>
  </si>
  <si>
    <t>Categories</t>
  </si>
  <si>
    <t>INJECTION AND ASPIRATION NEEDLES AND ACCESSORIES</t>
  </si>
  <si>
    <t>LIFE AND HEALTH AND ACCIDENT INSURANCE</t>
  </si>
  <si>
    <t>ENDOSCOPIC INSTRUMENTS</t>
  </si>
  <si>
    <t>ORTHOPEDIC TRAUMA IMPLANTS</t>
  </si>
  <si>
    <t>VASCULAR IMAGING AND INTERVENTIONAL CARDIOLOGY AND CARDIAC CATHETERIZATION LAB PRODUCTS</t>
  </si>
  <si>
    <t>SURGICAL IMPLANTS AND EXPANDERS AND EXTENDERS AND SURGICAL WIRES AND RELATED PRODUCTS</t>
  </si>
  <si>
    <t>SPINAL IMPLANTS</t>
  </si>
  <si>
    <t>SURGICAL INSTRUMENT SETS AND SYSTEMS</t>
  </si>
  <si>
    <t>MEDICAL OR SURGICAL EQUIPMENT REPAIR</t>
  </si>
  <si>
    <t>SURGICAL EQUIPMENT AND ACCESSORIES AND RELATED PRODUCTS</t>
  </si>
  <si>
    <t>ONCOPROD</t>
  </si>
  <si>
    <t>MAFRA HOSPITALAR</t>
  </si>
  <si>
    <t>EXPRESSA MEDICAMENTOS</t>
  </si>
  <si>
    <t>ALFARO SAC</t>
  </si>
  <si>
    <t>GRIFOLS</t>
  </si>
  <si>
    <t>PRO INFUSION PHARMA</t>
  </si>
  <si>
    <t>ELFA MEDICAMENTOS</t>
  </si>
  <si>
    <t>BIOGEN</t>
  </si>
  <si>
    <t>ASTRAZENECA</t>
  </si>
  <si>
    <t>PFIZER</t>
  </si>
  <si>
    <t>ABBVIE</t>
  </si>
  <si>
    <t>SANOFI</t>
  </si>
  <si>
    <t>ANTINEOPLASTIC AGENTS, ANTINEOPLASTIC AGENT IMMUNOTOXINS AND ANTINEOPLASTIC KERATINOCYTE GROWTH FACTORS</t>
  </si>
  <si>
    <t>IMMUNOSUPRESSANT ANTIBODIES</t>
  </si>
  <si>
    <t>ANTINEOPLASTIC ANTIBIOTICS</t>
  </si>
  <si>
    <t>IMMUNOSUPPRESSANTS</t>
  </si>
  <si>
    <t>CLASS NAME NOT AVAILABLE</t>
  </si>
  <si>
    <t>IMMUNOSTIMULATING AGENTS</t>
  </si>
  <si>
    <t>ELECTROLYTES</t>
  </si>
  <si>
    <t>TYROSINE KINASE INHIBITORS</t>
  </si>
  <si>
    <t>HORMONES AND ANTIHORMONES</t>
  </si>
  <si>
    <t>FORMULAS AND PRODUCTS FOR NUTRITIONAL SUPPORT</t>
  </si>
  <si>
    <t>IMMUNOSUPRESSANT PHTHALIMIDES</t>
  </si>
  <si>
    <t>SODEXO</t>
  </si>
  <si>
    <t>BEN BENEFICIOS E SERVICOS</t>
  </si>
  <si>
    <t>RB REDE DE BENEFICIOS E GESTAO EMPRESARIALLTDA</t>
  </si>
  <si>
    <t>APOIO ECOLIMP</t>
  </si>
  <si>
    <t>G4S LTDA</t>
  </si>
  <si>
    <t>ALLIS LUANDRE SOLUCOES EM TRADE E PESSOAS LTDA</t>
  </si>
  <si>
    <t>AVANADE</t>
  </si>
  <si>
    <t>YH SOLUCOES EM ATENDIMENTO</t>
  </si>
  <si>
    <t>PROPONTO GESTAO DE SISTEMAS LTDA</t>
  </si>
  <si>
    <t>GENERAL BUILDING AND OFFICE CLEANING AND MAINTENANCE SERVICES</t>
  </si>
  <si>
    <t>CIVIL ENGINEERING</t>
  </si>
  <si>
    <t>COMPUTER SOFTWARE LICENSING RENTAL OR LEASING SERVICE</t>
  </si>
  <si>
    <t>TAXATION ISSUES</t>
  </si>
  <si>
    <t>SYSTEM AND SYSTEM COMPONENT ADMINISTRATION SERVICES</t>
  </si>
  <si>
    <t>BUSINESS AND CORPORATE MANAGEMENT CONSULTATION SERVICES</t>
  </si>
  <si>
    <t>ELECTRIC UTILITIES</t>
  </si>
  <si>
    <t>BANQUET AND CATERING SERVICES</t>
  </si>
  <si>
    <t>PRINT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</si>
</sst>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b/>
      <sz val="20"/>
      <color rgb="FF003DA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rgb="FF003DA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i/>
      <sz val="12"/>
      <color rgb="FF003DA1"/>
      <name val="Arial"/>
      <family val="2"/>
    </font>
    <font>
      <b/>
      <sz val="14"/>
      <color theme="0"/>
      <name val="Arial"/>
      <family val="2"/>
    </font>
    <font>
      <b/>
      <i/>
      <sz val="18"/>
      <color rgb="FF003DA1"/>
      <name val="Arial"/>
      <family val="2"/>
    </font>
    <font>
      <b/>
      <sz val="18"/>
      <color rgb="FF003DA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0"/>
      <name val="Arial"/>
      <family val="2"/>
    </font>
    <font>
      <b/>
      <sz val="10"/>
      <color rgb="FF595959"/>
      <name val="Arial"/>
      <family val="2"/>
    </font>
    <font>
      <b/>
      <i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/>
    <xf numFmtId="164" fontId="3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/>
    <xf numFmtId="165" fontId="4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7" fontId="7" fillId="5" borderId="1" xfId="0" applyNumberFormat="1" applyFont="1" applyFill="1" applyBorder="1" applyAlignment="1">
      <alignment horizontal="center" vertical="center"/>
    </xf>
    <xf numFmtId="17" fontId="8" fillId="5" borderId="2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top"/>
    </xf>
    <xf numFmtId="164" fontId="3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wrapText="1"/>
    </xf>
    <xf numFmtId="164" fontId="3" fillId="7" borderId="0" xfId="0" applyNumberFormat="1" applyFont="1" applyFill="1" applyAlignment="1">
      <alignment horizontal="left"/>
    </xf>
    <xf numFmtId="0" fontId="10" fillId="2" borderId="0" xfId="0" applyFont="1" applyFill="1"/>
    <xf numFmtId="0" fontId="11" fillId="0" borderId="0" xfId="0" applyFont="1" applyAlignment="1">
      <alignment horizontal="right" vertical="top"/>
    </xf>
    <xf numFmtId="44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3" fillId="7" borderId="0" xfId="0" applyNumberFormat="1" applyFont="1" applyFill="1"/>
    <xf numFmtId="0" fontId="8" fillId="0" borderId="0" xfId="0" applyFont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13" fillId="0" borderId="0" xfId="0" applyFont="1"/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left"/>
    </xf>
    <xf numFmtId="164" fontId="5" fillId="6" borderId="0" xfId="0" applyNumberFormat="1" applyFont="1" applyFill="1" applyAlignment="1">
      <alignment horizontal="left"/>
    </xf>
    <xf numFmtId="0" fontId="3" fillId="7" borderId="0" xfId="0" applyFont="1" applyFill="1"/>
    <xf numFmtId="165" fontId="5" fillId="6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vertical="center" wrapText="1"/>
    </xf>
    <xf numFmtId="0" fontId="4" fillId="6" borderId="0" xfId="0" applyFont="1" applyFill="1" applyAlignment="1">
      <alignment horizontal="left" wrapText="1"/>
    </xf>
    <xf numFmtId="164" fontId="4" fillId="4" borderId="0" xfId="0" applyNumberFormat="1" applyFont="1" applyFill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top"/>
    </xf>
    <xf numFmtId="0" fontId="3" fillId="7" borderId="0" xfId="0" applyFont="1" applyFill="1" applyAlignment="1">
      <alignment horizontal="left"/>
    </xf>
    <xf numFmtId="0" fontId="7" fillId="8" borderId="24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8" fillId="8" borderId="0" xfId="0" applyFont="1" applyFill="1" applyAlignment="1">
      <alignment vertical="center"/>
    </xf>
    <xf numFmtId="17" fontId="8" fillId="5" borderId="27" xfId="0" applyNumberFormat="1" applyFont="1" applyFill="1" applyBorder="1" applyAlignment="1">
      <alignment horizontal="center" vertical="center" wrapText="1"/>
    </xf>
    <xf numFmtId="164" fontId="4" fillId="11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12" fillId="0" borderId="25" xfId="0" applyFont="1" applyBorder="1" applyAlignment="1">
      <alignment vertical="top"/>
    </xf>
    <xf numFmtId="0" fontId="7" fillId="8" borderId="28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7" fontId="8" fillId="5" borderId="29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4" fillId="6" borderId="30" xfId="0" applyFont="1" applyFill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164" fontId="4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6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7" fillId="5" borderId="31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0" fontId="4" fillId="4" borderId="30" xfId="0" applyFont="1" applyFill="1" applyBorder="1" applyAlignment="1">
      <alignment horizontal="left" wrapText="1"/>
    </xf>
    <xf numFmtId="0" fontId="11" fillId="0" borderId="25" xfId="0" applyFont="1" applyBorder="1" applyAlignment="1">
      <alignment horizontal="right" vertical="top"/>
    </xf>
    <xf numFmtId="17" fontId="8" fillId="5" borderId="32" xfId="0" applyNumberFormat="1" applyFont="1" applyFill="1" applyBorder="1" applyAlignment="1">
      <alignment horizontal="center" vertical="center" wrapText="1"/>
    </xf>
    <xf numFmtId="164" fontId="3" fillId="7" borderId="30" xfId="0" applyNumberFormat="1" applyFont="1" applyFill="1" applyBorder="1" applyAlignment="1">
      <alignment horizontal="center"/>
    </xf>
    <xf numFmtId="17" fontId="8" fillId="0" borderId="33" xfId="0" applyNumberFormat="1" applyFont="1" applyBorder="1" applyAlignment="1">
      <alignment horizontal="center" vertical="center" wrapText="1"/>
    </xf>
    <xf numFmtId="164" fontId="4" fillId="6" borderId="0" xfId="0" applyNumberFormat="1" applyFont="1" applyFill="1" applyAlignment="1">
      <alignment horizontal="left"/>
    </xf>
    <xf numFmtId="0" fontId="4" fillId="0" borderId="30" xfId="0" applyFont="1" applyBorder="1" applyAlignment="1">
      <alignment wrapText="1"/>
    </xf>
    <xf numFmtId="166" fontId="4" fillId="0" borderId="0" xfId="0" applyNumberFormat="1" applyFont="1" applyAlignment="1">
      <alignment horizontal="center"/>
    </xf>
    <xf numFmtId="0" fontId="3" fillId="7" borderId="30" xfId="0" applyFont="1" applyFill="1" applyBorder="1" applyAlignment="1">
      <alignment horizontal="left"/>
    </xf>
    <xf numFmtId="17" fontId="8" fillId="5" borderId="34" xfId="0" applyNumberFormat="1" applyFont="1" applyFill="1" applyBorder="1" applyAlignment="1">
      <alignment horizontal="center" vertical="center" wrapText="1"/>
    </xf>
    <xf numFmtId="164" fontId="15" fillId="7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7" fontId="7" fillId="5" borderId="2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/>
    <xf numFmtId="9" fontId="5" fillId="4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6" fillId="2" borderId="0" xfId="0" applyFont="1" applyFill="1"/>
    <xf numFmtId="0" fontId="7" fillId="0" borderId="0" xfId="0" applyFont="1"/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17" fillId="0" borderId="0" xfId="0" applyNumberFormat="1" applyFont="1"/>
    <xf numFmtId="3" fontId="4" fillId="4" borderId="0" xfId="0" applyNumberFormat="1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18" fillId="2" borderId="0" xfId="0" applyFont="1" applyFill="1"/>
    <xf numFmtId="3" fontId="4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0" borderId="25" xfId="0" applyFont="1" applyBorder="1" applyAlignment="1">
      <alignment vertical="top"/>
    </xf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165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Sum'!$D$75:$G$75</c:f>
              <c:numCache>
                <c:formatCode>_("$"* #,##0_);_("$"* \(#,##0\);_("$"* "-"??_);_(@_)</c:formatCode>
                <c:ptCount val="4"/>
                <c:pt idx="0">
                  <c:v>35941090.189999998</c:v>
                </c:pt>
                <c:pt idx="1">
                  <c:v>43748344.520000003</c:v>
                </c:pt>
                <c:pt idx="2">
                  <c:v>43759824.700000003</c:v>
                </c:pt>
                <c:pt idx="3">
                  <c:v>55368874.960000001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0-48FF-9D1F-64C20A6D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Sum'!$I$170:$L$170</c:f>
              <c:numCache>
                <c:formatCode>_("$"* #,##0_);_("$"* \(#,##0\);_("$"* "-"??_);_(@_)</c:formatCode>
                <c:ptCount val="4"/>
                <c:pt idx="0">
                  <c:v>468939.63</c:v>
                </c:pt>
                <c:pt idx="1">
                  <c:v>390005.14</c:v>
                </c:pt>
                <c:pt idx="2">
                  <c:v>481725.02</c:v>
                </c:pt>
                <c:pt idx="3">
                  <c:v>448488.01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3D4-83A6-ECF58405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Sum'!$I$172:$L$172</c:f>
              <c:numCache>
                <c:formatCode>_("$"* #,##0_);_("$"* \(#,##0\);_("$"* "-"??_);_(@_)</c:formatCode>
                <c:ptCount val="4"/>
                <c:pt idx="0">
                  <c:v>112158.05</c:v>
                </c:pt>
                <c:pt idx="1">
                  <c:v>307367.03999999998</c:v>
                </c:pt>
                <c:pt idx="2">
                  <c:v>303461.46000000002</c:v>
                </c:pt>
                <c:pt idx="3">
                  <c:v>230432.46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A-4F81-9810-45980CC7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Sum'!$I$173:$L$173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9-4C44-B2A6-4AA9EFA2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Sum'!$I$174:$L$174</c:f>
              <c:numCache>
                <c:formatCode>_("$"* #,##0_);_("$"* \(#,##0\);_("$"* "-"??_);_(@_)</c:formatCode>
                <c:ptCount val="4"/>
                <c:pt idx="0">
                  <c:v>32075665.52</c:v>
                </c:pt>
                <c:pt idx="1">
                  <c:v>30739396.240000002</c:v>
                </c:pt>
                <c:pt idx="2">
                  <c:v>38611129.120000005</c:v>
                </c:pt>
                <c:pt idx="3">
                  <c:v>40649371.759999998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49D7-9308-8E51A542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Sheet2!$E$2:$E$6</c:f>
              <c:strCache>
                <c:ptCount val="5"/>
                <c:pt idx="0">
                  <c:v>112910750</c:v>
                </c:pt>
                <c:pt idx="1">
                  <c:v>13501866.88</c:v>
                </c:pt>
                <c:pt idx="2">
                  <c:v>3215575.968</c:v>
                </c:pt>
                <c:pt idx="3">
                  <c:v>6696955.343</c:v>
                </c:pt>
                <c:pt idx="4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9-4F53-B81D-E5291FAFF0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9-4F53-B81D-E5291FAFF0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9-4F53-B81D-E5291FAFF0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39-4F53-B81D-E5291FAFF0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B-44E7-97CD-D1A1CD444539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112910750.023589</c:v>
                </c:pt>
                <c:pt idx="1">
                  <c:v>13501866.8836702</c:v>
                </c:pt>
                <c:pt idx="2">
                  <c:v>3215575.9684381001</c:v>
                </c:pt>
                <c:pt idx="3">
                  <c:v>6696955.3432339001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39-4F53-B81D-E5291FAF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939-4F53-B81D-E5291FAFF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939-4F53-B81D-E5291FAFF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939-4F53-B81D-E5291FAFF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3939-4F53-B81D-E5291FAFF0F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3939-4F53-B81D-E5291FAFF0F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3939-4F53-B81D-E5291FAFF0F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Sheet2!$D$2:$D$6</c:f>
              <c:strCache>
                <c:ptCount val="5"/>
                <c:pt idx="0">
                  <c:v>48011</c:v>
                </c:pt>
                <c:pt idx="1">
                  <c:v>13334</c:v>
                </c:pt>
                <c:pt idx="2">
                  <c:v>5435</c:v>
                </c:pt>
                <c:pt idx="3">
                  <c:v>11887</c:v>
                </c:pt>
                <c:pt idx="4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8-42ED-988B-AC009BD33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8-42ED-988B-AC009BD33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D8-42ED-988B-AC009BD33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D8-42ED-988B-AC009BD33E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7-4A70-BA3A-9FE5800706C5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48011</c:v>
                </c:pt>
                <c:pt idx="1">
                  <c:v>13334</c:v>
                </c:pt>
                <c:pt idx="2">
                  <c:v>5435</c:v>
                </c:pt>
                <c:pt idx="3">
                  <c:v>11887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D8-42ED-988B-AC009BD3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0D8-42ED-988B-AC009BD33E3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0D8-42ED-988B-AC009BD33E3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0D8-42ED-988B-AC009BD33E3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0D8-42ED-988B-AC009BD33E3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0D8-42ED-988B-AC009BD33E3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70D8-42ED-988B-AC009BD33E3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Sheet2!$B$2:$B$6</c:f>
              <c:strCache>
                <c:ptCount val="5"/>
                <c:pt idx="0">
                  <c:v>3780</c:v>
                </c:pt>
                <c:pt idx="1">
                  <c:v>939</c:v>
                </c:pt>
                <c:pt idx="2">
                  <c:v>509</c:v>
                </c:pt>
                <c:pt idx="3">
                  <c:v>560</c:v>
                </c:pt>
                <c:pt idx="4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4301-854F-93407910B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4301-854F-93407910B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4301-854F-93407910B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4301-854F-93407910B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0-4926-AF6A-1CB22A36964E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3780</c:v>
                </c:pt>
                <c:pt idx="1">
                  <c:v>939</c:v>
                </c:pt>
                <c:pt idx="2">
                  <c:v>509</c:v>
                </c:pt>
                <c:pt idx="3">
                  <c:v>560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4301-854F-93407910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08A-4301-854F-93407910BF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08A-4301-854F-93407910BF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08A-4301-854F-93407910BF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08A-4301-854F-93407910BF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08A-4301-854F-93407910BF6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208A-4301-854F-93407910BF6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Sheet2!$C$2:$C$6</c:f>
              <c:strCache>
                <c:ptCount val="5"/>
                <c:pt idx="0">
                  <c:v>2925</c:v>
                </c:pt>
                <c:pt idx="1">
                  <c:v>562</c:v>
                </c:pt>
                <c:pt idx="2">
                  <c:v>215</c:v>
                </c:pt>
                <c:pt idx="3">
                  <c:v>416</c:v>
                </c:pt>
                <c:pt idx="4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69-478A-8C03-D006A9A24A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69-478A-8C03-D006A9A24A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69-478A-8C03-D006A9A24A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69-478A-8C03-D006A9A24A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6D-4A61-81D7-A2C3267CED7E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2925</c:v>
                </c:pt>
                <c:pt idx="1">
                  <c:v>562</c:v>
                </c:pt>
                <c:pt idx="2">
                  <c:v>215</c:v>
                </c:pt>
                <c:pt idx="3">
                  <c:v>416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9-478A-8C03-D006A9A2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869-478A-8C03-D006A9A24A6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869-478A-8C03-D006A9A24A6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869-478A-8C03-D006A9A24A6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869-478A-8C03-D006A9A24A6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869-478A-8C03-D006A9A24A6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0869-478A-8C03-D006A9A24A6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Sheet2!$F$2:$F$6</c:f>
              <c:strCache>
                <c:ptCount val="5"/>
                <c:pt idx="0">
                  <c:v>394329917.1</c:v>
                </c:pt>
                <c:pt idx="1">
                  <c:v>50614005.39</c:v>
                </c:pt>
                <c:pt idx="2">
                  <c:v>11152060.45</c:v>
                </c:pt>
                <c:pt idx="3">
                  <c:v>23676862.93</c:v>
                </c:pt>
                <c:pt idx="4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0-4D6C-A005-AA50C9FF5A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0-4D6C-A005-AA50C9FF5A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0-4D6C-A005-AA50C9FF5A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E0-4D6C-A005-AA50C9FF5A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EB-4E39-B5FA-55EF3CC0D7C1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Sheet2!$F$2:$F$6</c:f>
              <c:numCache>
                <c:formatCode>General</c:formatCode>
                <c:ptCount val="5"/>
                <c:pt idx="0">
                  <c:v>394329917.08259702</c:v>
                </c:pt>
                <c:pt idx="1">
                  <c:v>50614005.388685197</c:v>
                </c:pt>
                <c:pt idx="2">
                  <c:v>11152060.453628199</c:v>
                </c:pt>
                <c:pt idx="3">
                  <c:v>23676862.926351301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0-4D6C-A005-AA50C9FF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BE0-4D6C-A005-AA50C9FF5A2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BE0-4D6C-A005-AA50C9FF5A2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BE0-4D6C-A005-AA50C9FF5A2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BE0-4D6C-A005-AA50C9FF5A2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BE0-4D6C-A005-AA50C9FF5A2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0BE0-4D6C-A005-AA50C9FF5A2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'Global Exe Sum'!$B$75:$B$79</c:f>
              <c:strCache>
                <c:ptCount val="5"/>
                <c:pt idx="0">
                  <c:v> $178,818,134 </c:v>
                </c:pt>
                <c:pt idx="1">
                  <c:v> $30,379,702 </c:v>
                </c:pt>
                <c:pt idx="2">
                  <c:v> $6,083,123 </c:v>
                </c:pt>
                <c:pt idx="3">
                  <c:v> $6,181,298 </c:v>
                </c:pt>
                <c:pt idx="4">
                  <c:v> $-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4-45C8-A3DB-E6B25D2DA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4-45C8-A3DB-E6B25D2DAE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44-45C8-A3DB-E6B25D2DAE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44-45C8-A3DB-E6B25D2DAE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CF-4BBD-AB4E-7A92524DAF1C}"/>
              </c:ext>
            </c:extLst>
          </c:dPt>
          <c:val>
            <c:numRef>
              <c:f>'Global Exe Sum'!$B$75:$B$79</c:f>
              <c:numCache>
                <c:formatCode>_("$"* #,##0_);_("$"* \(#,##0\);_("$"* "-"??_);_(@_)</c:formatCode>
                <c:ptCount val="5"/>
                <c:pt idx="0">
                  <c:v>178818134.37</c:v>
                </c:pt>
                <c:pt idx="1">
                  <c:v>30379702.100000001</c:v>
                </c:pt>
                <c:pt idx="2">
                  <c:v>6083123.4699999997</c:v>
                </c:pt>
                <c:pt idx="3">
                  <c:v>6181297.8200000003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7344-45C8-A3DB-E6B25D2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344-45C8-A3DB-E6B25D2DAE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344-45C8-A3DB-E6B25D2DAE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344-45C8-A3DB-E6B25D2DAE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344-45C8-A3DB-E6B25D2DAE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344-45C8-A3DB-E6B25D2DAEC1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3-7344-45C8-A3DB-E6B25D2DAEC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Sum'!$D$76:$G$76</c:f>
              <c:numCache>
                <c:formatCode>_("$"* #,##0_);_("$"* \(#,##0\);_("$"* "-"??_);_(@_)</c:formatCode>
                <c:ptCount val="4"/>
                <c:pt idx="0">
                  <c:v>7714523.2400000002</c:v>
                </c:pt>
                <c:pt idx="1">
                  <c:v>5991977.1500000004</c:v>
                </c:pt>
                <c:pt idx="2">
                  <c:v>8510145.0299999993</c:v>
                </c:pt>
                <c:pt idx="3">
                  <c:v>8163056.6799999997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7-4AF6-AF25-A0808B04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'Global Exe Sum'!$B$115:$B$119</c:f>
              <c:strCache>
                <c:ptCount val="5"/>
                <c:pt idx="0">
                  <c:v> $18,023,023 </c:v>
                </c:pt>
                <c:pt idx="1">
                  <c:v> $4,890,322 </c:v>
                </c:pt>
                <c:pt idx="2">
                  <c:v> $991,978 </c:v>
                </c:pt>
                <c:pt idx="3">
                  <c:v> $4,809,487 </c:v>
                </c:pt>
                <c:pt idx="4">
                  <c:v> $-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6-4CFB-88A2-884E160B1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6-4CFB-88A2-884E160B1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6-4CFB-88A2-884E160B1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6-4CFB-88A2-884E160B1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2-4A51-B5B0-DBBE06A735E5}"/>
              </c:ext>
            </c:extLst>
          </c:dPt>
          <c:val>
            <c:numRef>
              <c:f>'Global Exe Sum'!$B$115:$B$119</c:f>
              <c:numCache>
                <c:formatCode>_("$"* #,##0_);_("$"* \(#,##0\);_("$"* "-"??_);_(@_)</c:formatCode>
                <c:ptCount val="5"/>
                <c:pt idx="0">
                  <c:v>18023023.329999998</c:v>
                </c:pt>
                <c:pt idx="1">
                  <c:v>4890322.1900000004</c:v>
                </c:pt>
                <c:pt idx="2">
                  <c:v>991977.74</c:v>
                </c:pt>
                <c:pt idx="3">
                  <c:v>4809487.3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02B6-4CFB-88A2-884E160B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2B6-4CFB-88A2-884E160B11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2B6-4CFB-88A2-884E160B11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2B6-4CFB-88A2-884E160B11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2B6-4CFB-88A2-884E160B11F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2B6-4CFB-88A2-884E160B11F2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3-02B6-4CFB-88A2-884E160B11F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'Global Exe Sum'!$B$126:$B$130</c:f>
              <c:strCache>
                <c:ptCount val="5"/>
                <c:pt idx="0">
                  <c:v> $77,400,549 </c:v>
                </c:pt>
                <c:pt idx="1">
                  <c:v> $18,445,145 </c:v>
                </c:pt>
                <c:pt idx="2">
                  <c:v> $3,847,185 </c:v>
                </c:pt>
                <c:pt idx="3">
                  <c:v> $16,542,146 </c:v>
                </c:pt>
                <c:pt idx="4">
                  <c:v> $-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B-4184-AE50-FD17D53397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B-4184-AE50-FD17D53397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6B-4184-AE50-FD17D53397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6B-4184-AE50-FD17D53397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36-4625-AC39-C8C69A71D37F}"/>
              </c:ext>
            </c:extLst>
          </c:dPt>
          <c:val>
            <c:numRef>
              <c:f>'Global Exe Sum'!$B$126:$B$130</c:f>
              <c:numCache>
                <c:formatCode>_("$"* #,##0_);_("$"* \(#,##0\);_("$"* "-"??_);_(@_)</c:formatCode>
                <c:ptCount val="5"/>
                <c:pt idx="0">
                  <c:v>77400548.890000001</c:v>
                </c:pt>
                <c:pt idx="1">
                  <c:v>18445145.48</c:v>
                </c:pt>
                <c:pt idx="2">
                  <c:v>3847184.99</c:v>
                </c:pt>
                <c:pt idx="3">
                  <c:v>16542146.1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E76B-4184-AE50-FD17D533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E76B-4184-AE50-FD17D53397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76B-4184-AE50-FD17D53397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76B-4184-AE50-FD17D53397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76B-4184-AE50-FD17D53397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76B-4184-AE50-FD17D53397BC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3-E76B-4184-AE50-FD17D53397B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'Global Exe Sum'!$G$169:$G$173</c:f>
              <c:strCache>
                <c:ptCount val="5"/>
                <c:pt idx="0">
                  <c:v> $138,111,234 </c:v>
                </c:pt>
                <c:pt idx="1">
                  <c:v> $1,789,158 </c:v>
                </c:pt>
                <c:pt idx="2">
                  <c:v> $1,221,752 </c:v>
                </c:pt>
                <c:pt idx="3">
                  <c:v> $953,419 </c:v>
                </c:pt>
                <c:pt idx="4">
                  <c:v> $-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6-41A0-AF23-301F5F934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76-41A0-AF23-301F5F934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76-41A0-AF23-301F5F934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76-41A0-AF23-301F5F934C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05-4718-97BA-1B82A4289A2E}"/>
              </c:ext>
            </c:extLst>
          </c:dPt>
          <c:val>
            <c:numRef>
              <c:f>'Global Exe Sum'!$G$169:$G$173</c:f>
              <c:numCache>
                <c:formatCode>_("$"* #,##0_);_("$"* \(#,##0\);_("$"* "-"??_);_(@_)</c:formatCode>
                <c:ptCount val="5"/>
                <c:pt idx="0">
                  <c:v>138111233.81999999</c:v>
                </c:pt>
                <c:pt idx="1">
                  <c:v>1789157.8</c:v>
                </c:pt>
                <c:pt idx="2">
                  <c:v>1221752</c:v>
                </c:pt>
                <c:pt idx="3">
                  <c:v>953419.01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DB76-41A0-AF23-301F5F93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DB76-41A0-AF23-301F5F934CC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DB76-41A0-AF23-301F5F934CC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B76-41A0-AF23-301F5F934CC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B76-41A0-AF23-301F5F934CC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B76-41A0-AF23-301F5F934CC5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3-DB76-41A0-AF23-301F5F934CC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4-4477-AD10-FE09AF1D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4-4477-AD10-FE09AF1DAD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4-4477-AD10-FE09AF1DAD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4-4477-AD10-FE09AF1DAD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4-4477-AD10-FE09AF1DAD7E}"/>
              </c:ext>
            </c:extLst>
          </c:dPt>
          <c:cat>
            <c:strRef>
              <c:f>'Global Exe Sum'!$A$64:$A$68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Sum'!$B$64:$B$68</c:f>
              <c:numCache>
                <c:formatCode>_("$"* #,##0_);_("$"* \(#,##0\);_("$"* "-"??_);_(@_)</c:formatCode>
                <c:ptCount val="5"/>
                <c:pt idx="0">
                  <c:v>55368874.960000001</c:v>
                </c:pt>
                <c:pt idx="1">
                  <c:v>8163056.6799999997</c:v>
                </c:pt>
                <c:pt idx="2">
                  <c:v>1771998.68</c:v>
                </c:pt>
                <c:pt idx="3">
                  <c:v>1657035.58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08F-902D-CB7A736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Exe Sum'!$H$63</c:f>
              <c:strCache>
                <c:ptCount val="1"/>
                <c:pt idx="0">
                  <c:v>2020 (  USD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'Global Exe Sum'!$G$64:$G$69</c15:sqref>
                  </c15:fullRef>
                </c:ext>
              </c:extLst>
              <c:f>'Global Exe Sum'!$G$64:$G$68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Exe Sum'!$H$64:$H$69</c15:sqref>
                  </c15:fullRef>
                </c:ext>
              </c:extLst>
              <c:f>'Global Exe Sum'!$H$64:$H$68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74816931.569999993</c:v>
                </c:pt>
                <c:pt idx="2">
                  <c:v>14169885.33</c:v>
                </c:pt>
                <c:pt idx="3">
                  <c:v>17259180.809999999</c:v>
                </c:pt>
                <c:pt idx="4">
                  <c:v>41354358.740000002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9-46FA-AB1A-41CA86312B59}"/>
            </c:ext>
          </c:extLst>
        </c:ser>
        <c:ser>
          <c:idx val="2"/>
          <c:order val="2"/>
          <c:tx>
            <c:strRef>
              <c:f>'Global Exe Sum'!$J$63</c:f>
              <c:strCache>
                <c:ptCount val="1"/>
                <c:pt idx="0">
                  <c:v>2021 (  USD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'Global Exe Sum'!$G$64:$G$69</c15:sqref>
                  </c15:fullRef>
                </c:ext>
              </c:extLst>
              <c:f>'Global Exe Sum'!$G$64:$G$68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Exe Sum'!$J$64:$J$69</c15:sqref>
                  </c15:fullRef>
                </c:ext>
              </c:extLst>
              <c:f>'Global Exe Sum'!$J$64:$J$68</c:f>
              <c:numCache>
                <c:formatCode>_("$"* #,##0_);_("$"* \(#,##0\);_("$"* "-"??_);_(@_)</c:formatCode>
                <c:ptCount val="5"/>
                <c:pt idx="0">
                  <c:v>463136976.06999999</c:v>
                </c:pt>
                <c:pt idx="1">
                  <c:v>96552838.780000001</c:v>
                </c:pt>
                <c:pt idx="2">
                  <c:v>16275949.380000001</c:v>
                </c:pt>
                <c:pt idx="3">
                  <c:v>19111155.32</c:v>
                </c:pt>
                <c:pt idx="4">
                  <c:v>41293116.020000003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9-46FA-AB1A-41CA86312B59}"/>
            </c:ext>
          </c:extLst>
        </c:ser>
        <c:ser>
          <c:idx val="4"/>
          <c:order val="4"/>
          <c:tx>
            <c:strRef>
              <c:f>'Global Exe Sum'!$L$63</c:f>
              <c:strCache>
                <c:ptCount val="1"/>
                <c:pt idx="0">
                  <c:v>2022 (  USD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'Global Exe Sum'!$G$64:$G$69</c15:sqref>
                  </c15:fullRef>
                </c:ext>
              </c:extLst>
              <c:f>'Global Exe Sum'!$G$64:$G$68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Exe Sum'!$L$64:$L$69</c15:sqref>
                  </c15:fullRef>
                </c:ext>
              </c:extLst>
              <c:f>'Global Exe Sum'!$L$64:$L$68</c:f>
              <c:numCache>
                <c:formatCode>_("$"* #,##0_);_("$"* \(#,##0\);_("$"* "-"??_);_(@_)</c:formatCode>
                <c:ptCount val="5"/>
                <c:pt idx="0">
                  <c:v>146005762.97999999</c:v>
                </c:pt>
                <c:pt idx="1">
                  <c:v>31012012.010000002</c:v>
                </c:pt>
                <c:pt idx="2">
                  <c:v>5951963.7000000002</c:v>
                </c:pt>
                <c:pt idx="3">
                  <c:v>5562248.5800000001</c:v>
                </c:pt>
                <c:pt idx="4">
                  <c:v>9801924.1899999995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9-46FA-AB1A-41CA8631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Exe Sum'!$I$63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'Global Exe Sum'!$G$64:$G$69</c15:sqref>
                        </c15:fullRef>
                        <c15:formulaRef>
                          <c15:sqref>'Global Exe Sum'!$G$64:$G$68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'Global Exe Sum'!$I$64:$I$69</c15:sqref>
                        </c15:fullRef>
                        <c15:formulaRef>
                          <c15:sqref>'Global Exe Sum'!$I$64:$I$68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0.29052123301345933</c:v>
                      </c:pt>
                      <c:pt idx="2">
                        <c:v>0.1486295761011639</c:v>
                      </c:pt>
                      <c:pt idx="3">
                        <c:v>0.10730373187393485</c:v>
                      </c:pt>
                      <c:pt idx="4">
                        <c:v>-1.4809253937423962E-3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C9-46FA-AB1A-41CA86312B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Sum'!$K$63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'Global Exe Sum'!$G$64:$G$69</c15:sqref>
                        </c15:fullRef>
                        <c15:formulaRef>
                          <c15:sqref>'Global Exe Sum'!$G$64:$G$68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'Global Exe Sum'!$K$64:$K$69</c15:sqref>
                        </c15:fullRef>
                        <c15:formulaRef>
                          <c15:sqref>'Global Exe Sum'!$K$64:$K$68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-0.68474604593451383</c:v>
                      </c:pt>
                      <c:pt idx="1">
                        <c:v>-0.67880786932984671</c:v>
                      </c:pt>
                      <c:pt idx="2">
                        <c:v>-0.63430927677166316</c:v>
                      </c:pt>
                      <c:pt idx="3">
                        <c:v>-0.70895278245271465</c:v>
                      </c:pt>
                      <c:pt idx="4">
                        <c:v>-0.76262570775108107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C9-46FA-AB1A-41CA86312B59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Exe Sum'!$H$114</c:f>
              <c:strCache>
                <c:ptCount val="1"/>
                <c:pt idx="0">
                  <c:v>2020 (  USD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'Global Exe Sum'!$G$115:$G$119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Sum'!$H$115:$H$119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46307311.149999999</c:v>
                </c:pt>
                <c:pt idx="2">
                  <c:v>10883527.27</c:v>
                </c:pt>
                <c:pt idx="3">
                  <c:v>41298081.350000001</c:v>
                </c:pt>
                <c:pt idx="4">
                  <c:v>31469833.510000002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885-A4D3-72CC10C5AF74}"/>
            </c:ext>
          </c:extLst>
        </c:ser>
        <c:ser>
          <c:idx val="2"/>
          <c:order val="2"/>
          <c:tx>
            <c:strRef>
              <c:f>'Global Exe Sum'!$J$114</c:f>
              <c:strCache>
                <c:ptCount val="1"/>
                <c:pt idx="0">
                  <c:v>2021 (  USD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'Global Exe Sum'!$G$115:$G$119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Sum'!$J$115:$J$119</c:f>
              <c:numCache>
                <c:formatCode>_("$"* #,##0_);_("$"* \(#,##0\);_("$"* "-"??_);_(@_)</c:formatCode>
                <c:ptCount val="5"/>
                <c:pt idx="0">
                  <c:v>258056519.49000001</c:v>
                </c:pt>
                <c:pt idx="1">
                  <c:v>60846214.270000003</c:v>
                </c:pt>
                <c:pt idx="2">
                  <c:v>12906161.52</c:v>
                </c:pt>
                <c:pt idx="3">
                  <c:v>45196271.969999999</c:v>
                </c:pt>
                <c:pt idx="4">
                  <c:v>32462221.539999999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885-A4D3-72CC10C5AF74}"/>
            </c:ext>
          </c:extLst>
        </c:ser>
        <c:ser>
          <c:idx val="4"/>
          <c:order val="4"/>
          <c:tx>
            <c:strRef>
              <c:f>'Global Exe Sum'!$L$114</c:f>
              <c:strCache>
                <c:ptCount val="1"/>
                <c:pt idx="0">
                  <c:v>2022 (  USD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'Global Exe Sum'!$G$115:$G$119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Sum'!$L$115:$L$119</c:f>
              <c:numCache>
                <c:formatCode>_("$"* #,##0_);_("$"* \(#,##0\);_("$"* "-"??_);_(@_)</c:formatCode>
                <c:ptCount val="5"/>
                <c:pt idx="0">
                  <c:v>76813407.079999998</c:v>
                </c:pt>
                <c:pt idx="1">
                  <c:v>19086307.829999998</c:v>
                </c:pt>
                <c:pt idx="2">
                  <c:v>3919820.11</c:v>
                </c:pt>
                <c:pt idx="3">
                  <c:v>14762554.939999999</c:v>
                </c:pt>
                <c:pt idx="4">
                  <c:v>7859378.1699999999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0-4885-A4D3-72CC10C5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Exe Sum'!$I$114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'Global Exe Sum'!$G$115:$G$119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'Global Exe Sum'!$I$115:$I$119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0.31396560843071114</c:v>
                      </c:pt>
                      <c:pt idx="2">
                        <c:v>0.18584363321028369</c:v>
                      </c:pt>
                      <c:pt idx="3">
                        <c:v>9.4391567176279903E-2</c:v>
                      </c:pt>
                      <c:pt idx="4">
                        <c:v>3.1534581512312469E-2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40-4885-A4D3-72CC10C5AF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Sum'!$K$114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Sum'!$G$115:$G$119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Sum'!$K$115:$K$119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-0.70233882394520708</c:v>
                      </c:pt>
                      <c:pt idx="1">
                        <c:v>-0.68631889331181561</c:v>
                      </c:pt>
                      <c:pt idx="2">
                        <c:v>-0.69628304248899564</c:v>
                      </c:pt>
                      <c:pt idx="3">
                        <c:v>-0.67336786207059374</c:v>
                      </c:pt>
                      <c:pt idx="4">
                        <c:v>-0.75789154909451706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40-4885-A4D3-72CC10C5AF74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850-BB97-2F08F00C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'Global Exe Sum'!$B$168</c:f>
              <c:strCache>
                <c:ptCount val="1"/>
                <c:pt idx="0">
                  <c:v>Apr-23 ( USD 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6-449A-8A1C-FA9A746F1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86-449A-8A1C-FA9A746F16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86-449A-8A1C-FA9A746F16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86-449A-8A1C-FA9A746F16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86-449A-8A1C-FA9A746F168F}"/>
              </c:ext>
            </c:extLst>
          </c:dPt>
          <c:cat>
            <c:strRef>
              <c:f>'Global Exe Sum'!$A$169:$A$173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Sum'!$B$169:$B$173</c:f>
              <c:numCache>
                <c:formatCode>_("$"* #,##0_);_("$"* \(#,##0\);_("$"* "-"??_);_(@_)</c:formatCode>
                <c:ptCount val="5"/>
                <c:pt idx="0">
                  <c:v>39518851.740000002</c:v>
                </c:pt>
                <c:pt idx="1">
                  <c:v>448488.01</c:v>
                </c:pt>
                <c:pt idx="2">
                  <c:v>451599.55</c:v>
                </c:pt>
                <c:pt idx="3">
                  <c:v>230432.46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86-449A-8A1C-FA9A746F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Sum'!$D$75:$G$75</c:f>
              <c:numCache>
                <c:formatCode>_("$"* #,##0_);_("$"* \(#,##0\);_("$"* "-"??_);_(@_)</c:formatCode>
                <c:ptCount val="4"/>
                <c:pt idx="0">
                  <c:v>35941090.189999998</c:v>
                </c:pt>
                <c:pt idx="1">
                  <c:v>43748344.520000003</c:v>
                </c:pt>
                <c:pt idx="2">
                  <c:v>43759824.700000003</c:v>
                </c:pt>
                <c:pt idx="3">
                  <c:v>55368874.960000001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7-4E6A-AD01-3F3AC411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Sum'!$D$76:$G$76</c:f>
              <c:numCache>
                <c:formatCode>_("$"* #,##0_);_("$"* \(#,##0\);_("$"* "-"??_);_(@_)</c:formatCode>
                <c:ptCount val="4"/>
                <c:pt idx="0">
                  <c:v>7714523.2400000002</c:v>
                </c:pt>
                <c:pt idx="1">
                  <c:v>5991977.1500000004</c:v>
                </c:pt>
                <c:pt idx="2">
                  <c:v>8510145.0299999993</c:v>
                </c:pt>
                <c:pt idx="3">
                  <c:v>8163056.6799999997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F-4584-9C41-884202AD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Sum'!$D$78:$G$78</c:f>
              <c:numCache>
                <c:formatCode>_("$"* #,##0_);_("$"* \(#,##0\);_("$"* "-"??_);_(@_)</c:formatCode>
                <c:ptCount val="4"/>
                <c:pt idx="0">
                  <c:v>1262957.58</c:v>
                </c:pt>
                <c:pt idx="1">
                  <c:v>1549282.69</c:v>
                </c:pt>
                <c:pt idx="2">
                  <c:v>1712021.96</c:v>
                </c:pt>
                <c:pt idx="3">
                  <c:v>1657035.58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F59-AD6A-46CD43A9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Sum'!$D$78:$G$78</c:f>
              <c:numCache>
                <c:formatCode>_("$"* #,##0_);_("$"* \(#,##0\);_("$"* "-"??_);_(@_)</c:formatCode>
                <c:ptCount val="4"/>
                <c:pt idx="0">
                  <c:v>1262957.58</c:v>
                </c:pt>
                <c:pt idx="1">
                  <c:v>1549282.69</c:v>
                </c:pt>
                <c:pt idx="2">
                  <c:v>1712021.96</c:v>
                </c:pt>
                <c:pt idx="3">
                  <c:v>1657035.58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E-4A08-903A-E4F49A3D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Sum'!$D$79:$G$79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E70-A0B6-01F891EB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Sum'!$D$80:$G$80</c:f>
              <c:numCache>
                <c:formatCode>_("$"* #,##0_);_("$"* \(#,##0\);_("$"* "-"??_);_(@_)</c:formatCode>
                <c:ptCount val="4"/>
                <c:pt idx="0">
                  <c:v>46188534.989999995</c:v>
                </c:pt>
                <c:pt idx="1">
                  <c:v>52640735.789999999</c:v>
                </c:pt>
                <c:pt idx="2">
                  <c:v>55672021.070000008</c:v>
                </c:pt>
                <c:pt idx="3">
                  <c:v>66960965.899999999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2FD-96E9-7604FD97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D-4CDF-AC27-1CE458FD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Sum'!$D$130:$G$130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C-414B-87B1-45518968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Sum'!$D$129:$G$129</c:f>
              <c:numCache>
                <c:formatCode>_("$"* #,##0_);_("$"* \(#,##0\);_("$"* "-"??_);_(@_)</c:formatCode>
                <c:ptCount val="4"/>
                <c:pt idx="0">
                  <c:v>3098962.08</c:v>
                </c:pt>
                <c:pt idx="1">
                  <c:v>4375393.18</c:v>
                </c:pt>
                <c:pt idx="2">
                  <c:v>4258303.53</c:v>
                </c:pt>
                <c:pt idx="3">
                  <c:v>4809487.3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6-460B-AA46-73963512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Sum'!$D$131:$G$131</c:f>
              <c:numCache>
                <c:formatCode>_("$"* #,##0_);_("$"* \(#,##0\);_("$"* "-"??_);_(@_)</c:formatCode>
                <c:ptCount val="4"/>
                <c:pt idx="0">
                  <c:v>24444401.160000004</c:v>
                </c:pt>
                <c:pt idx="1">
                  <c:v>28297772.219999999</c:v>
                </c:pt>
                <c:pt idx="2">
                  <c:v>34778041.509999998</c:v>
                </c:pt>
                <c:pt idx="3">
                  <c:v>28714810.559999999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4628-B41D-1CE390DB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1-43DE-84D5-A00CAF34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Sum'!$D$75:$G$75</c:f>
              <c:numCache>
                <c:formatCode>_("$"* #,##0_);_("$"* \(#,##0\);_("$"* "-"??_);_(@_)</c:formatCode>
                <c:ptCount val="4"/>
                <c:pt idx="0">
                  <c:v>35941090.189999998</c:v>
                </c:pt>
                <c:pt idx="1">
                  <c:v>43748344.520000003</c:v>
                </c:pt>
                <c:pt idx="2">
                  <c:v>43759824.700000003</c:v>
                </c:pt>
                <c:pt idx="3">
                  <c:v>55368874.960000001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9-4672-90CE-0CA6C6F8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Sum'!$D$76:$G$76</c:f>
              <c:numCache>
                <c:formatCode>_("$"* #,##0_);_("$"* \(#,##0\);_("$"* "-"??_);_(@_)</c:formatCode>
                <c:ptCount val="4"/>
                <c:pt idx="0">
                  <c:v>7714523.2400000002</c:v>
                </c:pt>
                <c:pt idx="1">
                  <c:v>5991977.1500000004</c:v>
                </c:pt>
                <c:pt idx="2">
                  <c:v>8510145.0299999993</c:v>
                </c:pt>
                <c:pt idx="3">
                  <c:v>8163056.6799999997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4CD9-972F-9C63FBA5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Sum'!$D$79:$G$79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4-4115-B9AA-3BD82B1B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Sum'!$D$78:$G$78</c:f>
              <c:numCache>
                <c:formatCode>_("$"* #,##0_);_("$"* \(#,##0\);_("$"* "-"??_);_(@_)</c:formatCode>
                <c:ptCount val="4"/>
                <c:pt idx="0">
                  <c:v>1262957.58</c:v>
                </c:pt>
                <c:pt idx="1">
                  <c:v>1549282.69</c:v>
                </c:pt>
                <c:pt idx="2">
                  <c:v>1712021.96</c:v>
                </c:pt>
                <c:pt idx="3">
                  <c:v>1657035.58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D-417E-BB63-B4BCBBD1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Sum'!$D$79:$G$79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4EBD-AE14-9AA543EA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Sum'!$D$80:$G$80</c:f>
              <c:numCache>
                <c:formatCode>_("$"* #,##0_);_("$"* \(#,##0\);_("$"* "-"??_);_(@_)</c:formatCode>
                <c:ptCount val="4"/>
                <c:pt idx="0">
                  <c:v>46188534.989999995</c:v>
                </c:pt>
                <c:pt idx="1">
                  <c:v>52640735.789999999</c:v>
                </c:pt>
                <c:pt idx="2">
                  <c:v>55672021.070000008</c:v>
                </c:pt>
                <c:pt idx="3">
                  <c:v>66960965.899999999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D-4AFF-8C11-66BFE5B4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Sum'!$D$80:$G$80</c:f>
              <c:numCache>
                <c:formatCode>_("$"* #,##0_);_("$"* \(#,##0\);_("$"* "-"??_);_(@_)</c:formatCode>
                <c:ptCount val="4"/>
                <c:pt idx="0">
                  <c:v>46188534.989999995</c:v>
                </c:pt>
                <c:pt idx="1">
                  <c:v>52640735.789999999</c:v>
                </c:pt>
                <c:pt idx="2">
                  <c:v>55672021.070000008</c:v>
                </c:pt>
                <c:pt idx="3">
                  <c:v>66960965.899999999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99B-A255-8D956A73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F-41CC-BA6B-DF9767A90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Sum'!$D$130:$G$130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9-42DB-B819-B968F414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Sum'!$D$129:$G$129</c:f>
              <c:numCache>
                <c:formatCode>_("$"* #,##0_);_("$"* \(#,##0\);_("$"* "-"??_);_(@_)</c:formatCode>
                <c:ptCount val="4"/>
                <c:pt idx="0">
                  <c:v>3098962.08</c:v>
                </c:pt>
                <c:pt idx="1">
                  <c:v>4375393.18</c:v>
                </c:pt>
                <c:pt idx="2">
                  <c:v>4258303.53</c:v>
                </c:pt>
                <c:pt idx="3">
                  <c:v>4809487.3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5-4424-BAFC-8F9ED32D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Sum'!$D$131:$G$131</c:f>
              <c:numCache>
                <c:formatCode>_("$"* #,##0_);_("$"* \(#,##0\);_("$"* "-"??_);_(@_)</c:formatCode>
                <c:ptCount val="4"/>
                <c:pt idx="0">
                  <c:v>24444401.160000004</c:v>
                </c:pt>
                <c:pt idx="1">
                  <c:v>28297772.219999999</c:v>
                </c:pt>
                <c:pt idx="2">
                  <c:v>34778041.509999998</c:v>
                </c:pt>
                <c:pt idx="3">
                  <c:v>28714810.559999999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3-49B0-92B1-E56D4162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1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image" Target="../media/image1.png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0</xdr:rowOff>
    </xdr:from>
    <xdr:to>
      <xdr:col>0</xdr:col>
      <xdr:colOff>1483</xdr:colOff>
      <xdr:row>101</xdr:row>
      <xdr:rowOff>179705</xdr:rowOff>
    </xdr:to>
    <xdr:graphicFrame macro="">
      <xdr:nvGraphicFramePr>
        <xdr:cNvPr id="82" name="Chart 2">
          <a:extLst>
            <a:ext uri="{FF2B5EF4-FFF2-40B4-BE49-F238E27FC236}">
              <a16:creationId xmlns:a16="http://schemas.microsoft.com/office/drawing/2014/main" id="{9289A1B9-1A57-4AE2-AA28-06C407AD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0</xdr:col>
      <xdr:colOff>1483</xdr:colOff>
      <xdr:row>103</xdr:row>
      <xdr:rowOff>0</xdr:rowOff>
    </xdr:to>
    <xdr:graphicFrame macro="">
      <xdr:nvGraphicFramePr>
        <xdr:cNvPr id="84" name="Chart 2">
          <a:extLst>
            <a:ext uri="{FF2B5EF4-FFF2-40B4-BE49-F238E27FC236}">
              <a16:creationId xmlns:a16="http://schemas.microsoft.com/office/drawing/2014/main" id="{31D28F75-C716-4395-84D0-A29C62F8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0</xdr:col>
      <xdr:colOff>1483</xdr:colOff>
      <xdr:row>104</xdr:row>
      <xdr:rowOff>179705</xdr:rowOff>
    </xdr:to>
    <xdr:graphicFrame macro="">
      <xdr:nvGraphicFramePr>
        <xdr:cNvPr id="85" name="Chart 2">
          <a:extLst>
            <a:ext uri="{FF2B5EF4-FFF2-40B4-BE49-F238E27FC236}">
              <a16:creationId xmlns:a16="http://schemas.microsoft.com/office/drawing/2014/main" id="{4F687614-7A7F-4F1C-8444-C4B583AD1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1483</xdr:colOff>
      <xdr:row>105</xdr:row>
      <xdr:rowOff>179705</xdr:rowOff>
    </xdr:to>
    <xdr:graphicFrame macro="">
      <xdr:nvGraphicFramePr>
        <xdr:cNvPr id="86" name="Chart 2">
          <a:extLst>
            <a:ext uri="{FF2B5EF4-FFF2-40B4-BE49-F238E27FC236}">
              <a16:creationId xmlns:a16="http://schemas.microsoft.com/office/drawing/2014/main" id="{6A5C35C3-8E3A-4CBC-AB28-91F7D322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0</xdr:col>
      <xdr:colOff>1483</xdr:colOff>
      <xdr:row>106</xdr:row>
      <xdr:rowOff>179705</xdr:rowOff>
    </xdr:to>
    <xdr:graphicFrame macro="">
      <xdr:nvGraphicFramePr>
        <xdr:cNvPr id="87" name="Chart 2">
          <a:extLst>
            <a:ext uri="{FF2B5EF4-FFF2-40B4-BE49-F238E27FC236}">
              <a16:creationId xmlns:a16="http://schemas.microsoft.com/office/drawing/2014/main" id="{82143401-ADB4-495A-ABD4-4719F7017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1483</xdr:colOff>
      <xdr:row>154</xdr:row>
      <xdr:rowOff>179705</xdr:rowOff>
    </xdr:to>
    <xdr:graphicFrame macro="">
      <xdr:nvGraphicFramePr>
        <xdr:cNvPr id="102" name="Chart 2">
          <a:extLst>
            <a:ext uri="{FF2B5EF4-FFF2-40B4-BE49-F238E27FC236}">
              <a16:creationId xmlns:a16="http://schemas.microsoft.com/office/drawing/2014/main" id="{F4C5D1B7-4B80-469A-9440-1AD836AEE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0</xdr:col>
      <xdr:colOff>1483</xdr:colOff>
      <xdr:row>157</xdr:row>
      <xdr:rowOff>179705</xdr:rowOff>
    </xdr:to>
    <xdr:graphicFrame macro="">
      <xdr:nvGraphicFramePr>
        <xdr:cNvPr id="104" name="Chart 2">
          <a:extLst>
            <a:ext uri="{FF2B5EF4-FFF2-40B4-BE49-F238E27FC236}">
              <a16:creationId xmlns:a16="http://schemas.microsoft.com/office/drawing/2014/main" id="{07ED9342-3FAA-41F0-A361-8BFF2692C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1483</xdr:colOff>
      <xdr:row>156</xdr:row>
      <xdr:rowOff>179705</xdr:rowOff>
    </xdr:to>
    <xdr:graphicFrame macro="">
      <xdr:nvGraphicFramePr>
        <xdr:cNvPr id="103" name="Chart 2">
          <a:extLst>
            <a:ext uri="{FF2B5EF4-FFF2-40B4-BE49-F238E27FC236}">
              <a16:creationId xmlns:a16="http://schemas.microsoft.com/office/drawing/2014/main" id="{16437819-002C-4A17-A9B2-6E6AC76E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0</xdr:col>
      <xdr:colOff>1483</xdr:colOff>
      <xdr:row>158</xdr:row>
      <xdr:rowOff>179705</xdr:rowOff>
    </xdr:to>
    <xdr:graphicFrame macro="">
      <xdr:nvGraphicFramePr>
        <xdr:cNvPr id="105" name="Chart 2">
          <a:extLst>
            <a:ext uri="{FF2B5EF4-FFF2-40B4-BE49-F238E27FC236}">
              <a16:creationId xmlns:a16="http://schemas.microsoft.com/office/drawing/2014/main" id="{EE51EF1E-423E-4988-AC4F-F137744B7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1483</xdr:colOff>
      <xdr:row>194</xdr:row>
      <xdr:rowOff>179705</xdr:rowOff>
    </xdr:to>
    <xdr:graphicFrame macro="">
      <xdr:nvGraphicFramePr>
        <xdr:cNvPr id="112" name="Chart 2">
          <a:extLst>
            <a:ext uri="{FF2B5EF4-FFF2-40B4-BE49-F238E27FC236}">
              <a16:creationId xmlns:a16="http://schemas.microsoft.com/office/drawing/2014/main" id="{C4EDF1F5-9D4A-4378-92A7-D662DC2F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1483</xdr:colOff>
      <xdr:row>196</xdr:row>
      <xdr:rowOff>179705</xdr:rowOff>
    </xdr:to>
    <xdr:graphicFrame macro="">
      <xdr:nvGraphicFramePr>
        <xdr:cNvPr id="115" name="Chart 2">
          <a:extLst>
            <a:ext uri="{FF2B5EF4-FFF2-40B4-BE49-F238E27FC236}">
              <a16:creationId xmlns:a16="http://schemas.microsoft.com/office/drawing/2014/main" id="{D85B1A9B-E95C-4A94-A0D1-1C866FC6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1483</xdr:colOff>
      <xdr:row>197</xdr:row>
      <xdr:rowOff>179705</xdr:rowOff>
    </xdr:to>
    <xdr:graphicFrame macro="">
      <xdr:nvGraphicFramePr>
        <xdr:cNvPr id="116" name="Chart 2">
          <a:extLst>
            <a:ext uri="{FF2B5EF4-FFF2-40B4-BE49-F238E27FC236}">
              <a16:creationId xmlns:a16="http://schemas.microsoft.com/office/drawing/2014/main" id="{004CE826-9F87-4A0A-AF8E-96779087A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0</xdr:col>
      <xdr:colOff>1483</xdr:colOff>
      <xdr:row>198</xdr:row>
      <xdr:rowOff>179705</xdr:rowOff>
    </xdr:to>
    <xdr:graphicFrame macro="">
      <xdr:nvGraphicFramePr>
        <xdr:cNvPr id="117" name="Chart 2">
          <a:extLst>
            <a:ext uri="{FF2B5EF4-FFF2-40B4-BE49-F238E27FC236}">
              <a16:creationId xmlns:a16="http://schemas.microsoft.com/office/drawing/2014/main" id="{03E8CA91-1ED0-4BF0-A2EC-2766EFDD1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1468818</xdr:colOff>
      <xdr:row>6</xdr:row>
      <xdr:rowOff>154607</xdr:rowOff>
    </xdr:from>
    <xdr:to>
      <xdr:col>2</xdr:col>
      <xdr:colOff>229415</xdr:colOff>
      <xdr:row>12</xdr:row>
      <xdr:rowOff>94500</xdr:rowOff>
    </xdr:to>
    <xdr:graphicFrame macro="">
      <xdr:nvGraphicFramePr>
        <xdr:cNvPr id="15" name="Chart 119">
          <a:extLst>
            <a:ext uri="{FF2B5EF4-FFF2-40B4-BE49-F238E27FC236}">
              <a16:creationId xmlns:a16="http://schemas.microsoft.com/office/drawing/2014/main" id="{86DE1D1C-E61B-40A5-85A7-5C915907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1396940</xdr:colOff>
      <xdr:row>7</xdr:row>
      <xdr:rowOff>54671</xdr:rowOff>
    </xdr:from>
    <xdr:to>
      <xdr:col>10</xdr:col>
      <xdr:colOff>225266</xdr:colOff>
      <xdr:row>12</xdr:row>
      <xdr:rowOff>167647</xdr:rowOff>
    </xdr:to>
    <xdr:graphicFrame macro="">
      <xdr:nvGraphicFramePr>
        <xdr:cNvPr id="11" name="Chart 121">
          <a:extLst>
            <a:ext uri="{FF2B5EF4-FFF2-40B4-BE49-F238E27FC236}">
              <a16:creationId xmlns:a16="http://schemas.microsoft.com/office/drawing/2014/main" id="{0211CED6-A646-4CC8-9F97-AA3D36742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1451489</xdr:colOff>
      <xdr:row>7</xdr:row>
      <xdr:rowOff>75626</xdr:rowOff>
    </xdr:from>
    <xdr:to>
      <xdr:col>8</xdr:col>
      <xdr:colOff>294450</xdr:colOff>
      <xdr:row>13</xdr:row>
      <xdr:rowOff>30759</xdr:rowOff>
    </xdr:to>
    <xdr:graphicFrame macro="">
      <xdr:nvGraphicFramePr>
        <xdr:cNvPr id="8" name="Chart 122">
          <a:extLst>
            <a:ext uri="{FF2B5EF4-FFF2-40B4-BE49-F238E27FC236}">
              <a16:creationId xmlns:a16="http://schemas.microsoft.com/office/drawing/2014/main" id="{E33BEAC3-9748-4EB9-86C3-69547D40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848813</xdr:colOff>
      <xdr:row>7</xdr:row>
      <xdr:rowOff>25944</xdr:rowOff>
    </xdr:from>
    <xdr:to>
      <xdr:col>6</xdr:col>
      <xdr:colOff>788509</xdr:colOff>
      <xdr:row>12</xdr:row>
      <xdr:rowOff>145905</xdr:rowOff>
    </xdr:to>
    <xdr:graphicFrame macro="">
      <xdr:nvGraphicFramePr>
        <xdr:cNvPr id="2" name="Chart 123">
          <a:extLst>
            <a:ext uri="{FF2B5EF4-FFF2-40B4-BE49-F238E27FC236}">
              <a16:creationId xmlns:a16="http://schemas.microsoft.com/office/drawing/2014/main" id="{FBA96E02-01A4-4A47-B878-1859D726D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1109858</xdr:colOff>
      <xdr:row>6</xdr:row>
      <xdr:rowOff>159566</xdr:rowOff>
    </xdr:from>
    <xdr:to>
      <xdr:col>4</xdr:col>
      <xdr:colOff>212988</xdr:colOff>
      <xdr:row>12</xdr:row>
      <xdr:rowOff>107079</xdr:rowOff>
    </xdr:to>
    <xdr:graphicFrame macro="">
      <xdr:nvGraphicFramePr>
        <xdr:cNvPr id="6" name="Chart 35">
          <a:extLst>
            <a:ext uri="{FF2B5EF4-FFF2-40B4-BE49-F238E27FC236}">
              <a16:creationId xmlns:a16="http://schemas.microsoft.com/office/drawing/2014/main" id="{F939CD36-305F-41C3-BB11-F501A9D98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1469059</xdr:colOff>
      <xdr:row>63</xdr:row>
      <xdr:rowOff>1</xdr:rowOff>
    </xdr:from>
    <xdr:to>
      <xdr:col>5</xdr:col>
      <xdr:colOff>1333501</xdr:colOff>
      <xdr:row>68</xdr:row>
      <xdr:rowOff>169395</xdr:rowOff>
    </xdr:to>
    <xdr:graphicFrame macro="">
      <xdr:nvGraphicFramePr>
        <xdr:cNvPr id="29" name="Chart 35">
          <a:extLst>
            <a:ext uri="{FF2B5EF4-FFF2-40B4-BE49-F238E27FC236}">
              <a16:creationId xmlns:a16="http://schemas.microsoft.com/office/drawing/2014/main" id="{53484BBA-FD27-4D4F-A273-1A5409FC5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17416</xdr:colOff>
      <xdr:row>114</xdr:row>
      <xdr:rowOff>17689</xdr:rowOff>
    </xdr:from>
    <xdr:to>
      <xdr:col>4</xdr:col>
      <xdr:colOff>1510392</xdr:colOff>
      <xdr:row>121</xdr:row>
      <xdr:rowOff>105048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3BF016F9-6B39-48F4-93E0-B7E60793A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1520735</xdr:colOff>
      <xdr:row>114</xdr:row>
      <xdr:rowOff>57423</xdr:rowOff>
    </xdr:from>
    <xdr:to>
      <xdr:col>6</xdr:col>
      <xdr:colOff>34291</xdr:colOff>
      <xdr:row>121</xdr:row>
      <xdr:rowOff>57152</xdr:rowOff>
    </xdr:to>
    <xdr:graphicFrame macro="">
      <xdr:nvGraphicFramePr>
        <xdr:cNvPr id="31" name="Chart 35">
          <a:extLst>
            <a:ext uri="{FF2B5EF4-FFF2-40B4-BE49-F238E27FC236}">
              <a16:creationId xmlns:a16="http://schemas.microsoft.com/office/drawing/2014/main" id="{5047E9A9-477D-4B67-9F82-BB2D1A8CE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1402215</xdr:colOff>
      <xdr:row>168</xdr:row>
      <xdr:rowOff>133896</xdr:rowOff>
    </xdr:from>
    <xdr:to>
      <xdr:col>5</xdr:col>
      <xdr:colOff>1415823</xdr:colOff>
      <xdr:row>174</xdr:row>
      <xdr:rowOff>17418</xdr:rowOff>
    </xdr:to>
    <xdr:graphicFrame macro="">
      <xdr:nvGraphicFramePr>
        <xdr:cNvPr id="33" name="Chart 35">
          <a:extLst>
            <a:ext uri="{FF2B5EF4-FFF2-40B4-BE49-F238E27FC236}">
              <a16:creationId xmlns:a16="http://schemas.microsoft.com/office/drawing/2014/main" id="{01EDA881-6783-4382-916B-F84BA4451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190500</xdr:colOff>
      <xdr:row>63</xdr:row>
      <xdr:rowOff>27213</xdr:rowOff>
    </xdr:from>
    <xdr:to>
      <xdr:col>4</xdr:col>
      <xdr:colOff>1501321</xdr:colOff>
      <xdr:row>68</xdr:row>
      <xdr:rowOff>136402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BBC38-CBB1-4E22-9771-DE85F604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130356</xdr:colOff>
      <xdr:row>69</xdr:row>
      <xdr:rowOff>56666</xdr:rowOff>
    </xdr:from>
    <xdr:to>
      <xdr:col>6</xdr:col>
      <xdr:colOff>907</xdr:colOff>
      <xdr:row>71</xdr:row>
      <xdr:rowOff>56606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1E0476-2513-44BA-B6BC-3758C65C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5956" y="13455166"/>
          <a:ext cx="2883777" cy="364007"/>
        </a:xfrm>
        <a:prstGeom prst="rect">
          <a:avLst/>
        </a:prstGeom>
      </xdr:spPr>
    </xdr:pic>
    <xdr:clientData/>
  </xdr:twoCellAnchor>
  <xdr:twoCellAnchor>
    <xdr:from>
      <xdr:col>7</xdr:col>
      <xdr:colOff>411811</xdr:colOff>
      <xdr:row>71</xdr:row>
      <xdr:rowOff>63379</xdr:rowOff>
    </xdr:from>
    <xdr:to>
      <xdr:col>11</xdr:col>
      <xdr:colOff>926283</xdr:colOff>
      <xdr:row>82</xdr:row>
      <xdr:rowOff>168941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B3F5E0-9064-4BB3-A647-00221D4F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</xdr:col>
      <xdr:colOff>217713</xdr:colOff>
      <xdr:row>121</xdr:row>
      <xdr:rowOff>0</xdr:rowOff>
    </xdr:from>
    <xdr:to>
      <xdr:col>5</xdr:col>
      <xdr:colOff>1193799</xdr:colOff>
      <xdr:row>122</xdr:row>
      <xdr:rowOff>169214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FEDD2A4-DF57-4828-9BFF-C1F8F717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653313" y="23058967"/>
          <a:ext cx="2669419" cy="35124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122</xdr:row>
      <xdr:rowOff>108313</xdr:rowOff>
    </xdr:from>
    <xdr:to>
      <xdr:col>11</xdr:col>
      <xdr:colOff>401683</xdr:colOff>
      <xdr:row>135</xdr:row>
      <xdr:rowOff>42332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F170D8C-617B-4E6B-ABA8-26CEBA68C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154</xdr:row>
      <xdr:rowOff>0</xdr:rowOff>
    </xdr:from>
    <xdr:to>
      <xdr:col>3</xdr:col>
      <xdr:colOff>1483</xdr:colOff>
      <xdr:row>154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7319DD7D-AEFB-4949-B988-DCB82B7B9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55110</xdr:colOff>
      <xdr:row>168</xdr:row>
      <xdr:rowOff>58239</xdr:rowOff>
    </xdr:from>
    <xdr:to>
      <xdr:col>4</xdr:col>
      <xdr:colOff>1398407</xdr:colOff>
      <xdr:row>174</xdr:row>
      <xdr:rowOff>64226</xdr:rowOff>
    </xdr:to>
    <xdr:graphicFrame macro="">
      <xdr:nvGraphicFramePr>
        <xdr:cNvPr id="43" name="Chart 35">
          <a:extLst>
            <a:ext uri="{FF2B5EF4-FFF2-40B4-BE49-F238E27FC236}">
              <a16:creationId xmlns:a16="http://schemas.microsoft.com/office/drawing/2014/main" id="{25E46E9D-2D2E-44EF-BF6A-3228A1C78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</xdr:col>
      <xdr:colOff>149679</xdr:colOff>
      <xdr:row>174</xdr:row>
      <xdr:rowOff>0</xdr:rowOff>
    </xdr:from>
    <xdr:to>
      <xdr:col>6</xdr:col>
      <xdr:colOff>8316</xdr:colOff>
      <xdr:row>175</xdr:row>
      <xdr:rowOff>173024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21A96F4-E23D-4953-AD8A-832EC7853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86489" y="42913904"/>
          <a:ext cx="2919488" cy="3544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1483</xdr:colOff>
      <xdr:row>155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1714BF50-5F96-4AC9-BEC4-15D136A70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156</xdr:row>
      <xdr:rowOff>9525</xdr:rowOff>
    </xdr:from>
    <xdr:to>
      <xdr:col>0</xdr:col>
      <xdr:colOff>1483</xdr:colOff>
      <xdr:row>157</xdr:row>
      <xdr:rowOff>0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B640D9CB-6EBB-4C9D-ADE3-DE31D211C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0</xdr:col>
      <xdr:colOff>1483</xdr:colOff>
      <xdr:row>158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B86BEE0B-0E85-45D3-A82D-33FA83F2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0</xdr:col>
      <xdr:colOff>1483</xdr:colOff>
      <xdr:row>159</xdr:row>
      <xdr:rowOff>179705</xdr:rowOff>
    </xdr:to>
    <xdr:graphicFrame macro="">
      <xdr:nvGraphicFramePr>
        <xdr:cNvPr id="37" name="Chart 2">
          <a:extLst>
            <a:ext uri="{FF2B5EF4-FFF2-40B4-BE49-F238E27FC236}">
              <a16:creationId xmlns:a16="http://schemas.microsoft.com/office/drawing/2014/main" id="{5608DF77-1E4C-43FA-8475-5AFBBE3A1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1483</xdr:colOff>
      <xdr:row>160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FD4C83D0-89D7-4AF4-BF97-8F7DDB6F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4</xdr:col>
      <xdr:colOff>679976</xdr:colOff>
      <xdr:row>13</xdr:row>
      <xdr:rowOff>105313</xdr:rowOff>
    </xdr:from>
    <xdr:to>
      <xdr:col>6</xdr:col>
      <xdr:colOff>1047656</xdr:colOff>
      <xdr:row>15</xdr:row>
      <xdr:rowOff>96302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24BA419-87A5-40F3-A80C-131BC14E8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115961" y="2876222"/>
          <a:ext cx="3489763" cy="3565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193</xdr:row>
      <xdr:rowOff>0</xdr:rowOff>
    </xdr:from>
    <xdr:to>
      <xdr:col>0</xdr:col>
      <xdr:colOff>1483</xdr:colOff>
      <xdr:row>193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648F43BB-2315-40CC-BD02-C926161DF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1483</xdr:colOff>
      <xdr:row>196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1405704B-D12E-47BA-8FF3-FF01C4A7F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0</xdr:col>
      <xdr:colOff>1483</xdr:colOff>
      <xdr:row>195</xdr:row>
      <xdr:rowOff>179705</xdr:rowOff>
    </xdr:to>
    <xdr:graphicFrame macro="">
      <xdr:nvGraphicFramePr>
        <xdr:cNvPr id="48" name="Chart 2">
          <a:extLst>
            <a:ext uri="{FF2B5EF4-FFF2-40B4-BE49-F238E27FC236}">
              <a16:creationId xmlns:a16="http://schemas.microsoft.com/office/drawing/2014/main" id="{59B3C394-1DDC-4208-9A1A-D5D99964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1483</xdr:colOff>
      <xdr:row>197</xdr:row>
      <xdr:rowOff>179705</xdr:rowOff>
    </xdr:to>
    <xdr:graphicFrame macro="">
      <xdr:nvGraphicFramePr>
        <xdr:cNvPr id="49" name="Chart 2">
          <a:extLst>
            <a:ext uri="{FF2B5EF4-FFF2-40B4-BE49-F238E27FC236}">
              <a16:creationId xmlns:a16="http://schemas.microsoft.com/office/drawing/2014/main" id="{BC6397B9-D003-44DC-B027-0A042643E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193</xdr:row>
      <xdr:rowOff>0</xdr:rowOff>
    </xdr:from>
    <xdr:to>
      <xdr:col>3</xdr:col>
      <xdr:colOff>1483</xdr:colOff>
      <xdr:row>193</xdr:row>
      <xdr:rowOff>179705</xdr:rowOff>
    </xdr:to>
    <xdr:graphicFrame macro="">
      <xdr:nvGraphicFramePr>
        <xdr:cNvPr id="50" name="Chart 2">
          <a:extLst>
            <a:ext uri="{FF2B5EF4-FFF2-40B4-BE49-F238E27FC236}">
              <a16:creationId xmlns:a16="http://schemas.microsoft.com/office/drawing/2014/main" id="{8F562855-33E1-44A6-92E3-CB25473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1483</xdr:colOff>
      <xdr:row>194</xdr:row>
      <xdr:rowOff>179705</xdr:rowOff>
    </xdr:to>
    <xdr:graphicFrame macro="">
      <xdr:nvGraphicFramePr>
        <xdr:cNvPr id="51" name="Chart 2">
          <a:extLst>
            <a:ext uri="{FF2B5EF4-FFF2-40B4-BE49-F238E27FC236}">
              <a16:creationId xmlns:a16="http://schemas.microsoft.com/office/drawing/2014/main" id="{C24FE612-23D3-4F35-A312-00B2D1BCE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195</xdr:row>
      <xdr:rowOff>9525</xdr:rowOff>
    </xdr:from>
    <xdr:to>
      <xdr:col>0</xdr:col>
      <xdr:colOff>1483</xdr:colOff>
      <xdr:row>196</xdr:row>
      <xdr:rowOff>0</xdr:rowOff>
    </xdr:to>
    <xdr:graphicFrame macro="">
      <xdr:nvGraphicFramePr>
        <xdr:cNvPr id="52" name="Chart 2">
          <a:extLst>
            <a:ext uri="{FF2B5EF4-FFF2-40B4-BE49-F238E27FC236}">
              <a16:creationId xmlns:a16="http://schemas.microsoft.com/office/drawing/2014/main" id="{95E2B2F3-573C-4BF0-A76E-84566420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1483</xdr:colOff>
      <xdr:row>197</xdr:row>
      <xdr:rowOff>179705</xdr:rowOff>
    </xdr:to>
    <xdr:graphicFrame macro="">
      <xdr:nvGraphicFramePr>
        <xdr:cNvPr id="53" name="Chart 2">
          <a:extLst>
            <a:ext uri="{FF2B5EF4-FFF2-40B4-BE49-F238E27FC236}">
              <a16:creationId xmlns:a16="http://schemas.microsoft.com/office/drawing/2014/main" id="{0BE22E0C-3AF9-4DC9-8166-8025AE4EB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0</xdr:col>
      <xdr:colOff>1483</xdr:colOff>
      <xdr:row>198</xdr:row>
      <xdr:rowOff>179705</xdr:rowOff>
    </xdr:to>
    <xdr:graphicFrame macro="">
      <xdr:nvGraphicFramePr>
        <xdr:cNvPr id="54" name="Chart 2">
          <a:extLst>
            <a:ext uri="{FF2B5EF4-FFF2-40B4-BE49-F238E27FC236}">
              <a16:creationId xmlns:a16="http://schemas.microsoft.com/office/drawing/2014/main" id="{E72355FF-37D4-4E5F-846E-FCA654020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0</xdr:col>
      <xdr:colOff>1483</xdr:colOff>
      <xdr:row>199</xdr:row>
      <xdr:rowOff>179705</xdr:rowOff>
    </xdr:to>
    <xdr:graphicFrame macro="">
      <xdr:nvGraphicFramePr>
        <xdr:cNvPr id="55" name="Chart 2">
          <a:extLst>
            <a:ext uri="{FF2B5EF4-FFF2-40B4-BE49-F238E27FC236}">
              <a16:creationId xmlns:a16="http://schemas.microsoft.com/office/drawing/2014/main" id="{CD2078ED-5FE4-419C-B966-710E8C1E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00"/>
  <sheetViews>
    <sheetView showGridLines="0" tabSelected="1" zoomScale="70" zoomScaleNormal="70" workbookViewId="0">
      <selection activeCell="N14" sqref="N14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9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  <col min="14" max="14" width="50.28515625" customWidth="1"/>
  </cols>
  <sheetData>
    <row r="1" spans="1:12" ht="21.75" customHeight="1" x14ac:dyDescent="0.25">
      <c r="A1" s="1" t="s">
        <v>13</v>
      </c>
      <c r="B1" s="1"/>
    </row>
    <row r="2" spans="1:12" ht="21" customHeight="1" x14ac:dyDescent="0.25">
      <c r="A2" s="47" t="s">
        <v>33</v>
      </c>
      <c r="B2" s="47"/>
      <c r="C2" s="62"/>
      <c r="D2" s="62"/>
      <c r="E2" s="62"/>
      <c r="F2" s="62"/>
      <c r="G2" s="62"/>
      <c r="H2" s="62"/>
      <c r="I2" s="62"/>
      <c r="J2" s="62"/>
      <c r="K2" s="107"/>
      <c r="L2" s="77"/>
    </row>
    <row r="3" spans="1:12" ht="16.7" customHeight="1" x14ac:dyDescent="0.25">
      <c r="A3" s="19"/>
      <c r="B3" s="7"/>
      <c r="C3" s="26"/>
      <c r="D3" s="26"/>
      <c r="E3" s="26"/>
      <c r="F3" s="26"/>
      <c r="G3" s="26"/>
      <c r="H3" s="26"/>
      <c r="I3" s="26"/>
      <c r="J3" s="26"/>
      <c r="K3" s="19"/>
      <c r="L3" s="24"/>
    </row>
    <row r="4" spans="1:12" ht="25.15" customHeight="1" x14ac:dyDescent="0.25">
      <c r="A4" s="23" t="s">
        <v>0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ht="15" customHeight="1" x14ac:dyDescent="0.25"/>
    <row r="6" spans="1:12" x14ac:dyDescent="0.25">
      <c r="B6" s="57" t="s">
        <v>22</v>
      </c>
      <c r="C6" s="60"/>
      <c r="D6" s="57" t="s">
        <v>23</v>
      </c>
      <c r="F6" s="57" t="s">
        <v>24</v>
      </c>
      <c r="H6" s="63" t="s">
        <v>25</v>
      </c>
      <c r="I6" s="60"/>
      <c r="J6" s="63" t="s">
        <v>26</v>
      </c>
      <c r="K6" s="64"/>
    </row>
    <row r="7" spans="1:12" x14ac:dyDescent="0.25">
      <c r="B7" s="11" t="s">
        <v>40</v>
      </c>
      <c r="D7" s="11" t="s">
        <v>41</v>
      </c>
      <c r="E7" s="98"/>
      <c r="F7" s="11">
        <v>4027</v>
      </c>
      <c r="H7" s="11">
        <v>4972</v>
      </c>
      <c r="J7" s="11">
        <v>77864</v>
      </c>
    </row>
    <row r="16" spans="1:12" x14ac:dyDescent="0.25">
      <c r="F16" s="118"/>
      <c r="G16" s="118"/>
    </row>
    <row r="17" spans="1:12" ht="25.15" customHeight="1" x14ac:dyDescent="0.35">
      <c r="A17" s="103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61"/>
      <c r="E18" s="61"/>
      <c r="F18" s="61"/>
      <c r="G18" s="61"/>
    </row>
    <row r="19" spans="1:12" ht="15" customHeight="1" x14ac:dyDescent="0.25">
      <c r="A19" s="111" t="s">
        <v>7</v>
      </c>
      <c r="B19" s="123" t="s">
        <v>8</v>
      </c>
      <c r="C19" s="123"/>
      <c r="D19" s="123" t="s">
        <v>9</v>
      </c>
      <c r="E19" s="123"/>
      <c r="F19" s="32"/>
      <c r="G19" s="32"/>
      <c r="H19" s="122" t="s">
        <v>21</v>
      </c>
      <c r="I19" s="123"/>
      <c r="J19" s="123"/>
      <c r="K19" s="123"/>
      <c r="L19" s="123"/>
    </row>
    <row r="20" spans="1:12" x14ac:dyDescent="0.25">
      <c r="A20" s="32"/>
      <c r="B20" s="14" t="s">
        <v>42</v>
      </c>
      <c r="C20" s="14" t="s">
        <v>43</v>
      </c>
      <c r="D20" s="14" t="s">
        <v>42</v>
      </c>
      <c r="E20" s="14" t="s">
        <v>43</v>
      </c>
      <c r="F20" s="18"/>
      <c r="G20" s="99"/>
      <c r="H20" s="65" t="s">
        <v>44</v>
      </c>
      <c r="I20" s="14" t="s">
        <v>45</v>
      </c>
      <c r="J20" s="14" t="s">
        <v>46</v>
      </c>
      <c r="K20" s="14" t="s">
        <v>45</v>
      </c>
      <c r="L20" s="65" t="s">
        <v>47</v>
      </c>
    </row>
    <row r="21" spans="1:12" x14ac:dyDescent="0.25">
      <c r="A21" s="51" t="s">
        <v>2</v>
      </c>
      <c r="B21" s="45">
        <v>112910750.02</v>
      </c>
      <c r="C21" s="101">
        <v>0.82824593623610698</v>
      </c>
      <c r="D21" s="45">
        <v>394329917.07999998</v>
      </c>
      <c r="E21" s="101">
        <v>0.82190961929364004</v>
      </c>
      <c r="F21" s="91"/>
      <c r="G21" s="99"/>
      <c r="H21" s="45">
        <v>0</v>
      </c>
      <c r="I21" s="101" t="str">
        <f>IFERROR((J21-H21)/H21,"-")</f>
        <v>-</v>
      </c>
      <c r="J21" s="45">
        <v>1174722993.0799999</v>
      </c>
      <c r="K21" s="101">
        <f>IFERROR((L21-J21)/J21,"-")</f>
        <v>-0.68742635148625697</v>
      </c>
      <c r="L21" s="113">
        <v>367187451.94</v>
      </c>
    </row>
    <row r="22" spans="1:12" x14ac:dyDescent="0.25">
      <c r="A22" s="106" t="s">
        <v>3</v>
      </c>
      <c r="B22" s="87">
        <v>13501866.880000001</v>
      </c>
      <c r="C22" s="91">
        <v>9.9041644599651105E-2</v>
      </c>
      <c r="D22" s="87">
        <v>50614005.390000001</v>
      </c>
      <c r="E22" s="91">
        <v>0.10549576914952</v>
      </c>
      <c r="F22" s="91"/>
      <c r="G22" s="91"/>
      <c r="H22" s="6">
        <v>128579126.47</v>
      </c>
      <c r="I22" s="91">
        <f t="shared" ref="I22:I26" si="0">IFERROR((J22-H22)/H22,"-")</f>
        <v>0.27827289430487906</v>
      </c>
      <c r="J22" s="87">
        <v>164359212.13999999</v>
      </c>
      <c r="K22" s="91">
        <f t="shared" ref="K22:K26" si="1">IFERROR((L22-J22)/J22,"-")</f>
        <v>-0.68307570879793089</v>
      </c>
      <c r="L22" s="38">
        <v>52089426.810000002</v>
      </c>
    </row>
    <row r="23" spans="1:12" x14ac:dyDescent="0.25">
      <c r="A23" s="51" t="s">
        <v>14</v>
      </c>
      <c r="B23" s="113">
        <v>3215575.97</v>
      </c>
      <c r="C23" s="101">
        <v>2.3587547946844999E-2</v>
      </c>
      <c r="D23" s="113">
        <v>11152060.449999999</v>
      </c>
      <c r="E23" s="101">
        <v>2.32444594279658E-2</v>
      </c>
      <c r="F23" s="104"/>
      <c r="G23" s="91"/>
      <c r="H23" s="4">
        <v>27898260.670000002</v>
      </c>
      <c r="I23" s="101">
        <f t="shared" si="0"/>
        <v>0.1539734545035347</v>
      </c>
      <c r="J23" s="113">
        <v>32193852.239999998</v>
      </c>
      <c r="K23" s="101">
        <f t="shared" si="1"/>
        <v>-0.66692223875349432</v>
      </c>
      <c r="L23" s="4">
        <v>10723056.23</v>
      </c>
    </row>
    <row r="24" spans="1:12" x14ac:dyDescent="0.25">
      <c r="A24" s="106" t="s">
        <v>4</v>
      </c>
      <c r="B24" s="59">
        <v>6696955.3399999999</v>
      </c>
      <c r="C24" s="91">
        <v>4.9124871144042501E-2</v>
      </c>
      <c r="D24" s="59">
        <v>23676862.93</v>
      </c>
      <c r="E24" s="91">
        <v>4.9350152128873302E-2</v>
      </c>
      <c r="F24" s="91"/>
      <c r="G24" s="91"/>
      <c r="H24" s="6">
        <v>63617694.560000002</v>
      </c>
      <c r="I24" s="91">
        <f t="shared" si="0"/>
        <v>8.6557223868063429E-2</v>
      </c>
      <c r="J24" s="59">
        <v>69124265.590000004</v>
      </c>
      <c r="K24" s="91">
        <f t="shared" si="1"/>
        <v>-0.69610727563319053</v>
      </c>
      <c r="L24" s="6">
        <v>21006361.390000001</v>
      </c>
    </row>
    <row r="25" spans="1:12" x14ac:dyDescent="0.25">
      <c r="A25" s="51" t="s">
        <v>5</v>
      </c>
      <c r="B25" s="33">
        <v>0</v>
      </c>
      <c r="C25" s="101">
        <v>0</v>
      </c>
      <c r="D25" s="33">
        <v>0</v>
      </c>
      <c r="E25" s="101">
        <v>0</v>
      </c>
      <c r="F25" s="91"/>
      <c r="G25" s="91"/>
      <c r="H25" s="4">
        <v>78029656.829999998</v>
      </c>
      <c r="I25" s="101">
        <f t="shared" si="0"/>
        <v>-2.6027169700677061E-2</v>
      </c>
      <c r="J25" s="33">
        <v>75998765.709999993</v>
      </c>
      <c r="K25" s="101">
        <f t="shared" si="1"/>
        <v>-0.76201810238583667</v>
      </c>
      <c r="L25" s="4">
        <v>18086330.48</v>
      </c>
    </row>
    <row r="26" spans="1:12" x14ac:dyDescent="0.25">
      <c r="A26" s="109" t="s">
        <v>6</v>
      </c>
      <c r="B26" s="8">
        <f>SUM(B21:B25)</f>
        <v>136325148.20999998</v>
      </c>
      <c r="C26" s="105">
        <v>1</v>
      </c>
      <c r="D26" s="8">
        <f>SUM(D21:D25)</f>
        <v>479772845.84999996</v>
      </c>
      <c r="E26" s="105">
        <v>1</v>
      </c>
      <c r="F26" s="97"/>
      <c r="G26" s="97"/>
      <c r="H26" s="8">
        <f>SUM(H21:H25)</f>
        <v>298124738.52999997</v>
      </c>
      <c r="I26" s="105">
        <f t="shared" si="0"/>
        <v>4.0864584275598661</v>
      </c>
      <c r="J26" s="8">
        <f>SUM(J21:J25)</f>
        <v>1516399088.7599998</v>
      </c>
      <c r="K26" s="105">
        <f t="shared" si="1"/>
        <v>-0.69065358168106683</v>
      </c>
      <c r="L26" s="8">
        <f>SUM(L21:L25)</f>
        <v>469092626.85000002</v>
      </c>
    </row>
    <row r="27" spans="1:12" x14ac:dyDescent="0.25">
      <c r="D27" s="61"/>
      <c r="E27" s="61"/>
      <c r="F27" s="61"/>
      <c r="G27" s="61"/>
    </row>
    <row r="28" spans="1:12" ht="21" customHeight="1" x14ac:dyDescent="0.35">
      <c r="A28" s="103" t="s">
        <v>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D29" s="61"/>
      <c r="E29" s="61"/>
      <c r="F29" s="61"/>
      <c r="G29" s="61"/>
    </row>
    <row r="30" spans="1:12" x14ac:dyDescent="0.25">
      <c r="B30" s="124" t="s">
        <v>18</v>
      </c>
      <c r="C30" s="132"/>
      <c r="D30" s="124" t="s">
        <v>19</v>
      </c>
      <c r="E30" s="132"/>
      <c r="F30" s="124" t="s">
        <v>12</v>
      </c>
      <c r="G30" s="125"/>
      <c r="H30" s="126" t="s">
        <v>20</v>
      </c>
      <c r="I30" s="127"/>
      <c r="J30" s="94"/>
    </row>
    <row r="31" spans="1:12" x14ac:dyDescent="0.25">
      <c r="A31" s="61"/>
      <c r="B31" s="14" t="s">
        <v>48</v>
      </c>
      <c r="C31" s="14" t="s">
        <v>43</v>
      </c>
      <c r="D31" s="14" t="s">
        <v>48</v>
      </c>
      <c r="E31" s="14" t="s">
        <v>43</v>
      </c>
      <c r="F31" s="14" t="s">
        <v>48</v>
      </c>
      <c r="G31" s="65" t="s">
        <v>43</v>
      </c>
      <c r="H31" s="85" t="s">
        <v>48</v>
      </c>
      <c r="I31" s="14" t="s">
        <v>43</v>
      </c>
      <c r="J31" s="80"/>
      <c r="K31" s="61"/>
    </row>
    <row r="32" spans="1:12" x14ac:dyDescent="0.25">
      <c r="A32" s="51" t="s">
        <v>2</v>
      </c>
      <c r="B32" s="45">
        <v>178818134.37</v>
      </c>
      <c r="C32" s="90">
        <v>0.80744293036056003</v>
      </c>
      <c r="D32" s="45">
        <v>77400548.890000001</v>
      </c>
      <c r="E32" s="90">
        <v>0.66589694959576395</v>
      </c>
      <c r="F32" s="45">
        <v>138111233.81999999</v>
      </c>
      <c r="G32" s="90">
        <v>0.97209703951464099</v>
      </c>
      <c r="H32" s="45">
        <v>394329917.07999998</v>
      </c>
      <c r="I32" s="90">
        <v>0.82190961929364004</v>
      </c>
      <c r="J32" s="95"/>
    </row>
    <row r="33" spans="1:12" x14ac:dyDescent="0.25">
      <c r="A33" s="106" t="s">
        <v>3</v>
      </c>
      <c r="B33" s="87">
        <v>30379702.100000001</v>
      </c>
      <c r="C33" s="91">
        <v>0.13717778553907201</v>
      </c>
      <c r="D33" s="87">
        <v>18445145.48</v>
      </c>
      <c r="E33" s="91">
        <v>0.15868835927039501</v>
      </c>
      <c r="F33" s="87">
        <v>1789157.8</v>
      </c>
      <c r="G33" s="91">
        <v>1.2593001687837099E-2</v>
      </c>
      <c r="H33" s="87">
        <v>50614005.390000001</v>
      </c>
      <c r="I33" s="91">
        <v>0.10549576914952</v>
      </c>
      <c r="J33" s="95"/>
    </row>
    <row r="34" spans="1:12" x14ac:dyDescent="0.25">
      <c r="A34" s="51" t="s">
        <v>14</v>
      </c>
      <c r="B34" s="70">
        <v>6083123.4699999997</v>
      </c>
      <c r="C34" s="90">
        <v>2.74679917541178E-2</v>
      </c>
      <c r="D34" s="70">
        <v>3847184.99</v>
      </c>
      <c r="E34" s="90">
        <v>3.3098327933209201E-2</v>
      </c>
      <c r="F34" s="75">
        <v>1221752</v>
      </c>
      <c r="G34" s="90">
        <v>8.5993113620936E-3</v>
      </c>
      <c r="H34" s="113">
        <v>11152060.449999999</v>
      </c>
      <c r="I34" s="90">
        <v>2.32444594279658E-2</v>
      </c>
      <c r="J34" s="95"/>
    </row>
    <row r="35" spans="1:12" x14ac:dyDescent="0.25">
      <c r="A35" s="106" t="s">
        <v>4</v>
      </c>
      <c r="B35" s="87">
        <v>6181297.8200000003</v>
      </c>
      <c r="C35" s="91">
        <v>2.79112923462503E-2</v>
      </c>
      <c r="D35" s="87">
        <v>16542146.1</v>
      </c>
      <c r="E35" s="91">
        <v>0.14231636320063101</v>
      </c>
      <c r="F35" s="87">
        <v>953419.01</v>
      </c>
      <c r="G35" s="91">
        <v>6.7106474354280002E-3</v>
      </c>
      <c r="H35" s="87">
        <v>23676862.93</v>
      </c>
      <c r="I35" s="91">
        <v>4.9350152128873302E-2</v>
      </c>
      <c r="J35" s="95"/>
    </row>
    <row r="36" spans="1:12" x14ac:dyDescent="0.25">
      <c r="A36" s="51" t="s">
        <v>5</v>
      </c>
      <c r="B36" s="45">
        <v>0</v>
      </c>
      <c r="C36" s="101">
        <v>0</v>
      </c>
      <c r="D36" s="45">
        <v>0</v>
      </c>
      <c r="E36" s="101">
        <v>0</v>
      </c>
      <c r="F36" s="45">
        <v>0</v>
      </c>
      <c r="G36" s="101">
        <v>0</v>
      </c>
      <c r="H36" s="45">
        <v>0</v>
      </c>
      <c r="I36" s="101">
        <v>0</v>
      </c>
      <c r="J36" s="95"/>
    </row>
    <row r="37" spans="1:12" x14ac:dyDescent="0.25">
      <c r="A37" s="109" t="s">
        <v>6</v>
      </c>
      <c r="B37" s="108">
        <f>SUM(B32:B36)</f>
        <v>221462257.75999999</v>
      </c>
      <c r="C37" s="105">
        <v>1</v>
      </c>
      <c r="D37" s="108">
        <f>SUM(D32:D36)</f>
        <v>116235025.45999999</v>
      </c>
      <c r="E37" s="105">
        <v>1</v>
      </c>
      <c r="F37" s="108">
        <f>SUM(F32:F36)</f>
        <v>142075562.63</v>
      </c>
      <c r="G37" s="105">
        <v>1</v>
      </c>
      <c r="H37" s="8">
        <f>SUM(H32:H36)</f>
        <v>479772845.84999996</v>
      </c>
      <c r="I37" s="105">
        <v>1</v>
      </c>
      <c r="J37" s="95"/>
    </row>
    <row r="38" spans="1:12" x14ac:dyDescent="0.25">
      <c r="A38" s="92"/>
      <c r="B38" s="9"/>
      <c r="C38" s="12"/>
      <c r="D38" s="9"/>
      <c r="E38" s="12"/>
      <c r="F38" s="9"/>
      <c r="G38" s="12"/>
      <c r="H38" s="9"/>
      <c r="I38" s="97"/>
      <c r="J38" s="95"/>
      <c r="K38" s="61"/>
      <c r="L38" s="61"/>
    </row>
    <row r="39" spans="1:12" x14ac:dyDescent="0.25">
      <c r="B39" s="124" t="s">
        <v>27</v>
      </c>
      <c r="C39" s="127"/>
      <c r="D39" s="127"/>
      <c r="E39" s="127"/>
      <c r="F39" s="127"/>
      <c r="G39" s="71"/>
      <c r="H39" s="127" t="s">
        <v>28</v>
      </c>
      <c r="I39" s="127"/>
      <c r="J39" s="127"/>
      <c r="K39" s="127"/>
      <c r="L39" s="127"/>
    </row>
    <row r="40" spans="1:12" x14ac:dyDescent="0.25">
      <c r="A40" s="61"/>
      <c r="B40" s="14" t="s">
        <v>44</v>
      </c>
      <c r="C40" s="14" t="s">
        <v>45</v>
      </c>
      <c r="D40" s="14" t="s">
        <v>46</v>
      </c>
      <c r="E40" s="14" t="s">
        <v>45</v>
      </c>
      <c r="F40" s="14" t="s">
        <v>47</v>
      </c>
      <c r="G40" s="80"/>
      <c r="H40" s="65" t="s">
        <v>44</v>
      </c>
      <c r="I40" s="14" t="s">
        <v>45</v>
      </c>
      <c r="J40" s="14" t="s">
        <v>46</v>
      </c>
      <c r="K40" s="14" t="s">
        <v>45</v>
      </c>
      <c r="L40" s="65" t="s">
        <v>47</v>
      </c>
    </row>
    <row r="41" spans="1:12" x14ac:dyDescent="0.25">
      <c r="A41" s="51" t="s">
        <v>2</v>
      </c>
      <c r="B41" s="45">
        <v>0</v>
      </c>
      <c r="C41" s="101" t="str">
        <f>IFERROR((D41-B41)/B41,"-")</f>
        <v>-</v>
      </c>
      <c r="D41" s="45">
        <v>463136976.06999999</v>
      </c>
      <c r="E41" s="101">
        <f>IFERROR((F41-D41)/D41,"-")</f>
        <v>-0.68474604593451383</v>
      </c>
      <c r="F41" s="113">
        <v>146005762.97999999</v>
      </c>
      <c r="G41" s="25"/>
      <c r="H41" s="113">
        <v>0</v>
      </c>
      <c r="I41" s="90" t="str">
        <f t="shared" ref="I41:I46" si="2">IFERROR((J41-H41)/H41,"-")</f>
        <v>-</v>
      </c>
      <c r="J41" s="45">
        <v>258056519.49000001</v>
      </c>
      <c r="K41" s="101">
        <f>IFERROR((L41-J41)/J41,"-")</f>
        <v>-0.70233882394520708</v>
      </c>
      <c r="L41" s="113">
        <v>76813407.079999998</v>
      </c>
    </row>
    <row r="42" spans="1:12" x14ac:dyDescent="0.25">
      <c r="A42" s="106" t="s">
        <v>3</v>
      </c>
      <c r="B42" s="87">
        <v>74816931.569999993</v>
      </c>
      <c r="C42" s="91">
        <f t="shared" ref="C42:E46" si="3">IFERROR((D42-B42)/B42,"-")</f>
        <v>0.29052123301345933</v>
      </c>
      <c r="D42" s="87">
        <v>96552838.780000001</v>
      </c>
      <c r="E42" s="91">
        <f t="shared" si="3"/>
        <v>-0.67880786932984671</v>
      </c>
      <c r="F42" s="38">
        <v>31012012.010000002</v>
      </c>
      <c r="G42" s="25"/>
      <c r="H42" s="38">
        <v>46307311.149999999</v>
      </c>
      <c r="I42" s="91">
        <f t="shared" si="2"/>
        <v>0.31396560843071114</v>
      </c>
      <c r="J42" s="87">
        <v>60846214.270000003</v>
      </c>
      <c r="K42" s="91">
        <f t="shared" ref="K42:K46" si="4">IFERROR((L42-J42)/J42,"-")</f>
        <v>-0.68631889331181561</v>
      </c>
      <c r="L42" s="38">
        <v>19086307.829999998</v>
      </c>
    </row>
    <row r="43" spans="1:12" x14ac:dyDescent="0.25">
      <c r="A43" s="51" t="s">
        <v>14</v>
      </c>
      <c r="B43" s="45">
        <v>14169885.33</v>
      </c>
      <c r="C43" s="101">
        <f t="shared" si="3"/>
        <v>0.1486295761011639</v>
      </c>
      <c r="D43" s="70">
        <v>16275949.380000001</v>
      </c>
      <c r="E43" s="101">
        <f t="shared" si="3"/>
        <v>-0.63430927677166316</v>
      </c>
      <c r="F43" s="4">
        <v>5951963.7000000002</v>
      </c>
      <c r="G43" s="25"/>
      <c r="H43" s="4">
        <v>10883527.27</v>
      </c>
      <c r="I43" s="90">
        <f t="shared" si="2"/>
        <v>0.18584363321028369</v>
      </c>
      <c r="J43" s="70">
        <v>12906161.52</v>
      </c>
      <c r="K43" s="101">
        <f t="shared" si="4"/>
        <v>-0.69628304248899564</v>
      </c>
      <c r="L43" s="45">
        <v>3919820.11</v>
      </c>
    </row>
    <row r="44" spans="1:12" x14ac:dyDescent="0.25">
      <c r="A44" s="106" t="s">
        <v>4</v>
      </c>
      <c r="B44" s="87">
        <v>17259180.809999999</v>
      </c>
      <c r="C44" s="91">
        <f t="shared" si="3"/>
        <v>0.10730373187393485</v>
      </c>
      <c r="D44" s="87">
        <v>19111155.32</v>
      </c>
      <c r="E44" s="91">
        <f t="shared" si="3"/>
        <v>-0.70895278245271465</v>
      </c>
      <c r="F44" s="87">
        <v>5562248.5800000001</v>
      </c>
      <c r="G44" s="25"/>
      <c r="H44" s="87">
        <v>41298081.350000001</v>
      </c>
      <c r="I44" s="91">
        <f t="shared" si="2"/>
        <v>9.4391567176279903E-2</v>
      </c>
      <c r="J44" s="59">
        <v>45196271.969999999</v>
      </c>
      <c r="K44" s="91">
        <f t="shared" si="4"/>
        <v>-0.67336786207059374</v>
      </c>
      <c r="L44" s="59">
        <v>14762554.939999999</v>
      </c>
    </row>
    <row r="45" spans="1:12" x14ac:dyDescent="0.25">
      <c r="A45" s="51" t="s">
        <v>5</v>
      </c>
      <c r="B45" s="45">
        <v>41354358.740000002</v>
      </c>
      <c r="C45" s="101">
        <f t="shared" si="3"/>
        <v>-1.4809253937423962E-3</v>
      </c>
      <c r="D45" s="45">
        <v>41293116.020000003</v>
      </c>
      <c r="E45" s="101">
        <f t="shared" si="3"/>
        <v>-0.76262570775108107</v>
      </c>
      <c r="F45" s="4">
        <v>9801924.1899999995</v>
      </c>
      <c r="G45" s="25"/>
      <c r="H45" s="4">
        <v>31469833.510000002</v>
      </c>
      <c r="I45" s="101">
        <f t="shared" si="2"/>
        <v>3.1534581512312469E-2</v>
      </c>
      <c r="J45" s="33">
        <v>32462221.539999999</v>
      </c>
      <c r="K45" s="101">
        <f t="shared" si="4"/>
        <v>-0.75789154909451706</v>
      </c>
      <c r="L45" s="45">
        <v>7859378.1699999999</v>
      </c>
    </row>
    <row r="46" spans="1:12" x14ac:dyDescent="0.25">
      <c r="A46" s="109" t="s">
        <v>6</v>
      </c>
      <c r="B46" s="3">
        <f>SUM(B41:B45)</f>
        <v>147600356.44999999</v>
      </c>
      <c r="C46" s="105">
        <f t="shared" si="3"/>
        <v>3.3114396934777872</v>
      </c>
      <c r="D46" s="108">
        <f>SUM(D41:D45)</f>
        <v>636370035.57000005</v>
      </c>
      <c r="E46" s="105">
        <f t="shared" si="3"/>
        <v>-0.68833555891368892</v>
      </c>
      <c r="F46" s="108">
        <f>SUM(F41:F45)</f>
        <v>198333911.45999998</v>
      </c>
      <c r="G46" s="30"/>
      <c r="H46" s="108">
        <f>SUM(H41:H45)</f>
        <v>129958753.28000002</v>
      </c>
      <c r="I46" s="105">
        <f t="shared" si="2"/>
        <v>2.1507488218803568</v>
      </c>
      <c r="J46" s="108">
        <f>SUM(J41:J45)</f>
        <v>409467388.79000002</v>
      </c>
      <c r="K46" s="105">
        <f t="shared" si="4"/>
        <v>-0.70097382237979522</v>
      </c>
      <c r="L46" s="108">
        <f>SUM(L41:L45)</f>
        <v>122441468.13</v>
      </c>
    </row>
    <row r="47" spans="1:12" x14ac:dyDescent="0.25">
      <c r="A47" s="92"/>
      <c r="B47" s="9"/>
      <c r="C47" s="12"/>
      <c r="D47" s="12"/>
      <c r="E47" s="12"/>
      <c r="F47" s="12"/>
      <c r="G47" s="12"/>
      <c r="H47" s="9"/>
      <c r="I47" s="12"/>
      <c r="J47" s="9"/>
      <c r="K47" s="12"/>
      <c r="L47" s="9"/>
    </row>
    <row r="48" spans="1:12" ht="21" customHeight="1" x14ac:dyDescent="0.35">
      <c r="A48" s="103" t="s">
        <v>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D49" s="61"/>
      <c r="E49" s="61"/>
      <c r="F49" s="61"/>
      <c r="G49" s="61"/>
    </row>
    <row r="50" spans="1:12" x14ac:dyDescent="0.25">
      <c r="B50" s="133" t="s">
        <v>18</v>
      </c>
      <c r="C50" s="134"/>
      <c r="F50" s="128" t="s">
        <v>19</v>
      </c>
      <c r="G50" s="129"/>
      <c r="H50" s="94"/>
      <c r="J50" s="128" t="s">
        <v>29</v>
      </c>
      <c r="K50" s="129"/>
    </row>
    <row r="51" spans="1:12" x14ac:dyDescent="0.25">
      <c r="B51" s="58" t="s">
        <v>48</v>
      </c>
      <c r="C51" s="58" t="s">
        <v>43</v>
      </c>
      <c r="F51" s="58" t="s">
        <v>48</v>
      </c>
      <c r="G51" s="58" t="s">
        <v>43</v>
      </c>
      <c r="H51" s="94"/>
      <c r="I51" s="61"/>
      <c r="J51" s="58" t="s">
        <v>48</v>
      </c>
      <c r="K51" s="58" t="s">
        <v>43</v>
      </c>
      <c r="L51" s="71"/>
    </row>
    <row r="52" spans="1:12" x14ac:dyDescent="0.25">
      <c r="A52" s="39" t="s">
        <v>49</v>
      </c>
      <c r="B52" s="70">
        <v>21664290.539999999</v>
      </c>
      <c r="C52" s="16">
        <v>9.7823849350789693E-2</v>
      </c>
      <c r="D52" s="61"/>
      <c r="E52" s="51" t="s">
        <v>57</v>
      </c>
      <c r="F52" s="113">
        <v>12114472.619999999</v>
      </c>
      <c r="G52" s="10">
        <v>0.10422394258578201</v>
      </c>
      <c r="H52" s="95"/>
      <c r="I52" s="35" t="s">
        <v>63</v>
      </c>
      <c r="J52" s="45">
        <v>2650200.33</v>
      </c>
      <c r="K52" s="89">
        <v>0.104173861522759</v>
      </c>
      <c r="L52" s="98"/>
    </row>
    <row r="53" spans="1:12" x14ac:dyDescent="0.25">
      <c r="A53" s="106" t="s">
        <v>50</v>
      </c>
      <c r="B53" s="38">
        <v>12084369.68</v>
      </c>
      <c r="C53" s="110">
        <v>5.4566271482231102E-2</v>
      </c>
      <c r="D53" s="61"/>
      <c r="E53" s="106" t="s">
        <v>58</v>
      </c>
      <c r="F53" s="38">
        <v>10525808.25</v>
      </c>
      <c r="G53" s="110">
        <v>9.0556251941651206E-2</v>
      </c>
      <c r="H53" s="95"/>
      <c r="I53" s="36" t="s">
        <v>64</v>
      </c>
      <c r="J53" s="87">
        <v>2235191.4700000002</v>
      </c>
      <c r="K53" s="95">
        <v>8.7860726616327905E-2</v>
      </c>
      <c r="L53" s="98"/>
    </row>
    <row r="54" spans="1:12" x14ac:dyDescent="0.25">
      <c r="A54" s="39" t="s">
        <v>51</v>
      </c>
      <c r="B54" s="70">
        <v>6766320.6699999999</v>
      </c>
      <c r="C54" s="16">
        <v>3.0552929146657099E-2</v>
      </c>
      <c r="D54" s="61"/>
      <c r="E54" s="51" t="s">
        <v>59</v>
      </c>
      <c r="F54" s="113">
        <v>9174631.0099999998</v>
      </c>
      <c r="G54" s="10">
        <v>7.8931724527021102E-2</v>
      </c>
      <c r="H54" s="95"/>
      <c r="I54" s="35" t="s">
        <v>65</v>
      </c>
      <c r="J54" s="45">
        <v>2081695.28</v>
      </c>
      <c r="K54" s="89">
        <v>8.1827110719324705E-2</v>
      </c>
      <c r="L54" s="98"/>
    </row>
    <row r="55" spans="1:12" x14ac:dyDescent="0.25">
      <c r="A55" s="106" t="s">
        <v>52</v>
      </c>
      <c r="B55" s="38">
        <v>5827206.7999999998</v>
      </c>
      <c r="C55" s="110">
        <v>2.63124148509087E-2</v>
      </c>
      <c r="D55" s="61"/>
      <c r="E55" s="106" t="s">
        <v>60</v>
      </c>
      <c r="F55" s="38">
        <v>5481157.1799999997</v>
      </c>
      <c r="G55" s="110">
        <v>4.7155813476259197E-2</v>
      </c>
      <c r="H55" s="95"/>
      <c r="I55" s="36" t="s">
        <v>66</v>
      </c>
      <c r="J55" s="87">
        <v>1587239.82</v>
      </c>
      <c r="K55" s="95">
        <v>6.2391095246784198E-2</v>
      </c>
      <c r="L55" s="98"/>
    </row>
    <row r="56" spans="1:12" x14ac:dyDescent="0.25">
      <c r="A56" s="39" t="s">
        <v>53</v>
      </c>
      <c r="B56" s="70">
        <v>5249415.24</v>
      </c>
      <c r="C56" s="16">
        <v>2.3703430521731701E-2</v>
      </c>
      <c r="D56" s="61"/>
      <c r="E56" s="51" t="s">
        <v>61</v>
      </c>
      <c r="F56" s="113">
        <v>4525453.55</v>
      </c>
      <c r="G56" s="10">
        <v>3.8933647857782298E-2</v>
      </c>
      <c r="H56" s="95"/>
      <c r="I56" s="35" t="s">
        <v>67</v>
      </c>
      <c r="J56" s="45">
        <v>885737.77</v>
      </c>
      <c r="K56" s="89">
        <v>3.4816509058942499E-2</v>
      </c>
      <c r="L56" s="83"/>
    </row>
    <row r="57" spans="1:12" x14ac:dyDescent="0.25">
      <c r="A57" s="102" t="s">
        <v>54</v>
      </c>
      <c r="B57" s="5">
        <v>169870654.83000001</v>
      </c>
      <c r="C57" s="110">
        <v>0.76704110464768205</v>
      </c>
      <c r="D57" s="61"/>
      <c r="E57" s="102" t="s">
        <v>54</v>
      </c>
      <c r="F57" s="5">
        <v>74413502.849999994</v>
      </c>
      <c r="G57" s="110">
        <v>0.64019861961150404</v>
      </c>
      <c r="H57" s="95"/>
      <c r="I57" s="102" t="s">
        <v>54</v>
      </c>
      <c r="J57" s="5">
        <v>16000101.33</v>
      </c>
      <c r="K57" s="95">
        <v>0.628930696835862</v>
      </c>
      <c r="L57" s="83"/>
    </row>
    <row r="58" spans="1:12" x14ac:dyDescent="0.25">
      <c r="A58" s="41" t="s">
        <v>55</v>
      </c>
      <c r="B58" s="22">
        <f>SUM(B52:B57)</f>
        <v>221462257.76000002</v>
      </c>
      <c r="C58" s="17">
        <v>1</v>
      </c>
      <c r="D58" s="61"/>
      <c r="E58" s="41" t="s">
        <v>55</v>
      </c>
      <c r="F58" s="20">
        <f>SUM(F52:F57)</f>
        <v>116235025.45999998</v>
      </c>
      <c r="G58" s="17">
        <v>1</v>
      </c>
      <c r="H58" s="95"/>
      <c r="I58" s="41" t="s">
        <v>55</v>
      </c>
      <c r="J58" s="86">
        <f>SUM(J52:J57)</f>
        <v>25440166</v>
      </c>
      <c r="K58" s="31">
        <v>1</v>
      </c>
      <c r="L58" s="83"/>
    </row>
    <row r="59" spans="1:12" x14ac:dyDescent="0.25">
      <c r="A59" s="34" t="s">
        <v>56</v>
      </c>
      <c r="D59" s="61"/>
      <c r="E59" s="34" t="s">
        <v>62</v>
      </c>
      <c r="F59" s="61"/>
      <c r="G59" s="61"/>
      <c r="I59" s="34" t="s">
        <v>68</v>
      </c>
    </row>
    <row r="60" spans="1:12" ht="25.15" customHeight="1" x14ac:dyDescent="0.35">
      <c r="A60" s="103" t="s">
        <v>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" customHeight="1" x14ac:dyDescent="0.25">
      <c r="D61" s="61"/>
      <c r="E61" s="61"/>
      <c r="F61" s="61"/>
    </row>
    <row r="62" spans="1:12" ht="15" customHeight="1" x14ac:dyDescent="0.25">
      <c r="A62" s="130" t="s">
        <v>7</v>
      </c>
      <c r="B62" s="122" t="s">
        <v>8</v>
      </c>
      <c r="C62" s="123"/>
      <c r="E62" s="49" t="s">
        <v>15</v>
      </c>
      <c r="F62" s="49" t="s">
        <v>16</v>
      </c>
      <c r="G62" s="61"/>
      <c r="H62" s="124" t="s">
        <v>27</v>
      </c>
      <c r="I62" s="127"/>
      <c r="J62" s="127"/>
      <c r="K62" s="127"/>
      <c r="L62" s="127"/>
    </row>
    <row r="63" spans="1:12" ht="13.9" customHeight="1" x14ac:dyDescent="0.25">
      <c r="A63" s="131"/>
      <c r="B63" s="14" t="s">
        <v>42</v>
      </c>
      <c r="C63" s="14" t="s">
        <v>43</v>
      </c>
      <c r="E63" s="66">
        <f>B69</f>
        <v>66960965.899999999</v>
      </c>
      <c r="F63" s="43">
        <f>B80</f>
        <v>221462257.75999999</v>
      </c>
      <c r="G63" s="61"/>
      <c r="H63" s="14" t="s">
        <v>44</v>
      </c>
      <c r="I63" s="14" t="s">
        <v>45</v>
      </c>
      <c r="J63" s="14" t="s">
        <v>46</v>
      </c>
      <c r="K63" s="14" t="s">
        <v>45</v>
      </c>
      <c r="L63" s="65" t="s">
        <v>47</v>
      </c>
    </row>
    <row r="64" spans="1:12" x14ac:dyDescent="0.25">
      <c r="A64" s="51" t="s">
        <v>2</v>
      </c>
      <c r="B64" s="113">
        <v>55368874.960000001</v>
      </c>
      <c r="C64" s="90">
        <v>0.826882859649264</v>
      </c>
      <c r="D64" s="110"/>
      <c r="G64" s="51" t="s">
        <v>2</v>
      </c>
      <c r="H64" s="45">
        <v>0</v>
      </c>
      <c r="I64" s="101" t="str">
        <f>IFERROR((J64-H64)/H64,"-")</f>
        <v>-</v>
      </c>
      <c r="J64" s="45">
        <v>463136976.06999999</v>
      </c>
      <c r="K64" s="101">
        <f>IFERROR((L64-J64)/J64,"-")</f>
        <v>-0.68474604593451383</v>
      </c>
      <c r="L64" s="113">
        <v>146005762.97999999</v>
      </c>
    </row>
    <row r="65" spans="1:12" x14ac:dyDescent="0.25">
      <c r="A65" s="106" t="s">
        <v>3</v>
      </c>
      <c r="B65" s="38">
        <v>8163056.6799999997</v>
      </c>
      <c r="C65" s="91">
        <v>0.12190769012218</v>
      </c>
      <c r="D65" s="110"/>
      <c r="E65" s="110"/>
      <c r="F65" s="110"/>
      <c r="G65" s="106" t="s">
        <v>3</v>
      </c>
      <c r="H65" s="87">
        <v>74816931.569999993</v>
      </c>
      <c r="I65" s="91">
        <f t="shared" ref="I65:I69" si="5">IFERROR((J65-H65)/H65,"-")</f>
        <v>0.29052123301345933</v>
      </c>
      <c r="J65" s="87">
        <v>96552838.780000001</v>
      </c>
      <c r="K65" s="91">
        <f t="shared" ref="K65:K69" si="6">IFERROR((L65-J65)/J65,"-")</f>
        <v>-0.67880786932984671</v>
      </c>
      <c r="L65" s="38">
        <v>31012012.010000002</v>
      </c>
    </row>
    <row r="66" spans="1:12" x14ac:dyDescent="0.25">
      <c r="A66" s="51" t="s">
        <v>14</v>
      </c>
      <c r="B66" s="113">
        <v>1771998.68</v>
      </c>
      <c r="C66" s="90">
        <v>2.6463158893361101E-2</v>
      </c>
      <c r="D66" s="104"/>
      <c r="E66" s="104"/>
      <c r="F66" s="104"/>
      <c r="G66" s="51" t="s">
        <v>14</v>
      </c>
      <c r="H66" s="45">
        <v>14169885.33</v>
      </c>
      <c r="I66" s="101">
        <f t="shared" si="5"/>
        <v>0.1486295761011639</v>
      </c>
      <c r="J66" s="70">
        <v>16275949.380000001</v>
      </c>
      <c r="K66" s="101">
        <f t="shared" si="6"/>
        <v>-0.63430927677166316</v>
      </c>
      <c r="L66" s="4">
        <v>5951963.7000000002</v>
      </c>
    </row>
    <row r="67" spans="1:12" x14ac:dyDescent="0.25">
      <c r="A67" s="106" t="s">
        <v>4</v>
      </c>
      <c r="B67" s="38">
        <v>1657035.58</v>
      </c>
      <c r="C67" s="91">
        <v>2.47462914845358E-2</v>
      </c>
      <c r="D67" s="110"/>
      <c r="E67" s="110"/>
      <c r="F67" s="110"/>
      <c r="G67" s="106" t="s">
        <v>4</v>
      </c>
      <c r="H67" s="87">
        <v>17259180.809999999</v>
      </c>
      <c r="I67" s="91">
        <f t="shared" si="5"/>
        <v>0.10730373187393485</v>
      </c>
      <c r="J67" s="87">
        <v>19111155.32</v>
      </c>
      <c r="K67" s="91">
        <f t="shared" si="6"/>
        <v>-0.70895278245271465</v>
      </c>
      <c r="L67" s="87">
        <v>5562248.5800000001</v>
      </c>
    </row>
    <row r="68" spans="1:12" x14ac:dyDescent="0.25">
      <c r="A68" s="51" t="s">
        <v>5</v>
      </c>
      <c r="B68" s="113">
        <v>0</v>
      </c>
      <c r="C68" s="101">
        <v>0</v>
      </c>
      <c r="D68" s="110"/>
      <c r="E68" s="110"/>
      <c r="F68" s="110"/>
      <c r="G68" s="51" t="s">
        <v>5</v>
      </c>
      <c r="H68" s="45">
        <v>41354358.740000002</v>
      </c>
      <c r="I68" s="101">
        <f t="shared" si="5"/>
        <v>-1.4809253937423962E-3</v>
      </c>
      <c r="J68" s="45">
        <v>41293116.020000003</v>
      </c>
      <c r="K68" s="101">
        <f t="shared" si="6"/>
        <v>-0.76262570775108107</v>
      </c>
      <c r="L68" s="4">
        <v>9801924.1899999995</v>
      </c>
    </row>
    <row r="69" spans="1:12" x14ac:dyDescent="0.25">
      <c r="A69" s="109" t="s">
        <v>6</v>
      </c>
      <c r="B69" s="3">
        <f>SUM(B64:B68)</f>
        <v>66960965.899999999</v>
      </c>
      <c r="C69" s="105">
        <v>1</v>
      </c>
      <c r="D69" s="12"/>
      <c r="E69" s="12"/>
      <c r="F69" s="12"/>
      <c r="G69" s="109" t="s">
        <v>6</v>
      </c>
      <c r="H69" s="3">
        <f>SUM(H64:H68)</f>
        <v>147600356.44999999</v>
      </c>
      <c r="I69" s="105">
        <f t="shared" si="5"/>
        <v>3.3114396934777872</v>
      </c>
      <c r="J69" s="108">
        <f>SUM(J64:J68)</f>
        <v>636370035.57000005</v>
      </c>
      <c r="K69" s="105">
        <f t="shared" si="6"/>
        <v>-0.68833555891368892</v>
      </c>
      <c r="L69" s="108">
        <f>SUM(L64:L68)</f>
        <v>198333911.45999998</v>
      </c>
    </row>
    <row r="70" spans="1:12" x14ac:dyDescent="0.25">
      <c r="A70" s="92"/>
      <c r="B70" s="30"/>
      <c r="C70" s="12"/>
      <c r="D70" s="12"/>
      <c r="E70" s="12"/>
      <c r="F70" s="12"/>
      <c r="G70" s="12"/>
      <c r="H70" s="30"/>
      <c r="I70" s="12"/>
      <c r="J70" s="30"/>
      <c r="K70" s="30"/>
      <c r="L70" s="30"/>
    </row>
    <row r="71" spans="1:12" x14ac:dyDescent="0.25">
      <c r="A71" s="112"/>
      <c r="B71" s="11"/>
      <c r="C71" s="12"/>
      <c r="D71" s="12"/>
      <c r="E71" s="12"/>
      <c r="F71" s="12"/>
      <c r="G71" s="11"/>
      <c r="H71" s="11"/>
      <c r="I71" s="11"/>
      <c r="J71" s="11"/>
      <c r="K71" s="98"/>
    </row>
    <row r="72" spans="1:12" x14ac:dyDescent="0.25">
      <c r="A72" s="12"/>
      <c r="B72" s="11"/>
      <c r="C72" s="11"/>
      <c r="D72" s="11"/>
      <c r="E72" s="11"/>
      <c r="F72" s="98"/>
    </row>
    <row r="73" spans="1:12" ht="15" customHeight="1" x14ac:dyDescent="0.25">
      <c r="B73" s="123" t="s">
        <v>31</v>
      </c>
      <c r="C73" s="123"/>
      <c r="D73" s="123"/>
      <c r="E73" s="123"/>
      <c r="F73" s="123"/>
      <c r="G73" s="123"/>
      <c r="H73" s="67"/>
      <c r="J73" s="11"/>
      <c r="K73" s="11"/>
      <c r="L73" s="98"/>
    </row>
    <row r="74" spans="1:12" x14ac:dyDescent="0.25">
      <c r="B74" s="14" t="s">
        <v>69</v>
      </c>
      <c r="C74" s="14" t="s">
        <v>43</v>
      </c>
      <c r="D74" s="14" t="s">
        <v>70</v>
      </c>
      <c r="E74" s="14" t="s">
        <v>71</v>
      </c>
      <c r="F74" s="14" t="s">
        <v>72</v>
      </c>
      <c r="G74" s="14" t="s">
        <v>73</v>
      </c>
      <c r="I74" s="11"/>
      <c r="J74" s="11"/>
      <c r="K74" s="98"/>
    </row>
    <row r="75" spans="1:12" x14ac:dyDescent="0.25">
      <c r="A75" s="51" t="s">
        <v>2</v>
      </c>
      <c r="B75" s="113">
        <v>178818134.37</v>
      </c>
      <c r="C75" s="90">
        <v>0.80744293036056003</v>
      </c>
      <c r="D75" s="113">
        <v>35941090.189999998</v>
      </c>
      <c r="E75" s="113">
        <v>43748344.520000003</v>
      </c>
      <c r="F75" s="113">
        <v>43759824.700000003</v>
      </c>
      <c r="G75" s="113">
        <v>55368874.960000001</v>
      </c>
      <c r="I75" s="11"/>
      <c r="J75" s="11"/>
      <c r="K75" s="98"/>
    </row>
    <row r="76" spans="1:12" x14ac:dyDescent="0.25">
      <c r="A76" s="106" t="s">
        <v>3</v>
      </c>
      <c r="B76" s="38">
        <v>30379702.100000001</v>
      </c>
      <c r="C76" s="91">
        <v>0.13717778553907201</v>
      </c>
      <c r="D76" s="38">
        <v>7714523.2400000002</v>
      </c>
      <c r="E76" s="38">
        <v>5991977.1500000004</v>
      </c>
      <c r="F76" s="38">
        <v>8510145.0299999993</v>
      </c>
      <c r="G76" s="38">
        <v>8163056.6799999997</v>
      </c>
      <c r="I76" s="11"/>
      <c r="J76" s="11"/>
      <c r="K76" s="98"/>
    </row>
    <row r="77" spans="1:12" x14ac:dyDescent="0.25">
      <c r="A77" s="51" t="s">
        <v>14</v>
      </c>
      <c r="B77" s="113">
        <v>6083123.4699999997</v>
      </c>
      <c r="C77" s="90">
        <v>2.74679917541178E-2</v>
      </c>
      <c r="D77" s="113">
        <v>1269963.98</v>
      </c>
      <c r="E77" s="113">
        <v>1351131.43</v>
      </c>
      <c r="F77" s="113">
        <v>1690029.38</v>
      </c>
      <c r="G77" s="113">
        <v>1771998.68</v>
      </c>
      <c r="I77" s="11"/>
      <c r="J77" s="11"/>
      <c r="K77" s="98"/>
    </row>
    <row r="78" spans="1:12" x14ac:dyDescent="0.25">
      <c r="A78" s="106" t="s">
        <v>4</v>
      </c>
      <c r="B78" s="38">
        <v>6181297.8200000003</v>
      </c>
      <c r="C78" s="91">
        <v>2.79112923462503E-2</v>
      </c>
      <c r="D78" s="38">
        <v>1262957.58</v>
      </c>
      <c r="E78" s="38">
        <v>1549282.69</v>
      </c>
      <c r="F78" s="38">
        <v>1712021.96</v>
      </c>
      <c r="G78" s="38">
        <v>1657035.58</v>
      </c>
      <c r="I78" s="11"/>
      <c r="J78" s="11"/>
      <c r="K78" s="98"/>
    </row>
    <row r="79" spans="1:12" x14ac:dyDescent="0.25">
      <c r="A79" s="51" t="s">
        <v>5</v>
      </c>
      <c r="B79" s="113">
        <v>0</v>
      </c>
      <c r="C79" s="101">
        <v>0</v>
      </c>
      <c r="D79" s="113">
        <v>0</v>
      </c>
      <c r="E79" s="113">
        <v>0</v>
      </c>
      <c r="F79" s="113">
        <v>0</v>
      </c>
      <c r="G79" s="113">
        <v>0</v>
      </c>
      <c r="I79" s="11"/>
      <c r="J79" s="11"/>
      <c r="K79" s="98"/>
    </row>
    <row r="80" spans="1:12" x14ac:dyDescent="0.25">
      <c r="A80" s="109" t="s">
        <v>6</v>
      </c>
      <c r="B80" s="3">
        <f>SUM(B75:B79)</f>
        <v>221462257.75999999</v>
      </c>
      <c r="C80" s="105">
        <v>1</v>
      </c>
      <c r="D80" s="3">
        <f>SUM(D75:D79)</f>
        <v>46188534.989999995</v>
      </c>
      <c r="E80" s="3">
        <f>SUM(E75:E79)</f>
        <v>52640735.789999999</v>
      </c>
      <c r="F80" s="3">
        <f>SUM(F75:F79)</f>
        <v>55672021.070000008</v>
      </c>
      <c r="G80" s="3">
        <f>SUM(G75:G79)</f>
        <v>66960965.899999999</v>
      </c>
      <c r="I80" s="11"/>
      <c r="J80" s="11"/>
      <c r="K80" s="98"/>
    </row>
    <row r="81" spans="1:12" x14ac:dyDescent="0.25">
      <c r="H81" s="61"/>
      <c r="J81" s="11"/>
      <c r="K81" s="11"/>
      <c r="L81" s="98"/>
    </row>
    <row r="82" spans="1:12" x14ac:dyDescent="0.25">
      <c r="B82" s="92"/>
      <c r="C82" s="9"/>
      <c r="D82" s="97"/>
      <c r="E82" s="30"/>
      <c r="F82" s="97"/>
      <c r="G82" s="30"/>
      <c r="H82" s="11"/>
      <c r="I82" s="11"/>
      <c r="J82" s="11"/>
      <c r="K82" s="11"/>
      <c r="L82" s="98"/>
    </row>
    <row r="83" spans="1:12" x14ac:dyDescent="0.25">
      <c r="B83" s="92"/>
      <c r="C83" s="9"/>
      <c r="D83" s="97"/>
      <c r="E83" s="30"/>
      <c r="F83" s="97"/>
      <c r="G83" s="30"/>
      <c r="H83" s="11"/>
      <c r="I83" s="11"/>
      <c r="J83" s="11"/>
      <c r="K83" s="11"/>
      <c r="L83" s="98"/>
    </row>
    <row r="84" spans="1:12" ht="15" customHeight="1" x14ac:dyDescent="0.25">
      <c r="A84" s="112"/>
      <c r="B84" s="11"/>
      <c r="C84" s="12"/>
      <c r="D84" s="12"/>
      <c r="E84" s="12"/>
      <c r="F84" s="12"/>
      <c r="G84" s="11"/>
      <c r="H84" s="11"/>
      <c r="I84" s="11"/>
      <c r="J84" s="11"/>
      <c r="K84" s="98"/>
    </row>
    <row r="85" spans="1:12" ht="15" customHeight="1" x14ac:dyDescent="0.25">
      <c r="A85" s="119" t="s">
        <v>74</v>
      </c>
      <c r="B85" s="120"/>
      <c r="C85" s="136"/>
      <c r="D85" s="27" t="s">
        <v>75</v>
      </c>
      <c r="E85" s="28"/>
      <c r="F85" s="29"/>
      <c r="G85" s="27" t="s">
        <v>76</v>
      </c>
      <c r="H85" s="28"/>
      <c r="I85" s="29"/>
      <c r="J85" s="27" t="s">
        <v>77</v>
      </c>
      <c r="K85" s="28"/>
      <c r="L85" s="29"/>
    </row>
    <row r="86" spans="1:12" x14ac:dyDescent="0.25">
      <c r="A86" s="15" t="s">
        <v>78</v>
      </c>
      <c r="B86" s="15" t="s">
        <v>79</v>
      </c>
      <c r="C86" s="15" t="s">
        <v>43</v>
      </c>
      <c r="D86" s="15" t="s">
        <v>78</v>
      </c>
      <c r="E86" s="15" t="s">
        <v>79</v>
      </c>
      <c r="F86" s="15" t="s">
        <v>43</v>
      </c>
      <c r="G86" s="15" t="s">
        <v>91</v>
      </c>
      <c r="H86" s="15" t="s">
        <v>79</v>
      </c>
      <c r="I86" s="15" t="s">
        <v>43</v>
      </c>
      <c r="J86" s="15" t="s">
        <v>91</v>
      </c>
      <c r="K86" s="15" t="s">
        <v>79</v>
      </c>
      <c r="L86" s="46" t="s">
        <v>43</v>
      </c>
    </row>
    <row r="87" spans="1:12" x14ac:dyDescent="0.25">
      <c r="A87" s="21" t="s">
        <v>49</v>
      </c>
      <c r="B87" s="81">
        <v>4737215.32</v>
      </c>
      <c r="C87" s="16">
        <v>7.0745922748218004E-2</v>
      </c>
      <c r="D87" s="39" t="s">
        <v>49</v>
      </c>
      <c r="E87" s="70">
        <v>21664290.539999999</v>
      </c>
      <c r="F87" s="16">
        <v>9.7823849350789693E-2</v>
      </c>
      <c r="G87" s="68" t="s">
        <v>49</v>
      </c>
      <c r="H87" s="70">
        <v>4737215.32</v>
      </c>
      <c r="I87" s="16">
        <v>7.0745922748218004E-2</v>
      </c>
      <c r="J87" s="39" t="s">
        <v>49</v>
      </c>
      <c r="K87" s="70">
        <v>21664290.539999999</v>
      </c>
      <c r="L87" s="16">
        <v>9.7823849350789693E-2</v>
      </c>
    </row>
    <row r="88" spans="1:12" ht="28.7" customHeight="1" x14ac:dyDescent="0.25">
      <c r="A88" s="102" t="s">
        <v>50</v>
      </c>
      <c r="B88" s="6">
        <v>2923034.97</v>
      </c>
      <c r="C88" s="110">
        <v>4.3652819686051302E-2</v>
      </c>
      <c r="D88" s="106" t="s">
        <v>50</v>
      </c>
      <c r="E88" s="38">
        <v>8873734.8800000008</v>
      </c>
      <c r="F88" s="110">
        <v>4.0068835971213301E-2</v>
      </c>
      <c r="G88" s="69" t="s">
        <v>50</v>
      </c>
      <c r="H88" s="38">
        <v>3975466.65</v>
      </c>
      <c r="I88" s="110">
        <v>5.9369911965288701E-2</v>
      </c>
      <c r="J88" s="106" t="s">
        <v>50</v>
      </c>
      <c r="K88" s="38">
        <v>12084369.68</v>
      </c>
      <c r="L88" s="110">
        <v>5.4566271482231102E-2</v>
      </c>
    </row>
    <row r="89" spans="1:12" ht="30" x14ac:dyDescent="0.25">
      <c r="A89" s="44" t="s">
        <v>80</v>
      </c>
      <c r="B89" s="81">
        <v>1764003.03</v>
      </c>
      <c r="C89" s="16">
        <v>2.6343751266936801E-2</v>
      </c>
      <c r="D89" s="39" t="s">
        <v>80</v>
      </c>
      <c r="E89" s="70">
        <v>6420698.1100000003</v>
      </c>
      <c r="F89" s="16">
        <v>2.8992290492035701E-2</v>
      </c>
      <c r="G89" s="68" t="s">
        <v>52</v>
      </c>
      <c r="H89" s="70">
        <v>2196480.7400000002</v>
      </c>
      <c r="I89" s="16">
        <v>3.2802405264109602E-2</v>
      </c>
      <c r="J89" s="39" t="s">
        <v>51</v>
      </c>
      <c r="K89" s="70">
        <v>6766320.6699999999</v>
      </c>
      <c r="L89" s="16">
        <v>3.0552929146657099E-2</v>
      </c>
    </row>
    <row r="90" spans="1:12" ht="42.95" customHeight="1" x14ac:dyDescent="0.25">
      <c r="A90" s="102" t="s">
        <v>81</v>
      </c>
      <c r="B90" s="6">
        <v>1151092.02</v>
      </c>
      <c r="C90" s="110">
        <v>1.71904930686178E-2</v>
      </c>
      <c r="D90" s="106" t="s">
        <v>81</v>
      </c>
      <c r="E90" s="38">
        <v>4215813.13</v>
      </c>
      <c r="F90" s="110">
        <v>1.9036260050092599E-2</v>
      </c>
      <c r="G90" s="69" t="s">
        <v>51</v>
      </c>
      <c r="H90" s="38">
        <v>1769644.68</v>
      </c>
      <c r="I90" s="110">
        <v>2.6428004083858099E-2</v>
      </c>
      <c r="J90" s="106" t="s">
        <v>52</v>
      </c>
      <c r="K90" s="38">
        <v>5827206.7999999998</v>
      </c>
      <c r="L90" s="110">
        <v>2.63124148509087E-2</v>
      </c>
    </row>
    <row r="91" spans="1:12" ht="30" x14ac:dyDescent="0.25">
      <c r="A91" s="44" t="s">
        <v>82</v>
      </c>
      <c r="B91" s="81">
        <v>907134.4</v>
      </c>
      <c r="C91" s="16">
        <v>1.3547211990493E-2</v>
      </c>
      <c r="D91" s="39" t="s">
        <v>82</v>
      </c>
      <c r="E91" s="70">
        <v>2726680.15</v>
      </c>
      <c r="F91" s="16">
        <v>1.23121663148351E-2</v>
      </c>
      <c r="G91" s="68" t="s">
        <v>92</v>
      </c>
      <c r="H91" s="70">
        <v>1399305.21</v>
      </c>
      <c r="I91" s="16">
        <v>2.0897327142782099E-2</v>
      </c>
      <c r="J91" s="39" t="s">
        <v>53</v>
      </c>
      <c r="K91" s="70">
        <v>5249415.24</v>
      </c>
      <c r="L91" s="16">
        <v>2.3703430521731701E-2</v>
      </c>
    </row>
    <row r="92" spans="1:12" ht="28.7" customHeight="1" x14ac:dyDescent="0.25">
      <c r="A92" s="102" t="s">
        <v>83</v>
      </c>
      <c r="B92" s="6">
        <v>884075.8</v>
      </c>
      <c r="C92" s="110">
        <v>1.3202853158544799E-2</v>
      </c>
      <c r="D92" s="106" t="s">
        <v>88</v>
      </c>
      <c r="E92" s="38">
        <v>2565499.48</v>
      </c>
      <c r="F92" s="110">
        <v>1.15843643334489E-2</v>
      </c>
      <c r="G92" s="69" t="s">
        <v>53</v>
      </c>
      <c r="H92" s="38">
        <v>1368030.24</v>
      </c>
      <c r="I92" s="110">
        <v>2.0430264435661399E-2</v>
      </c>
      <c r="J92" s="106" t="s">
        <v>94</v>
      </c>
      <c r="K92" s="38">
        <v>4169758.81</v>
      </c>
      <c r="L92" s="110">
        <v>1.8828304435145798E-2</v>
      </c>
    </row>
    <row r="93" spans="1:12" ht="75" x14ac:dyDescent="0.25">
      <c r="A93" s="44" t="s">
        <v>84</v>
      </c>
      <c r="B93" s="81">
        <v>728678.2</v>
      </c>
      <c r="C93" s="16">
        <v>1.08821339464702E-2</v>
      </c>
      <c r="D93" s="39" t="s">
        <v>87</v>
      </c>
      <c r="E93" s="70">
        <v>2043487.62</v>
      </c>
      <c r="F93" s="16">
        <v>9.2272500094103607E-3</v>
      </c>
      <c r="G93" s="68" t="s">
        <v>93</v>
      </c>
      <c r="H93" s="70">
        <v>1251264.58</v>
      </c>
      <c r="I93" s="16">
        <v>1.86864774629373E-2</v>
      </c>
      <c r="J93" s="39" t="s">
        <v>96</v>
      </c>
      <c r="K93" s="70">
        <v>3561144.51</v>
      </c>
      <c r="L93" s="16">
        <v>1.6080141808448599E-2</v>
      </c>
    </row>
    <row r="94" spans="1:12" x14ac:dyDescent="0.25">
      <c r="A94" s="102" t="s">
        <v>85</v>
      </c>
      <c r="B94" s="6">
        <v>656196.94999999995</v>
      </c>
      <c r="C94" s="110">
        <v>9.7996936166955297E-3</v>
      </c>
      <c r="D94" s="106" t="s">
        <v>89</v>
      </c>
      <c r="E94" s="38">
        <v>2039738.64</v>
      </c>
      <c r="F94" s="110">
        <v>9.2103217073243992E-3</v>
      </c>
      <c r="G94" s="69" t="s">
        <v>94</v>
      </c>
      <c r="H94" s="38">
        <v>1239375.21</v>
      </c>
      <c r="I94" s="110">
        <v>1.85089207350441E-2</v>
      </c>
      <c r="J94" s="106" t="s">
        <v>93</v>
      </c>
      <c r="K94" s="38">
        <v>3555528.03</v>
      </c>
      <c r="L94" s="110">
        <v>1.60547809182599E-2</v>
      </c>
    </row>
    <row r="95" spans="1:12" ht="60" x14ac:dyDescent="0.25">
      <c r="A95" s="44" t="s">
        <v>86</v>
      </c>
      <c r="B95" s="81">
        <v>644525.05000000005</v>
      </c>
      <c r="C95" s="16">
        <v>9.6253846018110392E-3</v>
      </c>
      <c r="D95" s="39" t="s">
        <v>83</v>
      </c>
      <c r="E95" s="70">
        <v>2029858.48</v>
      </c>
      <c r="F95" s="16">
        <v>9.1657084170060701E-3</v>
      </c>
      <c r="G95" s="68" t="s">
        <v>95</v>
      </c>
      <c r="H95" s="70">
        <v>1090335.98</v>
      </c>
      <c r="I95" s="16">
        <v>1.62831578891969E-2</v>
      </c>
      <c r="J95" s="39" t="s">
        <v>95</v>
      </c>
      <c r="K95" s="70">
        <v>3547203.75</v>
      </c>
      <c r="L95" s="16">
        <v>1.60171931139803E-2</v>
      </c>
    </row>
    <row r="96" spans="1:12" x14ac:dyDescent="0.25">
      <c r="A96" s="102" t="s">
        <v>87</v>
      </c>
      <c r="B96" s="6">
        <v>574158.94999999995</v>
      </c>
      <c r="C96" s="110">
        <v>8.5745320780348105E-3</v>
      </c>
      <c r="D96" s="106" t="s">
        <v>90</v>
      </c>
      <c r="E96" s="38">
        <v>1943389.35</v>
      </c>
      <c r="F96" s="110">
        <v>8.7752620679324208E-3</v>
      </c>
      <c r="G96" s="69" t="s">
        <v>96</v>
      </c>
      <c r="H96" s="38">
        <v>1072065.23</v>
      </c>
      <c r="I96" s="110">
        <v>1.6010301162040198E-2</v>
      </c>
      <c r="J96" s="106" t="s">
        <v>92</v>
      </c>
      <c r="K96" s="38">
        <v>3542488.2</v>
      </c>
      <c r="L96" s="110">
        <v>1.5995900321033599E-2</v>
      </c>
    </row>
    <row r="97" spans="1:12" x14ac:dyDescent="0.25">
      <c r="A97" s="39" t="s">
        <v>54</v>
      </c>
      <c r="B97" s="40">
        <v>51990851.200000003</v>
      </c>
      <c r="C97" s="42">
        <v>0.77643520383812703</v>
      </c>
      <c r="D97" s="72" t="s">
        <v>54</v>
      </c>
      <c r="E97" s="75">
        <v>166939067.38</v>
      </c>
      <c r="F97" s="42">
        <v>0.75380369128591196</v>
      </c>
      <c r="G97" s="72" t="s">
        <v>54</v>
      </c>
      <c r="H97" s="75">
        <v>46861782.049999997</v>
      </c>
      <c r="I97" s="42">
        <v>0.699837307110864</v>
      </c>
      <c r="J97" s="72" t="s">
        <v>54</v>
      </c>
      <c r="K97" s="75">
        <v>151494531.53</v>
      </c>
      <c r="L97" s="42">
        <v>0.68406478405081395</v>
      </c>
    </row>
    <row r="98" spans="1:12" x14ac:dyDescent="0.25">
      <c r="A98" s="109" t="s">
        <v>55</v>
      </c>
      <c r="B98" s="8">
        <f>SUM(B87:B97)</f>
        <v>66960965.890000001</v>
      </c>
      <c r="C98" s="105">
        <v>1</v>
      </c>
      <c r="D98" s="73" t="s">
        <v>55</v>
      </c>
      <c r="E98" s="8">
        <f>SUM(E87:E97)</f>
        <v>221462257.75999999</v>
      </c>
      <c r="F98" s="105">
        <v>1</v>
      </c>
      <c r="G98" s="73" t="s">
        <v>55</v>
      </c>
      <c r="H98" s="8">
        <f>SUM(H87:H97)</f>
        <v>66960965.890000001</v>
      </c>
      <c r="I98" s="105">
        <v>1</v>
      </c>
      <c r="J98" s="73" t="s">
        <v>55</v>
      </c>
      <c r="K98" s="8">
        <f>SUM(K87:K97)</f>
        <v>221462257.75999999</v>
      </c>
      <c r="L98" s="105">
        <v>1</v>
      </c>
    </row>
    <row r="99" spans="1:12" ht="15" customHeight="1" x14ac:dyDescent="0.25">
      <c r="A99" s="112"/>
      <c r="B99" s="11"/>
      <c r="C99" s="12"/>
      <c r="D99" s="11"/>
      <c r="E99" s="12"/>
      <c r="F99" s="11"/>
      <c r="G99" s="11"/>
      <c r="H99" s="11"/>
      <c r="I99" s="11"/>
      <c r="J99" s="98"/>
    </row>
    <row r="100" spans="1:12" ht="15" customHeight="1" x14ac:dyDescent="0.25">
      <c r="A100" s="119" t="s">
        <v>97</v>
      </c>
      <c r="B100" s="120"/>
      <c r="C100" s="120"/>
      <c r="D100" s="120"/>
      <c r="E100" s="120"/>
      <c r="F100" s="121"/>
      <c r="G100" s="139" t="s">
        <v>98</v>
      </c>
      <c r="H100" s="140"/>
      <c r="I100" s="140"/>
      <c r="J100" s="140"/>
      <c r="K100" s="140"/>
      <c r="L100" s="140"/>
    </row>
    <row r="101" spans="1:12" ht="16.899999999999999" customHeight="1" x14ac:dyDescent="0.25">
      <c r="A101" s="15" t="s">
        <v>99</v>
      </c>
      <c r="B101" s="15" t="s">
        <v>79</v>
      </c>
      <c r="C101" s="15" t="s">
        <v>43</v>
      </c>
      <c r="D101" s="15" t="s">
        <v>99</v>
      </c>
      <c r="E101" s="15" t="s">
        <v>79</v>
      </c>
      <c r="F101" s="46" t="s">
        <v>43</v>
      </c>
      <c r="G101" s="74" t="s">
        <v>99</v>
      </c>
      <c r="H101" s="15" t="s">
        <v>79</v>
      </c>
      <c r="I101" s="15" t="s">
        <v>43</v>
      </c>
      <c r="J101" s="15" t="s">
        <v>99</v>
      </c>
      <c r="K101" s="15" t="s">
        <v>79</v>
      </c>
      <c r="L101" s="46" t="s">
        <v>43</v>
      </c>
    </row>
    <row r="102" spans="1:12" ht="57.4" customHeight="1" x14ac:dyDescent="0.25">
      <c r="A102" s="44" t="s">
        <v>100</v>
      </c>
      <c r="B102" s="70">
        <v>5570476.7599999998</v>
      </c>
      <c r="C102" s="16">
        <v>8.3189910509219506E-2</v>
      </c>
      <c r="D102" s="44" t="s">
        <v>106</v>
      </c>
      <c r="E102" s="70">
        <v>3210459.55</v>
      </c>
      <c r="F102" s="16">
        <v>4.7945239548574901E-2</v>
      </c>
      <c r="G102" s="68" t="s">
        <v>101</v>
      </c>
      <c r="H102" s="70">
        <v>22807019.550000001</v>
      </c>
      <c r="I102" s="16">
        <v>0.102983776019822</v>
      </c>
      <c r="J102" s="44" t="s">
        <v>106</v>
      </c>
      <c r="K102" s="70">
        <v>10008193.23</v>
      </c>
      <c r="L102" s="16">
        <v>4.5191416953971199E-2</v>
      </c>
    </row>
    <row r="103" spans="1:12" ht="57.4" customHeight="1" x14ac:dyDescent="0.25">
      <c r="A103" s="102" t="s">
        <v>101</v>
      </c>
      <c r="B103" s="38">
        <v>5148149.6500000004</v>
      </c>
      <c r="C103" s="110">
        <v>7.6882846320602896E-2</v>
      </c>
      <c r="D103" s="102" t="s">
        <v>107</v>
      </c>
      <c r="E103" s="38">
        <v>2587232.5499999998</v>
      </c>
      <c r="F103" s="110">
        <v>3.8637921595249598E-2</v>
      </c>
      <c r="G103" s="69" t="s">
        <v>100</v>
      </c>
      <c r="H103" s="38">
        <v>16495976.25</v>
      </c>
      <c r="I103" s="110">
        <v>7.4486625472213797E-2</v>
      </c>
      <c r="J103" s="102" t="s">
        <v>108</v>
      </c>
      <c r="K103" s="38">
        <v>8882483.6099999994</v>
      </c>
      <c r="L103" s="110">
        <v>4.0108340354887903E-2</v>
      </c>
    </row>
    <row r="104" spans="1:12" ht="42.95" customHeight="1" x14ac:dyDescent="0.25">
      <c r="A104" s="44" t="s">
        <v>102</v>
      </c>
      <c r="B104" s="70">
        <v>4245747.5199999996</v>
      </c>
      <c r="C104" s="16">
        <v>6.3406306399084705E-2</v>
      </c>
      <c r="D104" s="44" t="s">
        <v>108</v>
      </c>
      <c r="E104" s="70">
        <v>2345324.0499999998</v>
      </c>
      <c r="F104" s="16">
        <v>3.5025242226236299E-2</v>
      </c>
      <c r="G104" s="68" t="s">
        <v>102</v>
      </c>
      <c r="H104" s="70">
        <v>13654567.48</v>
      </c>
      <c r="I104" s="16">
        <v>6.1656408717721697E-2</v>
      </c>
      <c r="J104" s="44" t="s">
        <v>107</v>
      </c>
      <c r="K104" s="70">
        <v>8074801.0199999996</v>
      </c>
      <c r="L104" s="16">
        <v>3.6461296392772798E-2</v>
      </c>
    </row>
    <row r="105" spans="1:12" ht="71.650000000000006" customHeight="1" x14ac:dyDescent="0.25">
      <c r="A105" s="102" t="s">
        <v>103</v>
      </c>
      <c r="B105" s="38">
        <v>3890352.83</v>
      </c>
      <c r="C105" s="110">
        <v>5.8098815904042797E-2</v>
      </c>
      <c r="D105" s="102" t="s">
        <v>109</v>
      </c>
      <c r="E105" s="38">
        <v>2246752.17</v>
      </c>
      <c r="F105" s="110">
        <v>3.3553162505015999E-2</v>
      </c>
      <c r="G105" s="69" t="s">
        <v>103</v>
      </c>
      <c r="H105" s="38">
        <v>11527830.43</v>
      </c>
      <c r="I105" s="110">
        <v>5.2053250728134402E-2</v>
      </c>
      <c r="J105" s="102" t="s">
        <v>109</v>
      </c>
      <c r="K105" s="38">
        <v>6865527.8300000001</v>
      </c>
      <c r="L105" s="110">
        <v>3.1000893332534401E-2</v>
      </c>
    </row>
    <row r="106" spans="1:12" ht="42.95" customHeight="1" x14ac:dyDescent="0.25">
      <c r="A106" s="44" t="s">
        <v>104</v>
      </c>
      <c r="B106" s="70">
        <v>3701560.96</v>
      </c>
      <c r="C106" s="16">
        <v>5.5279384202443098E-2</v>
      </c>
      <c r="D106" s="39" t="s">
        <v>54</v>
      </c>
      <c r="E106" s="75">
        <v>30434611.690000001</v>
      </c>
      <c r="F106" s="42">
        <v>0.45451273418003602</v>
      </c>
      <c r="G106" s="68" t="s">
        <v>104</v>
      </c>
      <c r="H106" s="70">
        <v>11362783.4</v>
      </c>
      <c r="I106" s="16">
        <v>5.1307990422069703E-2</v>
      </c>
      <c r="J106" s="39" t="s">
        <v>54</v>
      </c>
      <c r="K106" s="75">
        <v>100598648.12</v>
      </c>
      <c r="L106" s="42">
        <v>0.45424736990182502</v>
      </c>
    </row>
    <row r="107" spans="1:12" ht="57.4" customHeight="1" x14ac:dyDescent="0.25">
      <c r="A107" s="102" t="s">
        <v>105</v>
      </c>
      <c r="B107" s="38">
        <v>3580298.16</v>
      </c>
      <c r="C107" s="110">
        <v>5.3468436609494699E-2</v>
      </c>
      <c r="D107" s="109" t="s">
        <v>55</v>
      </c>
      <c r="E107" s="8">
        <f>SUM(B102:B107,E102:E106)</f>
        <v>66960965.890000001</v>
      </c>
      <c r="F107" s="105">
        <v>1</v>
      </c>
      <c r="G107" s="69" t="s">
        <v>105</v>
      </c>
      <c r="H107" s="38">
        <v>11184426.84</v>
      </c>
      <c r="I107" s="110">
        <v>5.0502631704047E-2</v>
      </c>
      <c r="J107" s="109" t="s">
        <v>55</v>
      </c>
      <c r="K107" s="8">
        <f>SUM(H102:H107,K102:K106)</f>
        <v>221462257.75999999</v>
      </c>
      <c r="L107" s="105">
        <v>1</v>
      </c>
    </row>
    <row r="108" spans="1:12" x14ac:dyDescent="0.25">
      <c r="A108" s="102"/>
      <c r="B108" s="38"/>
      <c r="C108" s="110"/>
      <c r="D108" s="92"/>
      <c r="E108" s="54"/>
      <c r="F108" s="97"/>
      <c r="G108" s="11"/>
      <c r="H108" s="102"/>
      <c r="I108" s="38"/>
      <c r="J108" s="110"/>
    </row>
    <row r="109" spans="1:12" x14ac:dyDescent="0.25">
      <c r="A109" s="102"/>
      <c r="B109" s="38"/>
      <c r="C109" s="110"/>
      <c r="D109" s="102"/>
      <c r="E109" s="38"/>
      <c r="F109" s="110"/>
      <c r="G109" s="11"/>
      <c r="H109" s="102"/>
      <c r="I109" s="38"/>
      <c r="J109" s="110"/>
    </row>
    <row r="110" spans="1:12" x14ac:dyDescent="0.25">
      <c r="G110" s="11"/>
      <c r="H110" s="11"/>
      <c r="I110" s="11"/>
      <c r="J110" s="98"/>
    </row>
    <row r="111" spans="1:12" ht="25.15" customHeight="1" x14ac:dyDescent="0.35">
      <c r="A111" s="103" t="s">
        <v>11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 customHeight="1" x14ac:dyDescent="0.25">
      <c r="D112" s="61"/>
      <c r="E112" s="61"/>
      <c r="F112" s="61"/>
      <c r="G112" s="61"/>
    </row>
    <row r="113" spans="1:12" ht="15" customHeight="1" x14ac:dyDescent="0.25">
      <c r="A113" s="137"/>
      <c r="B113" s="119" t="s">
        <v>8</v>
      </c>
      <c r="C113" s="136"/>
      <c r="D113" s="96"/>
      <c r="E113" s="49" t="s">
        <v>15</v>
      </c>
      <c r="F113" s="49" t="s">
        <v>16</v>
      </c>
      <c r="G113" s="61"/>
      <c r="H113" s="127" t="s">
        <v>28</v>
      </c>
      <c r="I113" s="127"/>
      <c r="J113" s="127"/>
      <c r="K113" s="127"/>
      <c r="L113" s="127"/>
    </row>
    <row r="114" spans="1:12" x14ac:dyDescent="0.25">
      <c r="A114" s="138"/>
      <c r="B114" s="15" t="s">
        <v>42</v>
      </c>
      <c r="C114" s="15" t="s">
        <v>43</v>
      </c>
      <c r="D114" s="37"/>
      <c r="E114" s="50">
        <f>B120</f>
        <v>28714810.559999999</v>
      </c>
      <c r="F114" s="50">
        <f>B131</f>
        <v>116235025.45999999</v>
      </c>
      <c r="G114" s="61"/>
      <c r="H114" s="14" t="s">
        <v>44</v>
      </c>
      <c r="I114" s="14" t="s">
        <v>45</v>
      </c>
      <c r="J114" s="14" t="s">
        <v>46</v>
      </c>
      <c r="K114" s="14" t="s">
        <v>45</v>
      </c>
      <c r="L114" s="65" t="s">
        <v>47</v>
      </c>
    </row>
    <row r="115" spans="1:12" x14ac:dyDescent="0.25">
      <c r="A115" s="51" t="s">
        <v>2</v>
      </c>
      <c r="B115" s="113">
        <v>18023023.329999998</v>
      </c>
      <c r="C115" s="90">
        <v>0.62765600650800302</v>
      </c>
      <c r="D115" s="110"/>
      <c r="E115" s="110"/>
      <c r="F115" s="110"/>
      <c r="G115" s="51" t="s">
        <v>2</v>
      </c>
      <c r="H115" s="113">
        <v>0</v>
      </c>
      <c r="I115" s="90" t="str">
        <f t="shared" ref="I115:I120" si="7">IFERROR((J115-H115)/H115,"-")</f>
        <v>-</v>
      </c>
      <c r="J115" s="113">
        <v>258056519.49000001</v>
      </c>
      <c r="K115" s="101">
        <f>IFERROR((L115-J115)/J115,"-")</f>
        <v>-0.70233882394520708</v>
      </c>
      <c r="L115" s="113">
        <v>76813407.079999998</v>
      </c>
    </row>
    <row r="116" spans="1:12" x14ac:dyDescent="0.25">
      <c r="A116" s="106" t="s">
        <v>3</v>
      </c>
      <c r="B116" s="38">
        <v>4890322.1900000004</v>
      </c>
      <c r="C116" s="91">
        <v>0.17030661505074299</v>
      </c>
      <c r="D116" s="110"/>
      <c r="E116" s="110"/>
      <c r="F116" s="110"/>
      <c r="G116" s="106" t="s">
        <v>3</v>
      </c>
      <c r="H116" s="38">
        <v>46307311.149999999</v>
      </c>
      <c r="I116" s="91">
        <f t="shared" si="7"/>
        <v>0.31396560843071114</v>
      </c>
      <c r="J116" s="38">
        <v>60846214.270000003</v>
      </c>
      <c r="K116" s="91">
        <f t="shared" ref="K116:K120" si="8">IFERROR((L116-J116)/J116,"-")</f>
        <v>-0.68631889331181561</v>
      </c>
      <c r="L116" s="38">
        <v>19086307.829999998</v>
      </c>
    </row>
    <row r="117" spans="1:12" x14ac:dyDescent="0.25">
      <c r="A117" s="51" t="s">
        <v>14</v>
      </c>
      <c r="B117" s="45">
        <v>991977.74</v>
      </c>
      <c r="C117" s="90">
        <v>3.4545857009287598E-2</v>
      </c>
      <c r="D117" s="104"/>
      <c r="E117" s="104"/>
      <c r="F117" s="104"/>
      <c r="G117" s="51" t="s">
        <v>14</v>
      </c>
      <c r="H117" s="45">
        <v>10883527.27</v>
      </c>
      <c r="I117" s="90">
        <f t="shared" si="7"/>
        <v>0.18584363321028369</v>
      </c>
      <c r="J117" s="45">
        <v>12906161.52</v>
      </c>
      <c r="K117" s="101">
        <f t="shared" si="8"/>
        <v>-0.69628304248899564</v>
      </c>
      <c r="L117" s="45">
        <v>3919820.11</v>
      </c>
    </row>
    <row r="118" spans="1:12" x14ac:dyDescent="0.25">
      <c r="A118" s="106" t="s">
        <v>4</v>
      </c>
      <c r="B118" s="59">
        <v>4809487.3</v>
      </c>
      <c r="C118" s="91">
        <v>0.16749152108371401</v>
      </c>
      <c r="D118" s="110"/>
      <c r="E118" s="110"/>
      <c r="F118" s="110"/>
      <c r="G118" s="106" t="s">
        <v>4</v>
      </c>
      <c r="H118" s="59">
        <v>41298081.350000001</v>
      </c>
      <c r="I118" s="91">
        <f t="shared" si="7"/>
        <v>9.4391567176279903E-2</v>
      </c>
      <c r="J118" s="59">
        <v>45196271.969999999</v>
      </c>
      <c r="K118" s="91">
        <f t="shared" si="8"/>
        <v>-0.67336786207059374</v>
      </c>
      <c r="L118" s="59">
        <v>14762554.939999999</v>
      </c>
    </row>
    <row r="119" spans="1:12" x14ac:dyDescent="0.25">
      <c r="A119" s="51" t="s">
        <v>5</v>
      </c>
      <c r="B119" s="45">
        <v>0</v>
      </c>
      <c r="C119" s="101">
        <v>0</v>
      </c>
      <c r="D119" s="110"/>
      <c r="E119" s="110"/>
      <c r="F119" s="110"/>
      <c r="G119" s="51" t="s">
        <v>5</v>
      </c>
      <c r="H119" s="45">
        <v>31469833.510000002</v>
      </c>
      <c r="I119" s="101">
        <f t="shared" si="7"/>
        <v>3.1534581512312469E-2</v>
      </c>
      <c r="J119" s="45">
        <v>32462221.539999999</v>
      </c>
      <c r="K119" s="101">
        <f t="shared" si="8"/>
        <v>-0.75789154909451706</v>
      </c>
      <c r="L119" s="45">
        <v>7859378.1699999999</v>
      </c>
    </row>
    <row r="120" spans="1:12" x14ac:dyDescent="0.25">
      <c r="A120" s="48" t="s">
        <v>6</v>
      </c>
      <c r="B120" s="108">
        <f>SUM(B115:B119)</f>
        <v>28714810.559999999</v>
      </c>
      <c r="C120" s="105">
        <v>1</v>
      </c>
      <c r="D120" s="12"/>
      <c r="E120" s="12"/>
      <c r="F120" s="12"/>
      <c r="G120" s="109" t="s">
        <v>6</v>
      </c>
      <c r="H120" s="108">
        <f>SUM(H115:H119)</f>
        <v>129958753.28000002</v>
      </c>
      <c r="I120" s="105">
        <f t="shared" si="7"/>
        <v>2.1507488218803568</v>
      </c>
      <c r="J120" s="108">
        <f>SUM(J115:J119)</f>
        <v>409467388.79000002</v>
      </c>
      <c r="K120" s="105">
        <f t="shared" si="8"/>
        <v>-0.70097382237979522</v>
      </c>
      <c r="L120" s="108">
        <f>SUM(L115:L119)</f>
        <v>122441468.13</v>
      </c>
    </row>
    <row r="121" spans="1:12" x14ac:dyDescent="0.25">
      <c r="A121" s="92"/>
      <c r="B121" s="30"/>
      <c r="C121" s="12"/>
      <c r="D121" s="12"/>
      <c r="E121" s="12"/>
      <c r="F121" s="12"/>
      <c r="G121" s="12"/>
      <c r="H121" s="30"/>
      <c r="I121" s="12"/>
      <c r="J121" s="30"/>
      <c r="K121" s="30"/>
      <c r="L121" s="30"/>
    </row>
    <row r="122" spans="1:12" x14ac:dyDescent="0.25">
      <c r="A122" s="92"/>
      <c r="B122" s="30"/>
      <c r="C122" s="12"/>
      <c r="D122" s="12"/>
      <c r="E122" s="12"/>
      <c r="F122" s="12"/>
      <c r="G122" s="12"/>
      <c r="H122" s="30"/>
      <c r="I122" s="12"/>
      <c r="J122" s="30"/>
      <c r="K122" s="30"/>
      <c r="L122" s="30"/>
    </row>
    <row r="123" spans="1:12" x14ac:dyDescent="0.25">
      <c r="A123" s="92"/>
      <c r="B123" s="30"/>
      <c r="C123" s="12"/>
      <c r="D123" s="12"/>
      <c r="E123" s="12"/>
      <c r="F123" s="12"/>
      <c r="G123" s="12"/>
      <c r="H123" s="30"/>
      <c r="I123" s="12"/>
      <c r="J123" s="30"/>
      <c r="K123" s="30"/>
      <c r="L123" s="30"/>
    </row>
    <row r="124" spans="1:12" ht="15" customHeight="1" x14ac:dyDescent="0.25">
      <c r="B124" s="123" t="s">
        <v>31</v>
      </c>
      <c r="C124" s="123"/>
      <c r="D124" s="123"/>
      <c r="E124" s="123"/>
      <c r="F124" s="123"/>
      <c r="G124" s="123"/>
      <c r="H124" s="30"/>
      <c r="I124" s="12"/>
      <c r="J124" s="30"/>
      <c r="K124" s="30"/>
      <c r="L124" s="30"/>
    </row>
    <row r="125" spans="1:12" x14ac:dyDescent="0.25">
      <c r="B125" s="14" t="s">
        <v>69</v>
      </c>
      <c r="C125" s="15" t="s">
        <v>43</v>
      </c>
      <c r="D125" s="13" t="s">
        <v>70</v>
      </c>
      <c r="E125" s="13" t="s">
        <v>71</v>
      </c>
      <c r="F125" s="13" t="s">
        <v>72</v>
      </c>
      <c r="G125" s="13" t="s">
        <v>73</v>
      </c>
      <c r="H125" s="30"/>
      <c r="I125" s="12"/>
      <c r="J125" s="30"/>
      <c r="K125" s="30"/>
      <c r="L125" s="30"/>
    </row>
    <row r="126" spans="1:12" x14ac:dyDescent="0.25">
      <c r="A126" s="51" t="s">
        <v>2</v>
      </c>
      <c r="B126" s="113">
        <v>77400548.890000001</v>
      </c>
      <c r="C126" s="10">
        <v>0.66589694959576395</v>
      </c>
      <c r="D126" s="113">
        <v>16048625.390000001</v>
      </c>
      <c r="E126" s="113">
        <v>18584509.140000001</v>
      </c>
      <c r="F126" s="113">
        <v>24744391.030000001</v>
      </c>
      <c r="G126" s="113">
        <v>18023023.329999998</v>
      </c>
      <c r="H126" s="30"/>
      <c r="I126" s="12"/>
      <c r="J126" s="30"/>
      <c r="K126" s="30"/>
      <c r="L126" s="30"/>
    </row>
    <row r="127" spans="1:12" x14ac:dyDescent="0.25">
      <c r="A127" s="106" t="s">
        <v>3</v>
      </c>
      <c r="B127" s="38">
        <v>18445145.48</v>
      </c>
      <c r="C127" s="110">
        <v>0.15868835927039501</v>
      </c>
      <c r="D127" s="38">
        <v>4554573.68</v>
      </c>
      <c r="E127" s="38">
        <v>4253189.07</v>
      </c>
      <c r="F127" s="38">
        <v>4747060.54</v>
      </c>
      <c r="G127" s="38">
        <v>4890322.1900000004</v>
      </c>
      <c r="H127" s="30"/>
      <c r="I127" s="12"/>
      <c r="J127" s="30"/>
      <c r="K127" s="30"/>
      <c r="L127" s="30"/>
    </row>
    <row r="128" spans="1:12" x14ac:dyDescent="0.25">
      <c r="A128" s="51" t="s">
        <v>14</v>
      </c>
      <c r="B128" s="113">
        <v>3847184.99</v>
      </c>
      <c r="C128" s="100">
        <v>3.3098327933209201E-2</v>
      </c>
      <c r="D128" s="113">
        <v>742240.01</v>
      </c>
      <c r="E128" s="113">
        <v>1084680.83</v>
      </c>
      <c r="F128" s="113">
        <v>1028286.41</v>
      </c>
      <c r="G128" s="113">
        <v>991977.74</v>
      </c>
      <c r="H128" s="30"/>
      <c r="I128" s="12"/>
      <c r="J128" s="30"/>
      <c r="K128" s="30"/>
      <c r="L128" s="30"/>
    </row>
    <row r="129" spans="1:12" x14ac:dyDescent="0.25">
      <c r="A129" s="106" t="s">
        <v>4</v>
      </c>
      <c r="B129" s="38">
        <v>16542146.1</v>
      </c>
      <c r="C129" s="110">
        <v>0.14231636320063101</v>
      </c>
      <c r="D129" s="38">
        <v>3098962.08</v>
      </c>
      <c r="E129" s="38">
        <v>4375393.18</v>
      </c>
      <c r="F129" s="38">
        <v>4258303.53</v>
      </c>
      <c r="G129" s="38">
        <v>4809487.3</v>
      </c>
      <c r="H129" s="30"/>
      <c r="I129" s="12"/>
      <c r="J129" s="30"/>
      <c r="K129" s="30"/>
      <c r="L129" s="30"/>
    </row>
    <row r="130" spans="1:12" x14ac:dyDescent="0.25">
      <c r="A130" s="51" t="s">
        <v>5</v>
      </c>
      <c r="B130" s="113">
        <v>0</v>
      </c>
      <c r="C130" s="10">
        <v>0</v>
      </c>
      <c r="D130" s="113">
        <v>0</v>
      </c>
      <c r="E130" s="113">
        <v>0</v>
      </c>
      <c r="F130" s="113">
        <v>0</v>
      </c>
      <c r="G130" s="113">
        <v>0</v>
      </c>
      <c r="H130" s="30"/>
      <c r="I130" s="12"/>
      <c r="J130" s="30"/>
      <c r="K130" s="30"/>
      <c r="L130" s="30"/>
    </row>
    <row r="131" spans="1:12" x14ac:dyDescent="0.25">
      <c r="A131" s="48" t="s">
        <v>6</v>
      </c>
      <c r="B131" s="20">
        <f>SUM(B126:B130)</f>
        <v>116235025.45999999</v>
      </c>
      <c r="C131" s="17">
        <v>1</v>
      </c>
      <c r="D131" s="20">
        <f>SUM(D126:D130)</f>
        <v>24444401.160000004</v>
      </c>
      <c r="E131" s="20">
        <f>SUM(E126:E130)</f>
        <v>28297772.219999999</v>
      </c>
      <c r="F131" s="20">
        <f>SUM(F126:F130)</f>
        <v>34778041.509999998</v>
      </c>
      <c r="G131" s="20">
        <f>SUM(G126:G130)</f>
        <v>28714810.559999999</v>
      </c>
      <c r="H131" s="30"/>
      <c r="I131" s="12"/>
      <c r="J131" s="30"/>
      <c r="K131" s="30"/>
      <c r="L131" s="30"/>
    </row>
    <row r="132" spans="1:12" x14ac:dyDescent="0.25">
      <c r="A132" s="92"/>
      <c r="B132" s="9"/>
      <c r="C132" s="97"/>
      <c r="D132" s="30"/>
      <c r="E132" s="97"/>
      <c r="F132" s="30"/>
      <c r="G132" s="12"/>
      <c r="H132" s="30"/>
      <c r="I132" s="12"/>
      <c r="J132" s="30"/>
      <c r="K132" s="30"/>
      <c r="L132" s="30"/>
    </row>
    <row r="133" spans="1:12" x14ac:dyDescent="0.25">
      <c r="A133" s="92"/>
      <c r="B133" s="9"/>
      <c r="C133" s="97"/>
      <c r="D133" s="30"/>
      <c r="E133" s="97"/>
      <c r="F133" s="30"/>
      <c r="G133" s="12"/>
      <c r="H133" s="30"/>
      <c r="I133" s="12"/>
      <c r="J133" s="30"/>
      <c r="K133" s="30"/>
      <c r="L133" s="30"/>
    </row>
    <row r="134" spans="1:12" x14ac:dyDescent="0.25">
      <c r="A134" s="92"/>
      <c r="B134" s="9"/>
      <c r="C134" s="97"/>
      <c r="D134" s="30"/>
      <c r="E134" s="97"/>
      <c r="F134" s="30"/>
      <c r="G134" s="12"/>
      <c r="H134" s="30"/>
      <c r="I134" s="12"/>
      <c r="J134" s="30"/>
      <c r="K134" s="30"/>
      <c r="L134" s="30"/>
    </row>
    <row r="135" spans="1:12" x14ac:dyDescent="0.25">
      <c r="A135" s="92"/>
      <c r="B135" s="9"/>
      <c r="C135" s="97"/>
      <c r="D135" s="30"/>
      <c r="E135" s="97"/>
      <c r="F135" s="30"/>
      <c r="G135" s="12"/>
      <c r="H135" s="30"/>
      <c r="I135" s="12"/>
      <c r="J135" s="30"/>
      <c r="K135" s="30"/>
      <c r="L135" s="30"/>
    </row>
    <row r="136" spans="1:12" x14ac:dyDescent="0.25">
      <c r="A136" s="112"/>
      <c r="B136" s="11"/>
      <c r="C136" s="12"/>
      <c r="D136" s="12"/>
      <c r="E136" s="12"/>
      <c r="F136" s="12"/>
      <c r="G136" s="12"/>
      <c r="H136" s="11"/>
      <c r="I136" s="12"/>
      <c r="J136" s="11"/>
      <c r="K136" s="11"/>
      <c r="L136" s="11"/>
    </row>
    <row r="137" spans="1:12" ht="15" customHeight="1" x14ac:dyDescent="0.25">
      <c r="A137" s="112"/>
      <c r="B137" s="11"/>
      <c r="C137" s="12"/>
      <c r="D137" s="12"/>
      <c r="E137" s="12"/>
      <c r="F137" s="12"/>
      <c r="G137" s="12"/>
      <c r="H137" s="11"/>
      <c r="I137" s="12"/>
      <c r="J137" s="11"/>
      <c r="K137" s="11"/>
      <c r="L137" s="11"/>
    </row>
    <row r="138" spans="1:12" ht="15" customHeight="1" x14ac:dyDescent="0.25">
      <c r="A138" s="119" t="s">
        <v>74</v>
      </c>
      <c r="B138" s="120"/>
      <c r="C138" s="136"/>
      <c r="D138" s="119" t="s">
        <v>75</v>
      </c>
      <c r="E138" s="120"/>
      <c r="F138" s="121"/>
      <c r="G138" s="135" t="s">
        <v>76</v>
      </c>
      <c r="H138" s="120"/>
      <c r="I138" s="136"/>
      <c r="J138" s="119" t="s">
        <v>77</v>
      </c>
      <c r="K138" s="120"/>
      <c r="L138" s="120"/>
    </row>
    <row r="139" spans="1:12" x14ac:dyDescent="0.25">
      <c r="A139" s="15" t="s">
        <v>78</v>
      </c>
      <c r="B139" s="15" t="s">
        <v>79</v>
      </c>
      <c r="C139" s="15" t="s">
        <v>43</v>
      </c>
      <c r="D139" s="15" t="s">
        <v>78</v>
      </c>
      <c r="E139" s="15" t="s">
        <v>79</v>
      </c>
      <c r="F139" s="46" t="s">
        <v>43</v>
      </c>
      <c r="G139" s="74" t="s">
        <v>91</v>
      </c>
      <c r="H139" s="15" t="s">
        <v>79</v>
      </c>
      <c r="I139" s="15" t="s">
        <v>43</v>
      </c>
      <c r="J139" s="15" t="s">
        <v>91</v>
      </c>
      <c r="K139" s="15" t="s">
        <v>79</v>
      </c>
      <c r="L139" s="46" t="s">
        <v>43</v>
      </c>
    </row>
    <row r="140" spans="1:12" ht="28.7" customHeight="1" x14ac:dyDescent="0.25">
      <c r="A140" s="21" t="s">
        <v>110</v>
      </c>
      <c r="B140" s="113">
        <v>5254675</v>
      </c>
      <c r="C140" s="10">
        <v>0.182995286950974</v>
      </c>
      <c r="D140" s="21" t="s">
        <v>110</v>
      </c>
      <c r="E140" s="113">
        <v>22540477.789999999</v>
      </c>
      <c r="F140" s="10">
        <v>0.193921562806014</v>
      </c>
      <c r="G140" s="76" t="s">
        <v>57</v>
      </c>
      <c r="H140" s="113">
        <v>2559610.81</v>
      </c>
      <c r="I140" s="10">
        <v>8.9139045641978595E-2</v>
      </c>
      <c r="J140" s="51" t="s">
        <v>57</v>
      </c>
      <c r="K140" s="113">
        <v>12114472.619999999</v>
      </c>
      <c r="L140" s="10">
        <v>0.10422394258578201</v>
      </c>
    </row>
    <row r="141" spans="1:12" ht="30" x14ac:dyDescent="0.25">
      <c r="A141" s="102" t="s">
        <v>111</v>
      </c>
      <c r="B141" s="38">
        <v>2763606.04</v>
      </c>
      <c r="C141" s="110">
        <v>9.6243227280325402E-2</v>
      </c>
      <c r="D141" s="102" t="s">
        <v>111</v>
      </c>
      <c r="E141" s="38">
        <v>13643698.460000001</v>
      </c>
      <c r="F141" s="110">
        <v>0.117380268176525</v>
      </c>
      <c r="G141" s="69" t="s">
        <v>58</v>
      </c>
      <c r="H141" s="38">
        <v>2408652.66</v>
      </c>
      <c r="I141" s="110">
        <v>8.3881892730173796E-2</v>
      </c>
      <c r="J141" s="106" t="s">
        <v>58</v>
      </c>
      <c r="K141" s="38">
        <v>10525808.25</v>
      </c>
      <c r="L141" s="110">
        <v>9.0556251941651206E-2</v>
      </c>
    </row>
    <row r="142" spans="1:12" x14ac:dyDescent="0.25">
      <c r="A142" s="21" t="s">
        <v>58</v>
      </c>
      <c r="B142" s="113">
        <v>1958464.21</v>
      </c>
      <c r="C142" s="10">
        <v>6.8203974573529599E-2</v>
      </c>
      <c r="D142" s="21" t="s">
        <v>58</v>
      </c>
      <c r="E142" s="113">
        <v>9243136.6099999994</v>
      </c>
      <c r="F142" s="10">
        <v>7.9521095929736302E-2</v>
      </c>
      <c r="G142" s="76" t="s">
        <v>59</v>
      </c>
      <c r="H142" s="113">
        <v>2218250.2999999998</v>
      </c>
      <c r="I142" s="10">
        <v>7.72510859715555E-2</v>
      </c>
      <c r="J142" s="51" t="s">
        <v>59</v>
      </c>
      <c r="K142" s="113">
        <v>9174631.0099999998</v>
      </c>
      <c r="L142" s="10">
        <v>7.8931724527021102E-2</v>
      </c>
    </row>
    <row r="143" spans="1:12" ht="30" x14ac:dyDescent="0.25">
      <c r="A143" s="102" t="s">
        <v>80</v>
      </c>
      <c r="B143" s="38">
        <v>970485.91</v>
      </c>
      <c r="C143" s="110">
        <v>3.3797398998477897E-2</v>
      </c>
      <c r="D143" s="102" t="s">
        <v>112</v>
      </c>
      <c r="E143" s="38">
        <v>6700105.8499999996</v>
      </c>
      <c r="F143" s="110">
        <v>5.7642744288860799E-2</v>
      </c>
      <c r="G143" s="69" t="s">
        <v>60</v>
      </c>
      <c r="H143" s="38">
        <v>1183608.23</v>
      </c>
      <c r="I143" s="110">
        <v>4.1219433682650998E-2</v>
      </c>
      <c r="J143" s="106" t="s">
        <v>60</v>
      </c>
      <c r="K143" s="38">
        <v>5481157.1799999997</v>
      </c>
      <c r="L143" s="110">
        <v>4.7155813476259197E-2</v>
      </c>
    </row>
    <row r="144" spans="1:12" ht="28.7" customHeight="1" x14ac:dyDescent="0.25">
      <c r="A144" s="21" t="s">
        <v>112</v>
      </c>
      <c r="B144" s="113">
        <v>825532.45</v>
      </c>
      <c r="C144" s="10">
        <v>2.8749360821571299E-2</v>
      </c>
      <c r="D144" s="21" t="s">
        <v>80</v>
      </c>
      <c r="E144" s="113">
        <v>3140522.48</v>
      </c>
      <c r="F144" s="10">
        <v>2.7018727509813701E-2</v>
      </c>
      <c r="G144" s="76" t="s">
        <v>117</v>
      </c>
      <c r="H144" s="113">
        <v>1124284.1299999999</v>
      </c>
      <c r="I144" s="10">
        <v>3.9153458012869603E-2</v>
      </c>
      <c r="J144" s="51" t="s">
        <v>61</v>
      </c>
      <c r="K144" s="113">
        <v>4525453.55</v>
      </c>
      <c r="L144" s="10">
        <v>3.8933647857782298E-2</v>
      </c>
    </row>
    <row r="145" spans="1:12" x14ac:dyDescent="0.25">
      <c r="A145" s="102" t="s">
        <v>59</v>
      </c>
      <c r="B145" s="38">
        <v>818873.18</v>
      </c>
      <c r="C145" s="110">
        <v>2.8517450184941302E-2</v>
      </c>
      <c r="D145" s="102" t="s">
        <v>113</v>
      </c>
      <c r="E145" s="38">
        <v>2727876.17</v>
      </c>
      <c r="F145" s="110">
        <v>2.3468624532101499E-2</v>
      </c>
      <c r="G145" s="69" t="s">
        <v>118</v>
      </c>
      <c r="H145" s="38">
        <v>1034088.87</v>
      </c>
      <c r="I145" s="110">
        <v>3.6012386969405001E-2</v>
      </c>
      <c r="J145" s="106" t="s">
        <v>121</v>
      </c>
      <c r="K145" s="38">
        <v>4324368.25</v>
      </c>
      <c r="L145" s="110">
        <v>3.7203658990793198E-2</v>
      </c>
    </row>
    <row r="146" spans="1:12" ht="30" x14ac:dyDescent="0.25">
      <c r="A146" s="21" t="s">
        <v>113</v>
      </c>
      <c r="B146" s="113">
        <v>800275.34</v>
      </c>
      <c r="C146" s="10">
        <v>2.7869776053340699E-2</v>
      </c>
      <c r="D146" s="21" t="s">
        <v>59</v>
      </c>
      <c r="E146" s="113">
        <v>2719747.48</v>
      </c>
      <c r="F146" s="10">
        <v>2.33986913087222E-2</v>
      </c>
      <c r="G146" s="76" t="s">
        <v>61</v>
      </c>
      <c r="H146" s="113">
        <v>955506.36</v>
      </c>
      <c r="I146" s="10">
        <v>3.3275732663139101E-2</v>
      </c>
      <c r="J146" s="51" t="s">
        <v>117</v>
      </c>
      <c r="K146" s="113">
        <v>4305722.74</v>
      </c>
      <c r="L146" s="10">
        <v>3.7043246843712602E-2</v>
      </c>
    </row>
    <row r="147" spans="1:12" x14ac:dyDescent="0.25">
      <c r="A147" s="102" t="s">
        <v>114</v>
      </c>
      <c r="B147" s="38">
        <v>724535.12</v>
      </c>
      <c r="C147" s="110">
        <v>2.5232105161681399E-2</v>
      </c>
      <c r="D147" s="102" t="s">
        <v>114</v>
      </c>
      <c r="E147" s="38">
        <v>2660418.1</v>
      </c>
      <c r="F147" s="110">
        <v>2.2888265301026101E-2</v>
      </c>
      <c r="G147" s="69" t="s">
        <v>119</v>
      </c>
      <c r="H147" s="38">
        <v>868549.61</v>
      </c>
      <c r="I147" s="110">
        <v>3.02474434885328E-2</v>
      </c>
      <c r="J147" s="106" t="s">
        <v>118</v>
      </c>
      <c r="K147" s="38">
        <v>3693857.36</v>
      </c>
      <c r="L147" s="110">
        <v>3.1779210658590802E-2</v>
      </c>
    </row>
    <row r="148" spans="1:12" ht="28.7" customHeight="1" x14ac:dyDescent="0.25">
      <c r="A148" s="21" t="s">
        <v>115</v>
      </c>
      <c r="B148" s="113">
        <v>614036.68000000005</v>
      </c>
      <c r="C148" s="10">
        <v>2.1383971121910102E-2</v>
      </c>
      <c r="D148" s="21" t="s">
        <v>87</v>
      </c>
      <c r="E148" s="113">
        <v>2073209.27</v>
      </c>
      <c r="F148" s="10">
        <v>1.78363557954694E-2</v>
      </c>
      <c r="G148" s="76" t="s">
        <v>120</v>
      </c>
      <c r="H148" s="113">
        <v>744120.05</v>
      </c>
      <c r="I148" s="10">
        <v>2.5914154933601601E-2</v>
      </c>
      <c r="J148" s="51" t="s">
        <v>119</v>
      </c>
      <c r="K148" s="113">
        <v>3557816.99</v>
      </c>
      <c r="L148" s="10">
        <v>3.0608820154853899E-2</v>
      </c>
    </row>
    <row r="149" spans="1:12" x14ac:dyDescent="0.25">
      <c r="A149" s="102" t="s">
        <v>87</v>
      </c>
      <c r="B149" s="38">
        <v>573128.1</v>
      </c>
      <c r="C149" s="110">
        <v>1.99593202470498E-2</v>
      </c>
      <c r="D149" s="102" t="s">
        <v>116</v>
      </c>
      <c r="E149" s="38">
        <v>1904695.04</v>
      </c>
      <c r="F149" s="110">
        <v>1.6386584271498E-2</v>
      </c>
      <c r="G149" s="69" t="s">
        <v>114</v>
      </c>
      <c r="H149" s="38">
        <v>724941.34</v>
      </c>
      <c r="I149" s="110">
        <v>2.5246251868274099E-2</v>
      </c>
      <c r="J149" s="106" t="s">
        <v>120</v>
      </c>
      <c r="K149" s="38">
        <v>2832203.76</v>
      </c>
      <c r="L149" s="110">
        <v>2.43661817837744E-2</v>
      </c>
    </row>
    <row r="150" spans="1:12" x14ac:dyDescent="0.25">
      <c r="A150" s="51" t="s">
        <v>54</v>
      </c>
      <c r="B150" s="52">
        <v>13411198.539999999</v>
      </c>
      <c r="C150" s="53">
        <v>0.46704812860619899</v>
      </c>
      <c r="D150" s="51" t="s">
        <v>54</v>
      </c>
      <c r="E150" s="52">
        <v>48881138.210000001</v>
      </c>
      <c r="F150" s="53">
        <v>0.42053708008023399</v>
      </c>
      <c r="G150" s="51" t="s">
        <v>54</v>
      </c>
      <c r="H150" s="52">
        <v>14893198.210000001</v>
      </c>
      <c r="I150" s="53">
        <v>0.51865911403781895</v>
      </c>
      <c r="J150" s="51" t="s">
        <v>54</v>
      </c>
      <c r="K150" s="52">
        <v>55699533.75</v>
      </c>
      <c r="L150" s="53">
        <v>0.479197501179779</v>
      </c>
    </row>
    <row r="151" spans="1:12" x14ac:dyDescent="0.25">
      <c r="A151" s="48" t="s">
        <v>55</v>
      </c>
      <c r="B151" s="20">
        <f>SUM(B140:B150)</f>
        <v>28714810.569999997</v>
      </c>
      <c r="C151" s="17">
        <v>1</v>
      </c>
      <c r="D151" s="48" t="s">
        <v>55</v>
      </c>
      <c r="E151" s="20">
        <f>SUM(E140:E150)</f>
        <v>116235025.46000001</v>
      </c>
      <c r="F151" s="17">
        <v>1</v>
      </c>
      <c r="G151" s="84" t="s">
        <v>55</v>
      </c>
      <c r="H151" s="20">
        <f>SUM(H140:H150)</f>
        <v>28714810.57</v>
      </c>
      <c r="I151" s="17">
        <v>1</v>
      </c>
      <c r="J151" s="48" t="s">
        <v>55</v>
      </c>
      <c r="K151" s="20">
        <f>SUM(K140:K150)</f>
        <v>116235025.45999999</v>
      </c>
      <c r="L151" s="17">
        <v>1</v>
      </c>
    </row>
    <row r="153" spans="1:12" ht="15" customHeight="1" x14ac:dyDescent="0.25"/>
    <row r="154" spans="1:12" ht="15" customHeight="1" x14ac:dyDescent="0.25">
      <c r="A154" s="119" t="s">
        <v>97</v>
      </c>
      <c r="B154" s="120"/>
      <c r="C154" s="120"/>
      <c r="D154" s="120"/>
      <c r="E154" s="120"/>
      <c r="F154" s="121"/>
      <c r="G154" s="139" t="s">
        <v>98</v>
      </c>
      <c r="H154" s="140"/>
      <c r="I154" s="140"/>
      <c r="J154" s="140"/>
      <c r="K154" s="140"/>
      <c r="L154" s="140"/>
    </row>
    <row r="155" spans="1:12" ht="16.899999999999999" customHeight="1" x14ac:dyDescent="0.25">
      <c r="A155" s="15" t="s">
        <v>99</v>
      </c>
      <c r="B155" s="15" t="s">
        <v>79</v>
      </c>
      <c r="C155" s="15" t="s">
        <v>43</v>
      </c>
      <c r="D155" s="15" t="s">
        <v>99</v>
      </c>
      <c r="E155" s="15" t="s">
        <v>79</v>
      </c>
      <c r="F155" s="46" t="s">
        <v>43</v>
      </c>
      <c r="G155" s="74" t="s">
        <v>99</v>
      </c>
      <c r="H155" s="15" t="s">
        <v>79</v>
      </c>
      <c r="I155" s="15" t="s">
        <v>43</v>
      </c>
      <c r="J155" s="15" t="s">
        <v>99</v>
      </c>
      <c r="K155" s="15" t="s">
        <v>79</v>
      </c>
      <c r="L155" s="46" t="s">
        <v>43</v>
      </c>
    </row>
    <row r="156" spans="1:12" ht="57.4" customHeight="1" x14ac:dyDescent="0.25">
      <c r="A156" s="44" t="s">
        <v>122</v>
      </c>
      <c r="B156" s="70">
        <v>4558844.5599999996</v>
      </c>
      <c r="C156" s="16">
        <v>0.15876282898982</v>
      </c>
      <c r="D156" s="44" t="s">
        <v>128</v>
      </c>
      <c r="E156" s="70">
        <v>823045.83</v>
      </c>
      <c r="F156" s="16">
        <v>2.8662763697974099E-2</v>
      </c>
      <c r="G156" s="68" t="s">
        <v>122</v>
      </c>
      <c r="H156" s="70">
        <v>18639238.010000002</v>
      </c>
      <c r="I156" s="16">
        <v>0.16035818752768599</v>
      </c>
      <c r="J156" s="44" t="s">
        <v>129</v>
      </c>
      <c r="K156" s="70">
        <v>3199794.75</v>
      </c>
      <c r="L156" s="16">
        <v>2.7528662185402501E-2</v>
      </c>
    </row>
    <row r="157" spans="1:12" ht="42.95" customHeight="1" x14ac:dyDescent="0.25">
      <c r="A157" s="102" t="s">
        <v>123</v>
      </c>
      <c r="B157" s="38">
        <v>4090610.24</v>
      </c>
      <c r="C157" s="110">
        <v>0.142456459186037</v>
      </c>
      <c r="D157" s="102" t="s">
        <v>129</v>
      </c>
      <c r="E157" s="38">
        <v>759774</v>
      </c>
      <c r="F157" s="110">
        <v>2.6459307406811801E-2</v>
      </c>
      <c r="G157" s="69" t="s">
        <v>123</v>
      </c>
      <c r="H157" s="38">
        <v>17624786.16</v>
      </c>
      <c r="I157" s="110">
        <v>0.151630595771369</v>
      </c>
      <c r="J157" s="102" t="s">
        <v>128</v>
      </c>
      <c r="K157" s="38">
        <v>3040062.73</v>
      </c>
      <c r="L157" s="110">
        <v>2.6154446286469599E-2</v>
      </c>
    </row>
    <row r="158" spans="1:12" ht="57.4" customHeight="1" x14ac:dyDescent="0.25">
      <c r="A158" s="44" t="s">
        <v>124</v>
      </c>
      <c r="B158" s="70">
        <v>1784884.74</v>
      </c>
      <c r="C158" s="16">
        <v>6.2159028897260798E-2</v>
      </c>
      <c r="D158" s="44" t="s">
        <v>130</v>
      </c>
      <c r="E158" s="70">
        <v>488782.31</v>
      </c>
      <c r="F158" s="16">
        <v>1.70219583656477E-2</v>
      </c>
      <c r="G158" s="68" t="s">
        <v>124</v>
      </c>
      <c r="H158" s="70">
        <v>9034445.0999999996</v>
      </c>
      <c r="I158" s="16">
        <v>7.7725668870000195E-2</v>
      </c>
      <c r="J158" s="44" t="s">
        <v>132</v>
      </c>
      <c r="K158" s="70">
        <v>2567420.83</v>
      </c>
      <c r="L158" s="16">
        <v>2.2088185724048599E-2</v>
      </c>
    </row>
    <row r="159" spans="1:12" ht="28.7" customHeight="1" x14ac:dyDescent="0.25">
      <c r="A159" s="102" t="s">
        <v>125</v>
      </c>
      <c r="B159" s="38">
        <v>1494946.77</v>
      </c>
      <c r="C159" s="110">
        <v>5.2061871219929098E-2</v>
      </c>
      <c r="D159" s="102" t="s">
        <v>131</v>
      </c>
      <c r="E159" s="38">
        <v>452319.41</v>
      </c>
      <c r="F159" s="110">
        <v>1.5752129337484301E-2</v>
      </c>
      <c r="G159" s="69" t="s">
        <v>125</v>
      </c>
      <c r="H159" s="38">
        <v>6333300.46</v>
      </c>
      <c r="I159" s="110">
        <v>5.44870226073077E-2</v>
      </c>
      <c r="J159" s="102" t="s">
        <v>130</v>
      </c>
      <c r="K159" s="38">
        <v>2470372.5499999998</v>
      </c>
      <c r="L159" s="110">
        <v>2.1253254259836901E-2</v>
      </c>
    </row>
    <row r="160" spans="1:12" ht="42.95" customHeight="1" x14ac:dyDescent="0.25">
      <c r="A160" s="44" t="s">
        <v>126</v>
      </c>
      <c r="B160" s="70">
        <v>1312478.96</v>
      </c>
      <c r="C160" s="16">
        <v>4.57073870224734E-2</v>
      </c>
      <c r="D160" s="39" t="s">
        <v>54</v>
      </c>
      <c r="E160" s="75">
        <v>11681231.890000001</v>
      </c>
      <c r="F160" s="42">
        <v>0.40680163504905897</v>
      </c>
      <c r="G160" s="68" t="s">
        <v>127</v>
      </c>
      <c r="H160" s="70">
        <v>4998240.4800000004</v>
      </c>
      <c r="I160" s="16">
        <v>4.3001156150820001E-2</v>
      </c>
      <c r="J160" s="39" t="s">
        <v>54</v>
      </c>
      <c r="K160" s="75">
        <v>43987306.649999999</v>
      </c>
      <c r="L160" s="42">
        <v>0.37843418088412101</v>
      </c>
    </row>
    <row r="161" spans="1:12" ht="28.7" customHeight="1" x14ac:dyDescent="0.25">
      <c r="A161" s="102" t="s">
        <v>127</v>
      </c>
      <c r="B161" s="38">
        <v>1267891.8600000001</v>
      </c>
      <c r="C161" s="110">
        <v>4.4154630827501901E-2</v>
      </c>
      <c r="D161" s="109" t="s">
        <v>55</v>
      </c>
      <c r="E161" s="8">
        <f>SUM(B156:B161,E156:E160)</f>
        <v>28714810.57</v>
      </c>
      <c r="F161" s="105">
        <v>1</v>
      </c>
      <c r="G161" s="69" t="s">
        <v>126</v>
      </c>
      <c r="H161" s="38">
        <v>4340057.74</v>
      </c>
      <c r="I161" s="110">
        <v>3.7338639732939598E-2</v>
      </c>
      <c r="J161" s="109" t="s">
        <v>55</v>
      </c>
      <c r="K161" s="8">
        <f>SUM(H156:H161,K156:K160)</f>
        <v>116235025.46000001</v>
      </c>
      <c r="L161" s="105">
        <v>1</v>
      </c>
    </row>
    <row r="164" spans="1:12" x14ac:dyDescent="0.25">
      <c r="B164" t="s">
        <v>32</v>
      </c>
    </row>
    <row r="165" spans="1:12" ht="25.15" customHeight="1" x14ac:dyDescent="0.35">
      <c r="A165" s="103" t="s">
        <v>12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5" customHeight="1" x14ac:dyDescent="0.25">
      <c r="D166" s="61"/>
      <c r="E166" s="61"/>
      <c r="F166" s="61"/>
      <c r="G166" s="61"/>
    </row>
    <row r="167" spans="1:12" ht="15" customHeight="1" x14ac:dyDescent="0.25">
      <c r="A167" s="56"/>
      <c r="B167" s="119" t="s">
        <v>8</v>
      </c>
      <c r="C167" s="120"/>
      <c r="D167" s="96"/>
      <c r="E167" s="49" t="s">
        <v>15</v>
      </c>
      <c r="F167" s="49" t="s">
        <v>16</v>
      </c>
      <c r="G167" s="141" t="s">
        <v>31</v>
      </c>
      <c r="H167" s="123"/>
      <c r="I167" s="123"/>
      <c r="J167" s="123"/>
      <c r="K167" s="123"/>
      <c r="L167" s="123"/>
    </row>
    <row r="168" spans="1:12" x14ac:dyDescent="0.25">
      <c r="A168" s="56"/>
      <c r="B168" s="15" t="s">
        <v>42</v>
      </c>
      <c r="C168" s="46" t="s">
        <v>43</v>
      </c>
      <c r="D168" s="96"/>
      <c r="E168" s="55">
        <f>B174</f>
        <v>40649371.759999998</v>
      </c>
      <c r="F168" s="55">
        <f>G174</f>
        <v>142075562.63</v>
      </c>
      <c r="G168" s="78" t="s">
        <v>69</v>
      </c>
      <c r="H168" s="15" t="s">
        <v>43</v>
      </c>
      <c r="I168" s="13" t="s">
        <v>70</v>
      </c>
      <c r="J168" s="13" t="s">
        <v>71</v>
      </c>
      <c r="K168" s="13" t="s">
        <v>72</v>
      </c>
      <c r="L168" s="88" t="s">
        <v>73</v>
      </c>
    </row>
    <row r="169" spans="1:12" x14ac:dyDescent="0.25">
      <c r="A169" s="51" t="s">
        <v>2</v>
      </c>
      <c r="B169" s="45">
        <v>39518851.740000002</v>
      </c>
      <c r="C169" s="10">
        <v>0.97218849981365296</v>
      </c>
      <c r="D169" s="110"/>
      <c r="E169" s="110"/>
      <c r="F169" s="110"/>
      <c r="G169" s="45">
        <v>138111233.81999999</v>
      </c>
      <c r="H169" s="10">
        <v>0.97209703951464099</v>
      </c>
      <c r="I169" s="113">
        <v>31306573.73</v>
      </c>
      <c r="J169" s="113">
        <v>29846442.800000001</v>
      </c>
      <c r="K169" s="113">
        <v>37439365.560000002</v>
      </c>
      <c r="L169" s="113">
        <v>39518851.740000002</v>
      </c>
    </row>
    <row r="170" spans="1:12" x14ac:dyDescent="0.25">
      <c r="A170" s="106" t="s">
        <v>3</v>
      </c>
      <c r="B170" s="59">
        <v>448488.01</v>
      </c>
      <c r="C170" s="110">
        <v>1.10330858926497E-2</v>
      </c>
      <c r="D170" s="110"/>
      <c r="E170" s="110"/>
      <c r="F170" s="110"/>
      <c r="G170" s="87">
        <v>1789157.8</v>
      </c>
      <c r="H170" s="110">
        <v>1.2593001687837099E-2</v>
      </c>
      <c r="I170" s="38">
        <v>468939.63</v>
      </c>
      <c r="J170" s="38">
        <v>390005.14</v>
      </c>
      <c r="K170" s="38">
        <v>481725.02</v>
      </c>
      <c r="L170" s="38">
        <v>448488.01</v>
      </c>
    </row>
    <row r="171" spans="1:12" x14ac:dyDescent="0.25">
      <c r="A171" s="51" t="s">
        <v>14</v>
      </c>
      <c r="B171" s="113">
        <v>451599.55</v>
      </c>
      <c r="C171" s="100">
        <v>1.1109631725120099E-2</v>
      </c>
      <c r="D171" s="104"/>
      <c r="E171" s="104"/>
      <c r="F171" s="104"/>
      <c r="G171" s="75">
        <v>1221752</v>
      </c>
      <c r="H171" s="100">
        <v>8.5993113620936E-3</v>
      </c>
      <c r="I171" s="113">
        <v>187994.11</v>
      </c>
      <c r="J171" s="113">
        <v>195581.26</v>
      </c>
      <c r="K171" s="113">
        <v>386577.08</v>
      </c>
      <c r="L171" s="113">
        <v>451599.55</v>
      </c>
    </row>
    <row r="172" spans="1:12" x14ac:dyDescent="0.25">
      <c r="A172" s="106" t="s">
        <v>4</v>
      </c>
      <c r="B172" s="87">
        <v>230432.46</v>
      </c>
      <c r="C172" s="110">
        <v>5.66878281458311E-3</v>
      </c>
      <c r="D172" s="110"/>
      <c r="E172" s="110"/>
      <c r="F172" s="110"/>
      <c r="G172" s="59">
        <v>953419.01</v>
      </c>
      <c r="H172" s="110">
        <v>6.7106474354280002E-3</v>
      </c>
      <c r="I172" s="38">
        <v>112158.05</v>
      </c>
      <c r="J172" s="38">
        <v>307367.03999999998</v>
      </c>
      <c r="K172" s="38">
        <v>303461.46000000002</v>
      </c>
      <c r="L172" s="38">
        <v>230432.46</v>
      </c>
    </row>
    <row r="173" spans="1:12" x14ac:dyDescent="0.25">
      <c r="A173" s="51" t="s">
        <v>5</v>
      </c>
      <c r="B173" s="113">
        <v>0</v>
      </c>
      <c r="C173" s="10">
        <v>0</v>
      </c>
      <c r="D173" s="110"/>
      <c r="E173" s="110"/>
      <c r="F173" s="110"/>
      <c r="G173" s="33">
        <v>0</v>
      </c>
      <c r="H173" s="10">
        <v>0</v>
      </c>
      <c r="I173" s="113">
        <v>0</v>
      </c>
      <c r="J173" s="113">
        <v>0</v>
      </c>
      <c r="K173" s="113">
        <v>0</v>
      </c>
      <c r="L173" s="113">
        <v>0</v>
      </c>
    </row>
    <row r="174" spans="1:12" x14ac:dyDescent="0.25">
      <c r="A174" s="48" t="s">
        <v>6</v>
      </c>
      <c r="B174" s="20">
        <f>SUM(B169:B173)</f>
        <v>40649371.759999998</v>
      </c>
      <c r="C174" s="17">
        <v>1</v>
      </c>
      <c r="D174" s="12"/>
      <c r="E174" s="12"/>
      <c r="F174" s="12"/>
      <c r="G174" s="79">
        <f>SUM(G169:G173)</f>
        <v>142075562.63</v>
      </c>
      <c r="H174" s="17">
        <v>1</v>
      </c>
      <c r="I174" s="20">
        <f>SUM(I169:I173)</f>
        <v>32075665.52</v>
      </c>
      <c r="J174" s="20">
        <f>SUM(J169:J173)</f>
        <v>30739396.240000002</v>
      </c>
      <c r="K174" s="20">
        <f>SUM(K169:K173)</f>
        <v>38611129.120000005</v>
      </c>
      <c r="L174" s="20">
        <f>SUM(L169:L173)</f>
        <v>40649371.759999998</v>
      </c>
    </row>
    <row r="175" spans="1:12" x14ac:dyDescent="0.25">
      <c r="A175" s="92"/>
      <c r="B175" s="30"/>
      <c r="C175" s="12"/>
      <c r="D175" s="12"/>
      <c r="E175" s="12"/>
      <c r="F175" s="12"/>
      <c r="G175" s="12"/>
      <c r="H175" s="30"/>
      <c r="I175" s="12"/>
      <c r="J175" s="30"/>
      <c r="K175" s="30"/>
      <c r="L175" s="30"/>
    </row>
    <row r="176" spans="1:12" x14ac:dyDescent="0.25">
      <c r="A176" s="92"/>
      <c r="B176" s="30"/>
      <c r="C176" s="12"/>
      <c r="D176" s="12"/>
      <c r="E176" s="12"/>
      <c r="F176" s="12"/>
      <c r="G176" s="12"/>
      <c r="H176" s="30"/>
      <c r="I176" s="12"/>
      <c r="J176" s="30"/>
      <c r="K176" s="30"/>
      <c r="L176" s="30"/>
    </row>
    <row r="177" spans="1:12" ht="15" customHeight="1" x14ac:dyDescent="0.25">
      <c r="D177" s="61"/>
      <c r="E177" s="61"/>
      <c r="F177" s="61"/>
      <c r="G177" s="61"/>
    </row>
    <row r="178" spans="1:12" ht="15" customHeight="1" x14ac:dyDescent="0.25">
      <c r="A178" s="119" t="s">
        <v>74</v>
      </c>
      <c r="B178" s="120"/>
      <c r="C178" s="136"/>
      <c r="D178" s="142" t="s">
        <v>75</v>
      </c>
      <c r="E178" s="140"/>
      <c r="F178" s="144"/>
      <c r="G178" s="139" t="s">
        <v>76</v>
      </c>
      <c r="H178" s="140"/>
      <c r="I178" s="143"/>
      <c r="J178" s="142" t="s">
        <v>77</v>
      </c>
      <c r="K178" s="140"/>
      <c r="L178" s="140"/>
    </row>
    <row r="179" spans="1:12" x14ac:dyDescent="0.25">
      <c r="A179" s="15" t="s">
        <v>78</v>
      </c>
      <c r="B179" s="15" t="s">
        <v>79</v>
      </c>
      <c r="C179" s="15" t="s">
        <v>43</v>
      </c>
      <c r="D179" s="15" t="s">
        <v>78</v>
      </c>
      <c r="E179" s="15" t="s">
        <v>79</v>
      </c>
      <c r="F179" s="46" t="s">
        <v>43</v>
      </c>
      <c r="G179" s="74" t="s">
        <v>91</v>
      </c>
      <c r="H179" s="15" t="s">
        <v>79</v>
      </c>
      <c r="I179" s="15" t="s">
        <v>43</v>
      </c>
      <c r="J179" s="15" t="s">
        <v>91</v>
      </c>
      <c r="K179" s="15" t="s">
        <v>79</v>
      </c>
      <c r="L179" s="46" t="s">
        <v>43</v>
      </c>
    </row>
    <row r="180" spans="1:12" x14ac:dyDescent="0.25">
      <c r="A180" s="21" t="s">
        <v>133</v>
      </c>
      <c r="B180" s="113">
        <v>2453263.2400000002</v>
      </c>
      <c r="C180" s="10">
        <v>6.0351811956355798E-2</v>
      </c>
      <c r="D180" s="51" t="s">
        <v>133</v>
      </c>
      <c r="E180" s="113">
        <v>9620575.4000000004</v>
      </c>
      <c r="F180" s="10">
        <v>6.7714497989033895E-2</v>
      </c>
      <c r="G180" s="76" t="s">
        <v>133</v>
      </c>
      <c r="H180" s="113">
        <v>2453222.41</v>
      </c>
      <c r="I180" s="10">
        <v>6.0350807512787701E-2</v>
      </c>
      <c r="J180" s="21" t="s">
        <v>133</v>
      </c>
      <c r="K180" s="113">
        <v>9620534.5700000003</v>
      </c>
      <c r="L180" s="10">
        <v>6.7714210606747705E-2</v>
      </c>
    </row>
    <row r="181" spans="1:12" ht="28.7" customHeight="1" x14ac:dyDescent="0.25">
      <c r="A181" s="102" t="s">
        <v>134</v>
      </c>
      <c r="B181" s="38">
        <v>2188375.2400000002</v>
      </c>
      <c r="C181" s="110">
        <v>5.3835401281447898E-2</v>
      </c>
      <c r="D181" s="106" t="s">
        <v>134</v>
      </c>
      <c r="E181" s="38">
        <v>8694730.8399999999</v>
      </c>
      <c r="F181" s="110">
        <v>6.1197933543597802E-2</v>
      </c>
      <c r="G181" s="69" t="s">
        <v>134</v>
      </c>
      <c r="H181" s="38">
        <v>2188375.2400000002</v>
      </c>
      <c r="I181" s="110">
        <v>5.3835401281447898E-2</v>
      </c>
      <c r="J181" s="102" t="s">
        <v>134</v>
      </c>
      <c r="K181" s="38">
        <v>8694730.8399999999</v>
      </c>
      <c r="L181" s="110">
        <v>6.1197933543597802E-2</v>
      </c>
    </row>
    <row r="182" spans="1:12" ht="42.95" customHeight="1" x14ac:dyDescent="0.25">
      <c r="A182" s="21" t="s">
        <v>135</v>
      </c>
      <c r="B182" s="113">
        <v>1839647.5</v>
      </c>
      <c r="C182" s="10">
        <v>4.5256480501448301E-2</v>
      </c>
      <c r="D182" s="51" t="s">
        <v>136</v>
      </c>
      <c r="E182" s="113">
        <v>6384930.2300000004</v>
      </c>
      <c r="F182" s="10">
        <v>4.49403832144444E-2</v>
      </c>
      <c r="G182" s="76" t="s">
        <v>135</v>
      </c>
      <c r="H182" s="113">
        <v>1839647.5</v>
      </c>
      <c r="I182" s="10">
        <v>4.5256480501448301E-2</v>
      </c>
      <c r="J182" s="21" t="s">
        <v>136</v>
      </c>
      <c r="K182" s="113">
        <v>6384930.2300000004</v>
      </c>
      <c r="L182" s="10">
        <v>4.49403832144444E-2</v>
      </c>
    </row>
    <row r="183" spans="1:12" x14ac:dyDescent="0.25">
      <c r="A183" s="102" t="s">
        <v>136</v>
      </c>
      <c r="B183" s="38">
        <v>1630845.01</v>
      </c>
      <c r="C183" s="110">
        <v>4.0119808493719197E-2</v>
      </c>
      <c r="D183" s="106" t="s">
        <v>137</v>
      </c>
      <c r="E183" s="38">
        <v>4398254.3600000003</v>
      </c>
      <c r="F183" s="110">
        <v>3.0957148988768401E-2</v>
      </c>
      <c r="G183" s="69" t="s">
        <v>136</v>
      </c>
      <c r="H183" s="38">
        <v>1630845.01</v>
      </c>
      <c r="I183" s="110">
        <v>4.0119808493719197E-2</v>
      </c>
      <c r="J183" s="102" t="s">
        <v>137</v>
      </c>
      <c r="K183" s="38">
        <v>4398254.3600000003</v>
      </c>
      <c r="L183" s="110">
        <v>3.0957148988768401E-2</v>
      </c>
    </row>
    <row r="184" spans="1:12" ht="45" x14ac:dyDescent="0.25">
      <c r="A184" s="21" t="s">
        <v>137</v>
      </c>
      <c r="B184" s="113">
        <v>1513391.94</v>
      </c>
      <c r="C184" s="10">
        <v>3.7230389421701197E-2</v>
      </c>
      <c r="D184" s="51" t="s">
        <v>135</v>
      </c>
      <c r="E184" s="113">
        <v>3990002.8</v>
      </c>
      <c r="F184" s="10">
        <v>2.8083667072225201E-2</v>
      </c>
      <c r="G184" s="76" t="s">
        <v>137</v>
      </c>
      <c r="H184" s="113">
        <v>1513391.94</v>
      </c>
      <c r="I184" s="10">
        <v>3.7230389421701197E-2</v>
      </c>
      <c r="J184" s="21" t="s">
        <v>135</v>
      </c>
      <c r="K184" s="113">
        <v>3990002.8</v>
      </c>
      <c r="L184" s="10">
        <v>2.8083667072225201E-2</v>
      </c>
    </row>
    <row r="185" spans="1:12" ht="28.7" customHeight="1" x14ac:dyDescent="0.25">
      <c r="A185" s="102" t="s">
        <v>138</v>
      </c>
      <c r="B185" s="38">
        <v>1266234.6200000001</v>
      </c>
      <c r="C185" s="110">
        <v>3.1150164577881799E-2</v>
      </c>
      <c r="D185" s="106" t="s">
        <v>63</v>
      </c>
      <c r="E185" s="38">
        <v>2816156.46</v>
      </c>
      <c r="F185" s="110">
        <v>1.98215400866226E-2</v>
      </c>
      <c r="G185" s="69" t="s">
        <v>138</v>
      </c>
      <c r="H185" s="38">
        <v>1266234.6200000001</v>
      </c>
      <c r="I185" s="110">
        <v>3.1150164577881799E-2</v>
      </c>
      <c r="J185" s="102" t="s">
        <v>63</v>
      </c>
      <c r="K185" s="38">
        <v>2814829.57</v>
      </c>
      <c r="L185" s="110">
        <v>1.98122007605947E-2</v>
      </c>
    </row>
    <row r="186" spans="1:12" ht="45" x14ac:dyDescent="0.25">
      <c r="A186" s="21" t="s">
        <v>63</v>
      </c>
      <c r="B186" s="113">
        <v>1081682.51</v>
      </c>
      <c r="C186" s="10">
        <v>2.66100671039276E-2</v>
      </c>
      <c r="D186" s="51" t="s">
        <v>138</v>
      </c>
      <c r="E186" s="113">
        <v>2510692.2400000002</v>
      </c>
      <c r="F186" s="10">
        <v>1.76715276964165E-2</v>
      </c>
      <c r="G186" s="76" t="s">
        <v>63</v>
      </c>
      <c r="H186" s="113">
        <v>1081682.51</v>
      </c>
      <c r="I186" s="10">
        <v>2.66100671039276E-2</v>
      </c>
      <c r="J186" s="21" t="s">
        <v>138</v>
      </c>
      <c r="K186" s="113">
        <v>2510692.2400000002</v>
      </c>
      <c r="L186" s="10">
        <v>1.76715276964165E-2</v>
      </c>
    </row>
    <row r="187" spans="1:12" ht="86.1" customHeight="1" x14ac:dyDescent="0.25">
      <c r="A187" s="102" t="s">
        <v>64</v>
      </c>
      <c r="B187" s="38">
        <v>747606.79</v>
      </c>
      <c r="C187" s="110">
        <v>1.8391595191136E-2</v>
      </c>
      <c r="D187" s="106" t="s">
        <v>64</v>
      </c>
      <c r="E187" s="38">
        <v>2242297.34</v>
      </c>
      <c r="F187" s="110">
        <v>1.5782428015713699E-2</v>
      </c>
      <c r="G187" s="69" t="s">
        <v>64</v>
      </c>
      <c r="H187" s="38">
        <v>748311.15</v>
      </c>
      <c r="I187" s="110">
        <v>1.84089228882117E-2</v>
      </c>
      <c r="J187" s="102" t="s">
        <v>64</v>
      </c>
      <c r="K187" s="38">
        <v>2237818.02</v>
      </c>
      <c r="L187" s="110">
        <v>1.5750900285560299E-2</v>
      </c>
    </row>
    <row r="188" spans="1:12" ht="30" x14ac:dyDescent="0.25">
      <c r="A188" s="21" t="s">
        <v>139</v>
      </c>
      <c r="B188" s="113">
        <v>680547.83999999997</v>
      </c>
      <c r="C188" s="10">
        <v>1.67419030283045E-2</v>
      </c>
      <c r="D188" s="51" t="s">
        <v>141</v>
      </c>
      <c r="E188" s="113">
        <v>2176058.5499999998</v>
      </c>
      <c r="F188" s="10">
        <v>1.53162057550108E-2</v>
      </c>
      <c r="G188" s="76" t="s">
        <v>139</v>
      </c>
      <c r="H188" s="113">
        <v>680547.83999999997</v>
      </c>
      <c r="I188" s="10">
        <v>1.67419030283045E-2</v>
      </c>
      <c r="J188" s="21" t="s">
        <v>141</v>
      </c>
      <c r="K188" s="113">
        <v>2176058.5499999998</v>
      </c>
      <c r="L188" s="10">
        <v>1.53162057550108E-2</v>
      </c>
    </row>
    <row r="189" spans="1:12" ht="28.7" customHeight="1" x14ac:dyDescent="0.25">
      <c r="A189" s="102" t="s">
        <v>140</v>
      </c>
      <c r="B189" s="38">
        <v>628240.55000000005</v>
      </c>
      <c r="C189" s="110">
        <v>1.54551109390762E-2</v>
      </c>
      <c r="D189" s="106" t="s">
        <v>65</v>
      </c>
      <c r="E189" s="38">
        <v>2081695.28</v>
      </c>
      <c r="F189" s="110">
        <v>1.46520291136995E-2</v>
      </c>
      <c r="G189" s="82" t="s">
        <v>140</v>
      </c>
      <c r="H189" s="38">
        <v>628240.55000000005</v>
      </c>
      <c r="I189" s="110">
        <v>1.54551109390762E-2</v>
      </c>
      <c r="J189" s="102" t="s">
        <v>65</v>
      </c>
      <c r="K189" s="38">
        <v>2081695.28</v>
      </c>
      <c r="L189" s="110">
        <v>1.46520291136995E-2</v>
      </c>
    </row>
    <row r="190" spans="1:12" x14ac:dyDescent="0.25">
      <c r="A190" s="51" t="s">
        <v>54</v>
      </c>
      <c r="B190" s="52">
        <v>26619536.510000002</v>
      </c>
      <c r="C190" s="53">
        <v>0.65485726750500195</v>
      </c>
      <c r="D190" s="51" t="s">
        <v>54</v>
      </c>
      <c r="E190" s="52">
        <v>97160169.129999995</v>
      </c>
      <c r="F190" s="53">
        <v>0.68386263852446705</v>
      </c>
      <c r="G190" s="51" t="s">
        <v>54</v>
      </c>
      <c r="H190" s="52">
        <v>26618872.98</v>
      </c>
      <c r="I190" s="53">
        <v>0.65484094425149397</v>
      </c>
      <c r="J190" s="51" t="s">
        <v>54</v>
      </c>
      <c r="K190" s="52">
        <v>97166016.170000002</v>
      </c>
      <c r="L190" s="53">
        <v>0.68390379296293502</v>
      </c>
    </row>
    <row r="191" spans="1:12" x14ac:dyDescent="0.25">
      <c r="A191" s="48" t="s">
        <v>55</v>
      </c>
      <c r="B191" s="20">
        <f>SUM(B180:B190)</f>
        <v>40649371.75</v>
      </c>
      <c r="C191" s="17">
        <v>1</v>
      </c>
      <c r="D191" s="48" t="s">
        <v>55</v>
      </c>
      <c r="E191" s="20">
        <f>SUM(E180:E190)</f>
        <v>142075562.63</v>
      </c>
      <c r="F191" s="17">
        <v>1</v>
      </c>
      <c r="G191" s="84" t="s">
        <v>55</v>
      </c>
      <c r="H191" s="20">
        <f>SUM(H180:H190)</f>
        <v>40649371.75</v>
      </c>
      <c r="I191" s="17">
        <v>1</v>
      </c>
      <c r="J191" s="48" t="s">
        <v>55</v>
      </c>
      <c r="K191" s="20">
        <f>SUM(K180:K190)</f>
        <v>142075562.63</v>
      </c>
      <c r="L191" s="17">
        <v>1</v>
      </c>
    </row>
    <row r="192" spans="1:12" ht="15" customHeight="1" x14ac:dyDescent="0.25"/>
    <row r="193" spans="1:12" ht="15" customHeight="1" x14ac:dyDescent="0.25">
      <c r="A193" s="119" t="s">
        <v>97</v>
      </c>
      <c r="B193" s="120"/>
      <c r="C193" s="120"/>
      <c r="D193" s="120"/>
      <c r="E193" s="120"/>
      <c r="F193" s="121"/>
      <c r="G193" s="139" t="s">
        <v>98</v>
      </c>
      <c r="H193" s="140"/>
      <c r="I193" s="140"/>
      <c r="J193" s="140"/>
      <c r="K193" s="140"/>
      <c r="L193" s="140"/>
    </row>
    <row r="194" spans="1:12" ht="16.899999999999999" customHeight="1" x14ac:dyDescent="0.25">
      <c r="A194" s="15" t="s">
        <v>99</v>
      </c>
      <c r="B194" s="15" t="s">
        <v>79</v>
      </c>
      <c r="C194" s="15" t="s">
        <v>43</v>
      </c>
      <c r="D194" s="15" t="s">
        <v>99</v>
      </c>
      <c r="E194" s="15" t="s">
        <v>79</v>
      </c>
      <c r="F194" s="46" t="s">
        <v>43</v>
      </c>
      <c r="G194" s="74" t="s">
        <v>99</v>
      </c>
      <c r="H194" s="15" t="s">
        <v>79</v>
      </c>
      <c r="I194" s="15" t="s">
        <v>43</v>
      </c>
      <c r="J194" s="15" t="s">
        <v>99</v>
      </c>
      <c r="K194" s="15" t="s">
        <v>79</v>
      </c>
      <c r="L194" s="46" t="s">
        <v>43</v>
      </c>
    </row>
    <row r="195" spans="1:12" ht="28.7" customHeight="1" x14ac:dyDescent="0.25">
      <c r="A195" s="44" t="s">
        <v>126</v>
      </c>
      <c r="B195" s="70">
        <v>4096710.38</v>
      </c>
      <c r="C195" s="16">
        <v>0.100781640739626</v>
      </c>
      <c r="D195" s="44" t="s">
        <v>147</v>
      </c>
      <c r="E195" s="70">
        <v>1788281.03</v>
      </c>
      <c r="F195" s="16">
        <v>4.3992833173368801E-2</v>
      </c>
      <c r="G195" s="68" t="s">
        <v>126</v>
      </c>
      <c r="H195" s="70">
        <v>11955316.91</v>
      </c>
      <c r="I195" s="16">
        <v>8.4147595045142395E-2</v>
      </c>
      <c r="J195" s="44" t="s">
        <v>149</v>
      </c>
      <c r="K195" s="70">
        <v>5855802.21</v>
      </c>
      <c r="L195" s="16">
        <v>4.12161113537165E-2</v>
      </c>
    </row>
    <row r="196" spans="1:12" ht="28.7" customHeight="1" x14ac:dyDescent="0.25">
      <c r="A196" s="102" t="s">
        <v>142</v>
      </c>
      <c r="B196" s="38">
        <v>2622671.33</v>
      </c>
      <c r="C196" s="110">
        <v>6.45193570550079E-2</v>
      </c>
      <c r="D196" s="102" t="s">
        <v>148</v>
      </c>
      <c r="E196" s="38">
        <v>1574310.8</v>
      </c>
      <c r="F196" s="110">
        <v>3.8729031525561002E-2</v>
      </c>
      <c r="G196" s="69" t="s">
        <v>142</v>
      </c>
      <c r="H196" s="38">
        <v>9524927.1500000004</v>
      </c>
      <c r="I196" s="110">
        <v>6.7041277005569694E-2</v>
      </c>
      <c r="J196" s="102" t="s">
        <v>148</v>
      </c>
      <c r="K196" s="38">
        <v>5746794.9000000004</v>
      </c>
      <c r="L196" s="110">
        <v>4.0448862518081899E-2</v>
      </c>
    </row>
    <row r="197" spans="1:12" ht="57.4" customHeight="1" x14ac:dyDescent="0.25">
      <c r="A197" s="44" t="s">
        <v>143</v>
      </c>
      <c r="B197" s="70">
        <v>2331944.5499999998</v>
      </c>
      <c r="C197" s="16">
        <v>5.7367296211656697E-2</v>
      </c>
      <c r="D197" s="44" t="s">
        <v>149</v>
      </c>
      <c r="E197" s="70">
        <v>1363939.67</v>
      </c>
      <c r="F197" s="16">
        <v>3.3553769991537398E-2</v>
      </c>
      <c r="G197" s="68" t="s">
        <v>145</v>
      </c>
      <c r="H197" s="70">
        <v>8732454.8200000003</v>
      </c>
      <c r="I197" s="16">
        <v>6.1463454082821299E-2</v>
      </c>
      <c r="J197" s="44" t="s">
        <v>147</v>
      </c>
      <c r="K197" s="70">
        <v>5606064.5499999998</v>
      </c>
      <c r="L197" s="16">
        <v>3.9458330808089699E-2</v>
      </c>
    </row>
    <row r="198" spans="1:12" ht="28.7" customHeight="1" x14ac:dyDescent="0.25">
      <c r="A198" s="102" t="s">
        <v>144</v>
      </c>
      <c r="B198" s="38">
        <v>2262980.59</v>
      </c>
      <c r="C198" s="110">
        <v>5.5670739609893202E-2</v>
      </c>
      <c r="D198" s="102" t="s">
        <v>150</v>
      </c>
      <c r="E198" s="38">
        <v>1361135.41</v>
      </c>
      <c r="F198" s="110">
        <v>3.34847834394882E-2</v>
      </c>
      <c r="G198" s="69" t="s">
        <v>144</v>
      </c>
      <c r="H198" s="38">
        <v>8474497.1799999997</v>
      </c>
      <c r="I198" s="110">
        <v>5.9647817141289E-2</v>
      </c>
      <c r="J198" s="102" t="s">
        <v>150</v>
      </c>
      <c r="K198" s="38">
        <v>5084316.96</v>
      </c>
      <c r="L198" s="110">
        <v>3.5786006163782198E-2</v>
      </c>
    </row>
    <row r="199" spans="1:12" ht="42.95" customHeight="1" x14ac:dyDescent="0.25">
      <c r="A199" s="44" t="s">
        <v>145</v>
      </c>
      <c r="B199" s="70">
        <v>2194736.58</v>
      </c>
      <c r="C199" s="16">
        <v>5.3991894228968003E-2</v>
      </c>
      <c r="D199" s="39" t="s">
        <v>54</v>
      </c>
      <c r="E199" s="75">
        <v>19197952.98</v>
      </c>
      <c r="F199" s="42">
        <v>0.47228166521417397</v>
      </c>
      <c r="G199" s="68" t="s">
        <v>143</v>
      </c>
      <c r="H199" s="70">
        <v>7144320.9199999999</v>
      </c>
      <c r="I199" s="16">
        <v>5.0285360745715199E-2</v>
      </c>
      <c r="J199" s="39" t="s">
        <v>54</v>
      </c>
      <c r="K199" s="75">
        <v>67262958.540000007</v>
      </c>
      <c r="L199" s="42">
        <v>0.47343087927914401</v>
      </c>
    </row>
    <row r="200" spans="1:12" ht="42.95" customHeight="1" x14ac:dyDescent="0.25">
      <c r="A200" s="102" t="s">
        <v>146</v>
      </c>
      <c r="B200" s="38">
        <v>1854708.43</v>
      </c>
      <c r="C200" s="110">
        <v>4.5626988810718798E-2</v>
      </c>
      <c r="D200" s="109" t="s">
        <v>55</v>
      </c>
      <c r="E200" s="8">
        <f>SUM(B195:B200,E195:E199)</f>
        <v>40649371.75</v>
      </c>
      <c r="F200" s="105">
        <v>1</v>
      </c>
      <c r="G200" s="69" t="s">
        <v>146</v>
      </c>
      <c r="H200" s="38">
        <v>6688108.4900000002</v>
      </c>
      <c r="I200" s="110">
        <v>4.7074305856648201E-2</v>
      </c>
      <c r="J200" s="109" t="s">
        <v>55</v>
      </c>
      <c r="K200" s="8">
        <f>SUM(H195:H200,K195:K199)</f>
        <v>142075562.63</v>
      </c>
      <c r="L200" s="105">
        <v>1</v>
      </c>
    </row>
  </sheetData>
  <mergeCells count="38">
    <mergeCell ref="A193:F193"/>
    <mergeCell ref="G193:L193"/>
    <mergeCell ref="A154:F154"/>
    <mergeCell ref="G167:L167"/>
    <mergeCell ref="J178:L178"/>
    <mergeCell ref="G178:I178"/>
    <mergeCell ref="A178:C178"/>
    <mergeCell ref="D178:F178"/>
    <mergeCell ref="B167:C167"/>
    <mergeCell ref="G154:L154"/>
    <mergeCell ref="B39:F39"/>
    <mergeCell ref="B50:C50"/>
    <mergeCell ref="F50:G50"/>
    <mergeCell ref="H39:L39"/>
    <mergeCell ref="G138:I138"/>
    <mergeCell ref="A85:C85"/>
    <mergeCell ref="A138:C138"/>
    <mergeCell ref="A113:A114"/>
    <mergeCell ref="B113:C113"/>
    <mergeCell ref="B62:C62"/>
    <mergeCell ref="J138:L138"/>
    <mergeCell ref="G100:L100"/>
    <mergeCell ref="F16:G16"/>
    <mergeCell ref="D138:F138"/>
    <mergeCell ref="H19:L19"/>
    <mergeCell ref="F30:G30"/>
    <mergeCell ref="H30:I30"/>
    <mergeCell ref="D19:E19"/>
    <mergeCell ref="H113:L113"/>
    <mergeCell ref="B124:G124"/>
    <mergeCell ref="J50:K50"/>
    <mergeCell ref="A100:F100"/>
    <mergeCell ref="H62:L62"/>
    <mergeCell ref="B73:G73"/>
    <mergeCell ref="B19:C19"/>
    <mergeCell ref="A62:A63"/>
    <mergeCell ref="D30:E30"/>
    <mergeCell ref="B30:C30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F27" sqref="F27"/>
    </sheetView>
  </sheetViews>
  <sheetFormatPr defaultColWidth="11.140625" defaultRowHeight="15" x14ac:dyDescent="0.25"/>
  <cols>
    <col min="5" max="5" width="11.5703125" bestFit="1" customWidth="1"/>
    <col min="6" max="6" width="12" bestFit="1" customWidth="1"/>
  </cols>
  <sheetData>
    <row r="1" spans="1:6" x14ac:dyDescent="0.25">
      <c r="A1" s="114" t="s">
        <v>34</v>
      </c>
      <c r="B1" s="114" t="s">
        <v>35</v>
      </c>
      <c r="C1" s="114" t="s">
        <v>36</v>
      </c>
      <c r="D1" s="114" t="s">
        <v>37</v>
      </c>
      <c r="E1" s="114" t="s">
        <v>38</v>
      </c>
      <c r="F1" s="114" t="s">
        <v>39</v>
      </c>
    </row>
    <row r="2" spans="1:6" x14ac:dyDescent="0.25">
      <c r="A2" s="117" t="s">
        <v>2</v>
      </c>
      <c r="B2" s="117">
        <v>3780</v>
      </c>
      <c r="C2" s="117">
        <v>2925</v>
      </c>
      <c r="D2" s="117">
        <v>48011</v>
      </c>
      <c r="E2" s="117">
        <v>112910750.023589</v>
      </c>
      <c r="F2" s="117">
        <v>394329917.08259702</v>
      </c>
    </row>
    <row r="3" spans="1:6" x14ac:dyDescent="0.25">
      <c r="A3" s="117" t="s">
        <v>3</v>
      </c>
      <c r="B3" s="117">
        <v>939</v>
      </c>
      <c r="C3" s="117">
        <v>562</v>
      </c>
      <c r="D3" s="117">
        <v>13334</v>
      </c>
      <c r="E3" s="117">
        <v>13501866.8836702</v>
      </c>
      <c r="F3" s="117">
        <v>50614005.388685197</v>
      </c>
    </row>
    <row r="4" spans="1:6" x14ac:dyDescent="0.25">
      <c r="A4" s="117" t="s">
        <v>14</v>
      </c>
      <c r="B4" s="117">
        <v>509</v>
      </c>
      <c r="C4" s="117">
        <v>215</v>
      </c>
      <c r="D4" s="117">
        <v>5435</v>
      </c>
      <c r="E4" s="117">
        <v>3215575.9684381001</v>
      </c>
      <c r="F4" s="117">
        <v>11152060.453628199</v>
      </c>
    </row>
    <row r="5" spans="1:6" x14ac:dyDescent="0.25">
      <c r="A5" s="117" t="s">
        <v>4</v>
      </c>
      <c r="B5" s="117">
        <v>560</v>
      </c>
      <c r="C5" s="117">
        <v>416</v>
      </c>
      <c r="D5" s="117">
        <v>11887</v>
      </c>
      <c r="E5" s="117">
        <v>6696955.3432339001</v>
      </c>
      <c r="F5" s="117">
        <v>23676862.926351301</v>
      </c>
    </row>
    <row r="6" spans="1:6" x14ac:dyDescent="0.25">
      <c r="A6" s="117" t="s">
        <v>5</v>
      </c>
      <c r="B6" s="117">
        <v>0</v>
      </c>
      <c r="C6" s="117">
        <v>0</v>
      </c>
      <c r="D6" s="117">
        <v>0</v>
      </c>
      <c r="E6" s="117">
        <v>0</v>
      </c>
      <c r="F6" s="117">
        <v>0</v>
      </c>
    </row>
    <row r="7" spans="1:6" x14ac:dyDescent="0.25">
      <c r="A7" s="115" t="s">
        <v>6</v>
      </c>
      <c r="B7" s="116">
        <f>SUM(B2:B6)</f>
        <v>5788</v>
      </c>
      <c r="C7" s="116">
        <f>SUM(C2:C6)</f>
        <v>4118</v>
      </c>
      <c r="D7" s="116">
        <f>SUM(D2:D6)</f>
        <v>78667</v>
      </c>
      <c r="E7" s="116">
        <f>SUM(E2:E6)</f>
        <v>136325148.2189312</v>
      </c>
      <c r="F7" s="115">
        <f>SUM(F2:F6)</f>
        <v>479772845.85126173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Global Exe Sum</vt:lpstr>
      <vt:lpstr>Sheet2</vt:lpstr>
      <vt:lpstr>'Global Exe Sum'!Print_Area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achawla</dc:creator>
  <cp:lastModifiedBy>NewUser</cp:lastModifiedBy>
  <cp:lastPrinted>2022-02-02T19:17:29Z</cp:lastPrinted>
  <dcterms:created xsi:type="dcterms:W3CDTF">2021-04-21T09:19:53Z</dcterms:created>
  <dcterms:modified xsi:type="dcterms:W3CDTF">2023-07-18T14:35:30Z</dcterms:modified>
</cp:coreProperties>
</file>