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sktop\"/>
    </mc:Choice>
  </mc:AlternateContent>
  <xr:revisionPtr revIDLastSave="0" documentId="13_ncr:1_{BA312030-32CF-40F9-A3F2-9065E8B32269}" xr6:coauthVersionLast="45" xr6:coauthVersionMax="45" xr10:uidLastSave="{00000000-0000-0000-0000-000000000000}"/>
  <bookViews>
    <workbookView xWindow="-28920" yWindow="-120" windowWidth="29040" windowHeight="15990" activeTab="3" xr2:uid="{00000000-000D-0000-FFFF-FFFF00000000}"/>
  </bookViews>
  <sheets>
    <sheet name="patients" sheetId="5" r:id="rId1"/>
    <sheet name="grafi" sheetId="2" r:id="rId2"/>
    <sheet name="H vs ICU" sheetId="3" r:id="rId3"/>
    <sheet name="dnevni prirast — H" sheetId="4" r:id="rId4"/>
  </sheets>
  <definedNames>
    <definedName name="ExternalData_1" localSheetId="0" hidden="1">patients!$A$1:$CK$55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" l="1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C5" i="3"/>
  <c r="AC44" i="3" s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H48" i="3"/>
  <c r="G48" i="3"/>
  <c r="E48" i="3"/>
  <c r="F48" i="3"/>
  <c r="D48" i="3"/>
  <c r="V2" i="3"/>
  <c r="W2" i="3"/>
  <c r="V3" i="3"/>
  <c r="W3" i="3"/>
  <c r="V4" i="3"/>
  <c r="W4" i="3"/>
  <c r="I2" i="3"/>
  <c r="J2" i="3"/>
  <c r="K2" i="3"/>
  <c r="L2" i="3"/>
  <c r="M2" i="3"/>
  <c r="N2" i="3"/>
  <c r="O2" i="3"/>
  <c r="P2" i="3"/>
  <c r="Q2" i="3"/>
  <c r="R2" i="3"/>
  <c r="S2" i="3"/>
  <c r="T2" i="3"/>
  <c r="U2" i="3"/>
  <c r="I3" i="3"/>
  <c r="J3" i="3"/>
  <c r="K3" i="3"/>
  <c r="L3" i="3"/>
  <c r="M3" i="3"/>
  <c r="N3" i="3"/>
  <c r="O3" i="3"/>
  <c r="P3" i="3"/>
  <c r="Q3" i="3"/>
  <c r="R3" i="3"/>
  <c r="S3" i="3"/>
  <c r="T3" i="3"/>
  <c r="U3" i="3"/>
  <c r="I4" i="3"/>
  <c r="J4" i="3"/>
  <c r="K4" i="3"/>
  <c r="L4" i="3"/>
  <c r="M4" i="3"/>
  <c r="N4" i="3"/>
  <c r="O4" i="3"/>
  <c r="P4" i="3"/>
  <c r="Q4" i="3"/>
  <c r="R4" i="3"/>
  <c r="S4" i="3"/>
  <c r="T4" i="3"/>
  <c r="U4" i="3"/>
  <c r="I5" i="3"/>
  <c r="J5" i="3"/>
  <c r="K5" i="3"/>
  <c r="L5" i="3"/>
  <c r="M5" i="3"/>
  <c r="N5" i="3"/>
  <c r="O5" i="3"/>
  <c r="P5" i="3"/>
  <c r="Q5" i="3"/>
  <c r="R5" i="3"/>
  <c r="S5" i="3"/>
  <c r="T5" i="3"/>
  <c r="U5" i="3"/>
  <c r="I6" i="3"/>
  <c r="J6" i="3"/>
  <c r="K6" i="3"/>
  <c r="L6" i="3"/>
  <c r="M6" i="3"/>
  <c r="N6" i="3"/>
  <c r="O6" i="3"/>
  <c r="P6" i="3"/>
  <c r="Q6" i="3"/>
  <c r="R6" i="3"/>
  <c r="S6" i="3"/>
  <c r="T6" i="3"/>
  <c r="U6" i="3"/>
  <c r="I7" i="3"/>
  <c r="J7" i="3"/>
  <c r="K7" i="3"/>
  <c r="L7" i="3"/>
  <c r="M7" i="3"/>
  <c r="N7" i="3"/>
  <c r="O7" i="3"/>
  <c r="P7" i="3"/>
  <c r="Q7" i="3"/>
  <c r="R7" i="3"/>
  <c r="S7" i="3"/>
  <c r="T7" i="3"/>
  <c r="U7" i="3"/>
  <c r="I8" i="3"/>
  <c r="J8" i="3"/>
  <c r="K8" i="3"/>
  <c r="L8" i="3"/>
  <c r="M8" i="3"/>
  <c r="N8" i="3"/>
  <c r="O8" i="3"/>
  <c r="P8" i="3"/>
  <c r="Q8" i="3"/>
  <c r="R8" i="3"/>
  <c r="S8" i="3"/>
  <c r="T8" i="3"/>
  <c r="U8" i="3"/>
  <c r="I9" i="3"/>
  <c r="J9" i="3"/>
  <c r="K9" i="3"/>
  <c r="L9" i="3"/>
  <c r="M9" i="3"/>
  <c r="N9" i="3"/>
  <c r="O9" i="3"/>
  <c r="P9" i="3"/>
  <c r="Q9" i="3"/>
  <c r="R9" i="3"/>
  <c r="S9" i="3"/>
  <c r="T9" i="3"/>
  <c r="U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47" i="3"/>
  <c r="F19" i="3"/>
  <c r="G18" i="3"/>
  <c r="H17" i="3"/>
  <c r="I16" i="3"/>
  <c r="E20" i="3"/>
  <c r="D21" i="3"/>
  <c r="C2" i="3"/>
  <c r="B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D3" i="2"/>
  <c r="D4" i="2"/>
  <c r="D5" i="2"/>
  <c r="D6" i="2"/>
  <c r="D7" i="2"/>
  <c r="D8" i="2"/>
  <c r="D9" i="2"/>
  <c r="H12" i="2" s="1"/>
  <c r="D10" i="2"/>
  <c r="D11" i="2"/>
  <c r="D12" i="2"/>
  <c r="D13" i="2"/>
  <c r="H16" i="2" s="1"/>
  <c r="D14" i="2"/>
  <c r="D15" i="2"/>
  <c r="D16" i="2"/>
  <c r="D17" i="2"/>
  <c r="D18" i="2"/>
  <c r="D19" i="2"/>
  <c r="D20" i="2"/>
  <c r="D21" i="2"/>
  <c r="D22" i="2"/>
  <c r="D23" i="2"/>
  <c r="D24" i="2"/>
  <c r="D25" i="2"/>
  <c r="H27" i="2" s="1"/>
  <c r="D26" i="2"/>
  <c r="H29" i="2" s="1"/>
  <c r="D27" i="2"/>
  <c r="H30" i="2" s="1"/>
  <c r="D28" i="2"/>
  <c r="D29" i="2"/>
  <c r="H32" i="2" s="1"/>
  <c r="D30" i="2"/>
  <c r="H33" i="2" s="1"/>
  <c r="D31" i="2"/>
  <c r="H34" i="2" s="1"/>
  <c r="D32" i="2"/>
  <c r="D33" i="2"/>
  <c r="H35" i="2" s="1"/>
  <c r="D34" i="2"/>
  <c r="H37" i="2" s="1"/>
  <c r="D35" i="2"/>
  <c r="H38" i="2" s="1"/>
  <c r="D36" i="2"/>
  <c r="D37" i="2"/>
  <c r="H39" i="2" s="1"/>
  <c r="D38" i="2"/>
  <c r="H41" i="2" s="1"/>
  <c r="D39" i="2"/>
  <c r="H42" i="2" s="1"/>
  <c r="D40" i="2"/>
  <c r="D41" i="2"/>
  <c r="H44" i="2" s="1"/>
  <c r="D42" i="2"/>
  <c r="H45" i="2" s="1"/>
  <c r="D43" i="2"/>
  <c r="H46" i="2" s="1"/>
  <c r="D44" i="2"/>
  <c r="D45" i="2"/>
  <c r="H47" i="2" s="1"/>
  <c r="D46" i="2"/>
  <c r="D47" i="2"/>
  <c r="D2" i="2"/>
  <c r="H2" i="2" s="1"/>
  <c r="B44" i="4"/>
  <c r="B45" i="4"/>
  <c r="B46" i="4"/>
  <c r="B47" i="4"/>
  <c r="E46" i="2"/>
  <c r="E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I27" i="2" s="1"/>
  <c r="E25" i="2"/>
  <c r="E26" i="2"/>
  <c r="I29" i="2" s="1"/>
  <c r="E27" i="2"/>
  <c r="I30" i="2" s="1"/>
  <c r="E28" i="2"/>
  <c r="I31" i="2" s="1"/>
  <c r="E29" i="2"/>
  <c r="E30" i="2"/>
  <c r="I33" i="2" s="1"/>
  <c r="E31" i="2"/>
  <c r="I34" i="2" s="1"/>
  <c r="E32" i="2"/>
  <c r="I35" i="2" s="1"/>
  <c r="E33" i="2"/>
  <c r="E34" i="2"/>
  <c r="I37" i="2" s="1"/>
  <c r="E35" i="2"/>
  <c r="I38" i="2" s="1"/>
  <c r="E36" i="2"/>
  <c r="I39" i="2" s="1"/>
  <c r="E37" i="2"/>
  <c r="E38" i="2"/>
  <c r="I41" i="2" s="1"/>
  <c r="E39" i="2"/>
  <c r="I42" i="2" s="1"/>
  <c r="E40" i="2"/>
  <c r="I43" i="2" s="1"/>
  <c r="E41" i="2"/>
  <c r="E42" i="2"/>
  <c r="I45" i="2" s="1"/>
  <c r="E43" i="2"/>
  <c r="I46" i="2" s="1"/>
  <c r="E44" i="2"/>
  <c r="I47" i="2" s="1"/>
  <c r="E45" i="2"/>
  <c r="E2" i="2"/>
  <c r="C46" i="2"/>
  <c r="C47" i="2"/>
  <c r="G46" i="2" s="1"/>
  <c r="C3" i="2"/>
  <c r="C4" i="2"/>
  <c r="C5" i="2"/>
  <c r="C6" i="2"/>
  <c r="C7" i="2"/>
  <c r="C8" i="2"/>
  <c r="C9" i="2"/>
  <c r="C10" i="2"/>
  <c r="C11" i="2"/>
  <c r="G14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G27" i="2" s="1"/>
  <c r="C25" i="2"/>
  <c r="G28" i="2" s="1"/>
  <c r="C26" i="2"/>
  <c r="G29" i="2" s="1"/>
  <c r="C27" i="2"/>
  <c r="C28" i="2"/>
  <c r="G31" i="2" s="1"/>
  <c r="C29" i="2"/>
  <c r="G32" i="2" s="1"/>
  <c r="C30" i="2"/>
  <c r="G33" i="2" s="1"/>
  <c r="C31" i="2"/>
  <c r="C32" i="2"/>
  <c r="G35" i="2" s="1"/>
  <c r="C33" i="2"/>
  <c r="G36" i="2" s="1"/>
  <c r="C34" i="2"/>
  <c r="G37" i="2" s="1"/>
  <c r="C35" i="2"/>
  <c r="C36" i="2"/>
  <c r="G39" i="2" s="1"/>
  <c r="C37" i="2"/>
  <c r="G40" i="2" s="1"/>
  <c r="C38" i="2"/>
  <c r="G41" i="2" s="1"/>
  <c r="C39" i="2"/>
  <c r="C40" i="2"/>
  <c r="G43" i="2" s="1"/>
  <c r="C41" i="2"/>
  <c r="G44" i="2" s="1"/>
  <c r="C42" i="2"/>
  <c r="G45" i="2" s="1"/>
  <c r="C43" i="2"/>
  <c r="C44" i="2"/>
  <c r="G47" i="2" s="1"/>
  <c r="C45" i="2"/>
  <c r="C2" i="2"/>
  <c r="G2" i="2" s="1"/>
  <c r="H24" i="2" l="1"/>
  <c r="H20" i="2"/>
  <c r="I44" i="2"/>
  <c r="H43" i="2"/>
  <c r="G38" i="2"/>
  <c r="G34" i="2"/>
  <c r="H31" i="2"/>
  <c r="I28" i="2"/>
  <c r="H40" i="2"/>
  <c r="H36" i="2"/>
  <c r="H28" i="2"/>
  <c r="I40" i="2"/>
  <c r="I36" i="2"/>
  <c r="G42" i="2"/>
  <c r="I32" i="2"/>
  <c r="G30" i="2"/>
  <c r="H23" i="2"/>
  <c r="H21" i="2"/>
  <c r="H15" i="2"/>
  <c r="H11" i="2"/>
  <c r="H8" i="2"/>
  <c r="H19" i="2"/>
  <c r="H5" i="2"/>
  <c r="H26" i="2"/>
  <c r="H18" i="2"/>
  <c r="H9" i="2"/>
  <c r="H25" i="2"/>
  <c r="H17" i="2"/>
  <c r="H13" i="2"/>
  <c r="H22" i="2"/>
  <c r="H14" i="2"/>
  <c r="H6" i="2"/>
  <c r="H10" i="2"/>
  <c r="H3" i="2"/>
  <c r="H7" i="2"/>
  <c r="H4" i="2"/>
  <c r="I2" i="2"/>
  <c r="I13" i="2"/>
  <c r="I5" i="2"/>
  <c r="I7" i="2"/>
  <c r="G5" i="2"/>
  <c r="G3" i="2"/>
  <c r="G4" i="2"/>
  <c r="G13" i="2"/>
  <c r="I21" i="2"/>
  <c r="I22" i="2"/>
  <c r="I14" i="2"/>
  <c r="I6" i="2"/>
  <c r="I3" i="2"/>
  <c r="I19" i="2"/>
  <c r="I4" i="2"/>
  <c r="I26" i="2"/>
  <c r="I18" i="2"/>
  <c r="I10" i="2"/>
  <c r="I25" i="2"/>
  <c r="I17" i="2"/>
  <c r="I9" i="2"/>
  <c r="I24" i="2"/>
  <c r="I16" i="2"/>
  <c r="I8" i="2"/>
  <c r="I23" i="2"/>
  <c r="I15" i="2"/>
  <c r="I11" i="2"/>
  <c r="I20" i="2"/>
  <c r="I12" i="2"/>
  <c r="G19" i="2"/>
  <c r="G7" i="2"/>
  <c r="C43" i="4"/>
  <c r="G23" i="2"/>
  <c r="G15" i="2"/>
  <c r="G11" i="2"/>
  <c r="G25" i="2"/>
  <c r="G21" i="2"/>
  <c r="G17" i="2"/>
  <c r="G9" i="2"/>
  <c r="C42" i="4"/>
  <c r="C44" i="4"/>
  <c r="G24" i="2"/>
  <c r="G20" i="2"/>
  <c r="G16" i="2"/>
  <c r="G12" i="2"/>
  <c r="G8" i="2"/>
  <c r="G18" i="2"/>
  <c r="G6" i="2"/>
  <c r="G22" i="2"/>
  <c r="G10" i="2"/>
  <c r="G26" i="2"/>
  <c r="T25" i="4"/>
  <c r="T26" i="4"/>
  <c r="T27" i="4"/>
  <c r="T24" i="4"/>
  <c r="B36" i="4" l="1"/>
  <c r="B37" i="4"/>
  <c r="B38" i="4"/>
  <c r="B39" i="4"/>
  <c r="B40" i="4"/>
  <c r="B41" i="4"/>
  <c r="B42" i="4"/>
  <c r="Q42" i="4"/>
  <c r="B43" i="4"/>
  <c r="Q43" i="4"/>
  <c r="Q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AD1" i="3" l="1"/>
  <c r="AC1" i="3"/>
  <c r="C41" i="3"/>
  <c r="C4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Q8" i="4" l="1"/>
  <c r="C31" i="3"/>
  <c r="C32" i="4"/>
  <c r="C36" i="4"/>
  <c r="C35" i="3"/>
  <c r="Q9" i="4"/>
  <c r="L20" i="3"/>
  <c r="V10" i="3"/>
  <c r="W9" i="3"/>
  <c r="P16" i="3"/>
  <c r="O17" i="3"/>
  <c r="N18" i="3"/>
  <c r="Q25" i="4"/>
  <c r="J22" i="3"/>
  <c r="F26" i="3"/>
  <c r="M19" i="3"/>
  <c r="I23" i="3"/>
  <c r="E27" i="3"/>
  <c r="H24" i="3"/>
  <c r="D28" i="3"/>
  <c r="K21" i="3"/>
  <c r="G25" i="3"/>
  <c r="Q15" i="4"/>
  <c r="Q31" i="4"/>
  <c r="U17" i="3"/>
  <c r="Q21" i="3"/>
  <c r="V16" i="3"/>
  <c r="R20" i="3"/>
  <c r="W15" i="3"/>
  <c r="S19" i="3"/>
  <c r="M25" i="3"/>
  <c r="P22" i="3"/>
  <c r="L26" i="3"/>
  <c r="K27" i="3"/>
  <c r="J28" i="3"/>
  <c r="I29" i="3"/>
  <c r="H30" i="3"/>
  <c r="G31" i="3"/>
  <c r="F32" i="3"/>
  <c r="E33" i="3"/>
  <c r="D34" i="3"/>
  <c r="T18" i="3"/>
  <c r="O23" i="3"/>
  <c r="N24" i="3"/>
  <c r="Q12" i="4"/>
  <c r="Q28" i="4"/>
  <c r="Q18" i="3"/>
  <c r="O20" i="3"/>
  <c r="M22" i="3"/>
  <c r="V13" i="3"/>
  <c r="R17" i="3"/>
  <c r="W12" i="3"/>
  <c r="S16" i="3"/>
  <c r="N21" i="3"/>
  <c r="K24" i="3"/>
  <c r="J25" i="3"/>
  <c r="I26" i="3"/>
  <c r="H27" i="3"/>
  <c r="G28" i="3"/>
  <c r="F29" i="3"/>
  <c r="E30" i="3"/>
  <c r="D31" i="3"/>
  <c r="P19" i="3"/>
  <c r="L23" i="3"/>
  <c r="Q14" i="4"/>
  <c r="Q30" i="4"/>
  <c r="U16" i="3"/>
  <c r="Q20" i="3"/>
  <c r="N23" i="3"/>
  <c r="V15" i="3"/>
  <c r="R19" i="3"/>
  <c r="W14" i="3"/>
  <c r="S18" i="3"/>
  <c r="O22" i="3"/>
  <c r="M24" i="3"/>
  <c r="T17" i="3"/>
  <c r="L25" i="3"/>
  <c r="K26" i="3"/>
  <c r="J27" i="3"/>
  <c r="I28" i="3"/>
  <c r="H29" i="3"/>
  <c r="G30" i="3"/>
  <c r="F31" i="3"/>
  <c r="E32" i="3"/>
  <c r="D33" i="3"/>
  <c r="P21" i="3"/>
  <c r="Q13" i="4"/>
  <c r="Q29" i="4"/>
  <c r="Q19" i="3"/>
  <c r="L24" i="3"/>
  <c r="V14" i="3"/>
  <c r="R18" i="3"/>
  <c r="W13" i="3"/>
  <c r="S17" i="3"/>
  <c r="N22" i="3"/>
  <c r="P20" i="3"/>
  <c r="M23" i="3"/>
  <c r="T16" i="3"/>
  <c r="K25" i="3"/>
  <c r="G29" i="3"/>
  <c r="J26" i="3"/>
  <c r="F30" i="3"/>
  <c r="D32" i="3"/>
  <c r="O21" i="3"/>
  <c r="I27" i="3"/>
  <c r="E31" i="3"/>
  <c r="H28" i="3"/>
  <c r="Q19" i="4"/>
  <c r="J16" i="3"/>
  <c r="I17" i="3"/>
  <c r="H18" i="3"/>
  <c r="G19" i="3"/>
  <c r="F20" i="3"/>
  <c r="E21" i="3"/>
  <c r="D22" i="3"/>
  <c r="Q35" i="4"/>
  <c r="U21" i="3"/>
  <c r="R24" i="3"/>
  <c r="V20" i="3"/>
  <c r="W19" i="3"/>
  <c r="S23" i="3"/>
  <c r="O27" i="3"/>
  <c r="P26" i="3"/>
  <c r="N28" i="3"/>
  <c r="L30" i="3"/>
  <c r="K31" i="3"/>
  <c r="J32" i="3"/>
  <c r="I33" i="3"/>
  <c r="H34" i="3"/>
  <c r="G35" i="3"/>
  <c r="F36" i="3"/>
  <c r="E37" i="3"/>
  <c r="D38" i="3"/>
  <c r="T22" i="3"/>
  <c r="M29" i="3"/>
  <c r="Q25" i="3"/>
  <c r="Q16" i="4"/>
  <c r="Q32" i="4"/>
  <c r="U18" i="3"/>
  <c r="Q22" i="3"/>
  <c r="O24" i="3"/>
  <c r="M26" i="3"/>
  <c r="V17" i="3"/>
  <c r="R21" i="3"/>
  <c r="W16" i="3"/>
  <c r="S20" i="3"/>
  <c r="N25" i="3"/>
  <c r="T19" i="3"/>
  <c r="L27" i="3"/>
  <c r="K28" i="3"/>
  <c r="J29" i="3"/>
  <c r="I30" i="3"/>
  <c r="H31" i="3"/>
  <c r="G32" i="3"/>
  <c r="F33" i="3"/>
  <c r="E34" i="3"/>
  <c r="D35" i="3"/>
  <c r="P23" i="3"/>
  <c r="Q5" i="4"/>
  <c r="Q18" i="4"/>
  <c r="Q34" i="4"/>
  <c r="U20" i="3"/>
  <c r="P25" i="3"/>
  <c r="N27" i="3"/>
  <c r="V19" i="3"/>
  <c r="R23" i="3"/>
  <c r="W18" i="3"/>
  <c r="S22" i="3"/>
  <c r="O26" i="3"/>
  <c r="M28" i="3"/>
  <c r="T21" i="3"/>
  <c r="L29" i="3"/>
  <c r="K30" i="3"/>
  <c r="J31" i="3"/>
  <c r="I32" i="3"/>
  <c r="H33" i="3"/>
  <c r="G34" i="3"/>
  <c r="F35" i="3"/>
  <c r="E36" i="3"/>
  <c r="D37" i="3"/>
  <c r="Q24" i="3"/>
  <c r="Q17" i="4"/>
  <c r="U19" i="3"/>
  <c r="Q23" i="3"/>
  <c r="V18" i="3"/>
  <c r="R22" i="3"/>
  <c r="Q33" i="4"/>
  <c r="W17" i="3"/>
  <c r="S21" i="3"/>
  <c r="P24" i="3"/>
  <c r="O25" i="3"/>
  <c r="T20" i="3"/>
  <c r="N26" i="3"/>
  <c r="M27" i="3"/>
  <c r="L28" i="3"/>
  <c r="H32" i="3"/>
  <c r="D36" i="3"/>
  <c r="K29" i="3"/>
  <c r="G33" i="3"/>
  <c r="J30" i="3"/>
  <c r="F34" i="3"/>
  <c r="I31" i="3"/>
  <c r="E35" i="3"/>
  <c r="Q23" i="4"/>
  <c r="W7" i="3"/>
  <c r="V8" i="3"/>
  <c r="L18" i="3"/>
  <c r="M17" i="3"/>
  <c r="K19" i="3"/>
  <c r="J20" i="3"/>
  <c r="I21" i="3"/>
  <c r="H22" i="3"/>
  <c r="G23" i="3"/>
  <c r="F24" i="3"/>
  <c r="E25" i="3"/>
  <c r="D26" i="3"/>
  <c r="N16" i="3"/>
  <c r="Q39" i="4"/>
  <c r="V24" i="3"/>
  <c r="R28" i="3"/>
  <c r="N32" i="3"/>
  <c r="J36" i="3"/>
  <c r="F40" i="3"/>
  <c r="U25" i="3"/>
  <c r="Q29" i="3"/>
  <c r="M33" i="3"/>
  <c r="I37" i="3"/>
  <c r="E41" i="3"/>
  <c r="AD41" i="3" s="1"/>
  <c r="T26" i="3"/>
  <c r="P30" i="3"/>
  <c r="L34" i="3"/>
  <c r="H38" i="3"/>
  <c r="D42" i="3"/>
  <c r="AC42" i="3" s="1"/>
  <c r="K35" i="3"/>
  <c r="W23" i="3"/>
  <c r="G39" i="3"/>
  <c r="S27" i="3"/>
  <c r="O31" i="3"/>
  <c r="Q20" i="4"/>
  <c r="K16" i="3"/>
  <c r="J17" i="3"/>
  <c r="I18" i="3"/>
  <c r="H19" i="3"/>
  <c r="G20" i="3"/>
  <c r="F21" i="3"/>
  <c r="E22" i="3"/>
  <c r="D23" i="3"/>
  <c r="V5" i="3"/>
  <c r="Q36" i="4"/>
  <c r="U22" i="3"/>
  <c r="O28" i="3"/>
  <c r="M30" i="3"/>
  <c r="V21" i="3"/>
  <c r="S24" i="3"/>
  <c r="W20" i="3"/>
  <c r="R25" i="3"/>
  <c r="Q26" i="3"/>
  <c r="N29" i="3"/>
  <c r="T23" i="3"/>
  <c r="L31" i="3"/>
  <c r="K32" i="3"/>
  <c r="J33" i="3"/>
  <c r="I34" i="3"/>
  <c r="H35" i="3"/>
  <c r="G36" i="3"/>
  <c r="F37" i="3"/>
  <c r="E38" i="3"/>
  <c r="D39" i="3"/>
  <c r="P27" i="3"/>
  <c r="Q41" i="4"/>
  <c r="Q22" i="4"/>
  <c r="W6" i="3"/>
  <c r="V7" i="3"/>
  <c r="M16" i="3"/>
  <c r="L17" i="3"/>
  <c r="K18" i="3"/>
  <c r="J19" i="3"/>
  <c r="I20" i="3"/>
  <c r="H21" i="3"/>
  <c r="G22" i="3"/>
  <c r="F23" i="3"/>
  <c r="E24" i="3"/>
  <c r="D25" i="3"/>
  <c r="Q38" i="4"/>
  <c r="T25" i="3"/>
  <c r="S26" i="3"/>
  <c r="N31" i="3"/>
  <c r="V23" i="3"/>
  <c r="W22" i="3"/>
  <c r="P29" i="3"/>
  <c r="O30" i="3"/>
  <c r="R27" i="3"/>
  <c r="L33" i="3"/>
  <c r="K34" i="3"/>
  <c r="J35" i="3"/>
  <c r="I36" i="3"/>
  <c r="H37" i="3"/>
  <c r="G38" i="3"/>
  <c r="F39" i="3"/>
  <c r="E40" i="3"/>
  <c r="D41" i="3"/>
  <c r="AC41" i="3" s="1"/>
  <c r="Q28" i="3"/>
  <c r="U24" i="3"/>
  <c r="M32" i="3"/>
  <c r="Q21" i="4"/>
  <c r="W5" i="3"/>
  <c r="L16" i="3"/>
  <c r="V6" i="3"/>
  <c r="I19" i="3"/>
  <c r="E23" i="3"/>
  <c r="H20" i="3"/>
  <c r="D24" i="3"/>
  <c r="F22" i="3"/>
  <c r="K17" i="3"/>
  <c r="G21" i="3"/>
  <c r="J18" i="3"/>
  <c r="U23" i="3"/>
  <c r="P28" i="3"/>
  <c r="V22" i="3"/>
  <c r="Q37" i="4"/>
  <c r="W21" i="3"/>
  <c r="T24" i="3"/>
  <c r="Q27" i="3"/>
  <c r="S25" i="3"/>
  <c r="N30" i="3"/>
  <c r="M31" i="3"/>
  <c r="R26" i="3"/>
  <c r="I35" i="3"/>
  <c r="E39" i="3"/>
  <c r="O29" i="3"/>
  <c r="L32" i="3"/>
  <c r="H36" i="3"/>
  <c r="D40" i="3"/>
  <c r="J34" i="3"/>
  <c r="K33" i="3"/>
  <c r="G37" i="3"/>
  <c r="F38" i="3"/>
  <c r="Q11" i="4"/>
  <c r="Q27" i="4"/>
  <c r="Q17" i="3"/>
  <c r="V12" i="3"/>
  <c r="R16" i="3"/>
  <c r="W11" i="3"/>
  <c r="L22" i="3"/>
  <c r="O19" i="3"/>
  <c r="P18" i="3"/>
  <c r="N20" i="3"/>
  <c r="K23" i="3"/>
  <c r="J24" i="3"/>
  <c r="I25" i="3"/>
  <c r="H26" i="3"/>
  <c r="G27" i="3"/>
  <c r="F28" i="3"/>
  <c r="E29" i="3"/>
  <c r="D30" i="3"/>
  <c r="M21" i="3"/>
  <c r="Q24" i="4"/>
  <c r="O16" i="3"/>
  <c r="M18" i="3"/>
  <c r="V9" i="3"/>
  <c r="N17" i="3"/>
  <c r="L19" i="3"/>
  <c r="K20" i="3"/>
  <c r="J21" i="3"/>
  <c r="I22" i="3"/>
  <c r="H23" i="3"/>
  <c r="G24" i="3"/>
  <c r="F25" i="3"/>
  <c r="E26" i="3"/>
  <c r="D27" i="3"/>
  <c r="W8" i="3"/>
  <c r="Q40" i="4"/>
  <c r="Q6" i="4"/>
  <c r="Q10" i="4"/>
  <c r="Q26" i="4"/>
  <c r="Q16" i="3"/>
  <c r="N19" i="3"/>
  <c r="V11" i="3"/>
  <c r="W10" i="3"/>
  <c r="O18" i="3"/>
  <c r="M20" i="3"/>
  <c r="K22" i="3"/>
  <c r="J23" i="3"/>
  <c r="I24" i="3"/>
  <c r="H25" i="3"/>
  <c r="G26" i="3"/>
  <c r="F27" i="3"/>
  <c r="E28" i="3"/>
  <c r="D29" i="3"/>
  <c r="L21" i="3"/>
  <c r="P17" i="3"/>
  <c r="Q7" i="4"/>
  <c r="C18" i="4" l="1"/>
  <c r="C6" i="4"/>
  <c r="C30" i="4"/>
  <c r="C29" i="3"/>
  <c r="AO29" i="3" s="1"/>
  <c r="C35" i="4"/>
  <c r="C34" i="3"/>
  <c r="C34" i="4"/>
  <c r="C33" i="3"/>
  <c r="C40" i="4"/>
  <c r="C39" i="3"/>
  <c r="AF31" i="3"/>
  <c r="AG31" i="3"/>
  <c r="AN31" i="3"/>
  <c r="AL31" i="3"/>
  <c r="AC31" i="3"/>
  <c r="AM31" i="3"/>
  <c r="AI31" i="3"/>
  <c r="AE31" i="3"/>
  <c r="AJ31" i="3"/>
  <c r="AD31" i="3"/>
  <c r="AH31" i="3"/>
  <c r="AK31" i="3"/>
  <c r="C26" i="4"/>
  <c r="C25" i="3"/>
  <c r="C33" i="4"/>
  <c r="C32" i="3"/>
  <c r="AC35" i="3"/>
  <c r="AF35" i="3"/>
  <c r="AJ35" i="3"/>
  <c r="AE35" i="3"/>
  <c r="AG35" i="3"/>
  <c r="AI35" i="3"/>
  <c r="AH35" i="3"/>
  <c r="AD35" i="3"/>
  <c r="C38" i="4"/>
  <c r="C37" i="3"/>
  <c r="C37" i="4"/>
  <c r="C36" i="3"/>
  <c r="C31" i="4"/>
  <c r="C30" i="3"/>
  <c r="C14" i="4"/>
  <c r="C13" i="3"/>
  <c r="C41" i="4"/>
  <c r="C40" i="3"/>
  <c r="C39" i="4"/>
  <c r="C38" i="3"/>
  <c r="D42" i="4" l="1"/>
  <c r="E42" i="4"/>
  <c r="E43" i="4"/>
  <c r="D43" i="4"/>
  <c r="D44" i="4"/>
  <c r="E44" i="4"/>
  <c r="D32" i="4"/>
  <c r="E32" i="4"/>
  <c r="C5" i="3"/>
  <c r="C17" i="3"/>
  <c r="D36" i="4"/>
  <c r="C24" i="4"/>
  <c r="C23" i="3"/>
  <c r="E31" i="4"/>
  <c r="D31" i="4"/>
  <c r="AC33" i="3"/>
  <c r="AF33" i="3"/>
  <c r="AH33" i="3"/>
  <c r="AI33" i="3"/>
  <c r="AJ33" i="3"/>
  <c r="AL33" i="3"/>
  <c r="AK33" i="3"/>
  <c r="AE33" i="3"/>
  <c r="AG33" i="3"/>
  <c r="AD33" i="3"/>
  <c r="C15" i="4"/>
  <c r="C14" i="3"/>
  <c r="C8" i="4"/>
  <c r="C7" i="3"/>
  <c r="E39" i="4"/>
  <c r="D39" i="4"/>
  <c r="E36" i="4"/>
  <c r="C13" i="4"/>
  <c r="C12" i="3"/>
  <c r="C29" i="4"/>
  <c r="C28" i="3"/>
  <c r="AC32" i="3"/>
  <c r="AJ32" i="3"/>
  <c r="AI32" i="3"/>
  <c r="AL32" i="3"/>
  <c r="AG32" i="3"/>
  <c r="AF32" i="3"/>
  <c r="AE32" i="3"/>
  <c r="AH32" i="3"/>
  <c r="AD32" i="3"/>
  <c r="AK32" i="3"/>
  <c r="AM32" i="3"/>
  <c r="C22" i="4"/>
  <c r="C21" i="3"/>
  <c r="AE39" i="3"/>
  <c r="AD39" i="3"/>
  <c r="AC39" i="3"/>
  <c r="AF39" i="3"/>
  <c r="E34" i="4"/>
  <c r="D34" i="4"/>
  <c r="D35" i="4"/>
  <c r="E35" i="4"/>
  <c r="C19" i="4"/>
  <c r="C18" i="3"/>
  <c r="C16" i="4"/>
  <c r="C15" i="3"/>
  <c r="C10" i="4"/>
  <c r="C9" i="3"/>
  <c r="AP29" i="3"/>
  <c r="AF29" i="3"/>
  <c r="AC29" i="3"/>
  <c r="AH29" i="3"/>
  <c r="AM29" i="3"/>
  <c r="AK29" i="3"/>
  <c r="AG29" i="3"/>
  <c r="AL29" i="3"/>
  <c r="AN29" i="3"/>
  <c r="AE29" i="3"/>
  <c r="AD29" i="3"/>
  <c r="AI29" i="3"/>
  <c r="AJ29" i="3"/>
  <c r="AF30" i="3"/>
  <c r="AO30" i="3"/>
  <c r="AJ30" i="3"/>
  <c r="AC30" i="3"/>
  <c r="AH30" i="3"/>
  <c r="AM30" i="3"/>
  <c r="AE30" i="3"/>
  <c r="AN30" i="3"/>
  <c r="AD30" i="3"/>
  <c r="AG30" i="3"/>
  <c r="AL30" i="3"/>
  <c r="AK30" i="3"/>
  <c r="AI30" i="3"/>
  <c r="C17" i="4"/>
  <c r="C16" i="3"/>
  <c r="E33" i="4"/>
  <c r="D33" i="4"/>
  <c r="C7" i="4"/>
  <c r="C6" i="3"/>
  <c r="C23" i="4"/>
  <c r="C22" i="3"/>
  <c r="C20" i="4"/>
  <c r="C19" i="3"/>
  <c r="D37" i="4"/>
  <c r="E37" i="4"/>
  <c r="C9" i="4"/>
  <c r="C8" i="3"/>
  <c r="C25" i="4"/>
  <c r="C24" i="3"/>
  <c r="AE40" i="3"/>
  <c r="AD40" i="3"/>
  <c r="AC40" i="3"/>
  <c r="AD37" i="3"/>
  <c r="AH37" i="3"/>
  <c r="AE37" i="3"/>
  <c r="AG37" i="3"/>
  <c r="AC37" i="3"/>
  <c r="AF37" i="3"/>
  <c r="AQ25" i="3"/>
  <c r="AR25" i="3"/>
  <c r="AS25" i="3"/>
  <c r="AT25" i="3"/>
  <c r="AO25" i="3"/>
  <c r="AK25" i="3"/>
  <c r="AE25" i="3"/>
  <c r="AP25" i="3"/>
  <c r="AD25" i="3"/>
  <c r="AM25" i="3"/>
  <c r="AN25" i="3"/>
  <c r="AL25" i="3"/>
  <c r="AF25" i="3"/>
  <c r="AH25" i="3"/>
  <c r="AC25" i="3"/>
  <c r="AJ25" i="3"/>
  <c r="AG25" i="3"/>
  <c r="AI25" i="3"/>
  <c r="AF38" i="3"/>
  <c r="AE38" i="3"/>
  <c r="AD38" i="3"/>
  <c r="AG38" i="3"/>
  <c r="AC38" i="3"/>
  <c r="D38" i="4"/>
  <c r="G34" i="4" s="1"/>
  <c r="I34" i="4" s="1"/>
  <c r="D41" i="4"/>
  <c r="G37" i="4" s="1"/>
  <c r="I37" i="4" s="1"/>
  <c r="E41" i="4"/>
  <c r="F37" i="4" s="1"/>
  <c r="H37" i="4" s="1"/>
  <c r="C12" i="4"/>
  <c r="C11" i="3"/>
  <c r="AC36" i="3"/>
  <c r="AF36" i="3"/>
  <c r="AE36" i="3"/>
  <c r="AD36" i="3"/>
  <c r="AG36" i="3"/>
  <c r="AI36" i="3"/>
  <c r="AH36" i="3"/>
  <c r="C5" i="4"/>
  <c r="C4" i="3"/>
  <c r="C21" i="4"/>
  <c r="C20" i="3"/>
  <c r="E38" i="4"/>
  <c r="E40" i="4"/>
  <c r="D40" i="4"/>
  <c r="G36" i="4" s="1"/>
  <c r="I36" i="4" s="1"/>
  <c r="AC34" i="3"/>
  <c r="AE34" i="3"/>
  <c r="AF34" i="3"/>
  <c r="AD34" i="3"/>
  <c r="AG34" i="3"/>
  <c r="AK34" i="3"/>
  <c r="AJ34" i="3"/>
  <c r="AI34" i="3"/>
  <c r="AH34" i="3"/>
  <c r="C11" i="4"/>
  <c r="C10" i="3"/>
  <c r="C27" i="4"/>
  <c r="C26" i="3"/>
  <c r="C28" i="4"/>
  <c r="C27" i="3"/>
  <c r="D30" i="4"/>
  <c r="E30" i="4"/>
  <c r="F35" i="4" l="1"/>
  <c r="H35" i="4" s="1"/>
  <c r="F34" i="4"/>
  <c r="H34" i="4" s="1"/>
  <c r="G39" i="4"/>
  <c r="I39" i="4" s="1"/>
  <c r="F36" i="4"/>
  <c r="H36" i="4" s="1"/>
  <c r="D6" i="4"/>
  <c r="G35" i="4"/>
  <c r="I35" i="4" s="1"/>
  <c r="F39" i="4"/>
  <c r="H39" i="4" s="1"/>
  <c r="F41" i="4"/>
  <c r="H41" i="4" s="1"/>
  <c r="F42" i="4"/>
  <c r="H42" i="4" s="1"/>
  <c r="F44" i="4"/>
  <c r="H44" i="4" s="1"/>
  <c r="F43" i="4"/>
  <c r="H43" i="4" s="1"/>
  <c r="F40" i="4"/>
  <c r="H40" i="4" s="1"/>
  <c r="F38" i="4"/>
  <c r="H38" i="4" s="1"/>
  <c r="F33" i="4"/>
  <c r="H33" i="4" s="1"/>
  <c r="G33" i="4"/>
  <c r="I33" i="4" s="1"/>
  <c r="G41" i="4"/>
  <c r="I41" i="4" s="1"/>
  <c r="G43" i="4"/>
  <c r="I43" i="4" s="1"/>
  <c r="G44" i="4"/>
  <c r="I44" i="4" s="1"/>
  <c r="G42" i="4"/>
  <c r="I42" i="4" s="1"/>
  <c r="G40" i="4"/>
  <c r="I40" i="4" s="1"/>
  <c r="G38" i="4"/>
  <c r="I38" i="4" s="1"/>
  <c r="D18" i="4"/>
  <c r="E6" i="4"/>
  <c r="I47" i="3"/>
  <c r="AQ26" i="3"/>
  <c r="AO26" i="3"/>
  <c r="AF26" i="3"/>
  <c r="AR26" i="3"/>
  <c r="AP26" i="3"/>
  <c r="AD26" i="3"/>
  <c r="AI26" i="3"/>
  <c r="AL26" i="3"/>
  <c r="AJ26" i="3"/>
  <c r="AC26" i="3"/>
  <c r="AH26" i="3"/>
  <c r="AM26" i="3"/>
  <c r="AN26" i="3"/>
  <c r="AG26" i="3"/>
  <c r="AK26" i="3"/>
  <c r="AE26" i="3"/>
  <c r="AS26" i="3"/>
  <c r="E17" i="4"/>
  <c r="D17" i="4"/>
  <c r="D16" i="4"/>
  <c r="E16" i="4"/>
  <c r="D11" i="4"/>
  <c r="E11" i="4"/>
  <c r="D5" i="4"/>
  <c r="E5" i="4"/>
  <c r="E14" i="4"/>
  <c r="D12" i="4"/>
  <c r="E12" i="4"/>
  <c r="AR24" i="3"/>
  <c r="AU24" i="3"/>
  <c r="AP24" i="3"/>
  <c r="AO24" i="3"/>
  <c r="AS24" i="3"/>
  <c r="AC24" i="3"/>
  <c r="AH24" i="3"/>
  <c r="AM24" i="3"/>
  <c r="AG24" i="3"/>
  <c r="AE24" i="3"/>
  <c r="AN24" i="3"/>
  <c r="AF24" i="3"/>
  <c r="AK24" i="3"/>
  <c r="AI24" i="3"/>
  <c r="AJ24" i="3"/>
  <c r="AD24" i="3"/>
  <c r="AT24" i="3"/>
  <c r="AQ24" i="3"/>
  <c r="AL24" i="3"/>
  <c r="AQ22" i="3"/>
  <c r="AP22" i="3"/>
  <c r="AU22" i="3"/>
  <c r="AF22" i="3"/>
  <c r="AS22" i="3"/>
  <c r="AR22" i="3"/>
  <c r="AJ22" i="3"/>
  <c r="AK22" i="3"/>
  <c r="AE22" i="3"/>
  <c r="AN22" i="3"/>
  <c r="AH22" i="3"/>
  <c r="AT22" i="3"/>
  <c r="AD22" i="3"/>
  <c r="AI22" i="3"/>
  <c r="AC22" i="3"/>
  <c r="AM22" i="3"/>
  <c r="AO22" i="3"/>
  <c r="AG22" i="3"/>
  <c r="AL22" i="3"/>
  <c r="AV22" i="3"/>
  <c r="AQ18" i="3"/>
  <c r="AU18" i="3"/>
  <c r="AS18" i="3"/>
  <c r="AR18" i="3"/>
  <c r="AT18" i="3"/>
  <c r="AO18" i="3"/>
  <c r="AJ18" i="3"/>
  <c r="AK18" i="3"/>
  <c r="AM18" i="3"/>
  <c r="AL18" i="3"/>
  <c r="AP18" i="3"/>
  <c r="AG18" i="3"/>
  <c r="AH18" i="3"/>
  <c r="AI18" i="3"/>
  <c r="AN18" i="3"/>
  <c r="H47" i="3"/>
  <c r="AV18" i="3"/>
  <c r="N47" i="3"/>
  <c r="D8" i="4"/>
  <c r="E8" i="4"/>
  <c r="AP20" i="3"/>
  <c r="F47" i="3"/>
  <c r="AU20" i="3"/>
  <c r="AT20" i="3"/>
  <c r="AS20" i="3"/>
  <c r="AQ20" i="3"/>
  <c r="AV20" i="3"/>
  <c r="AL20" i="3"/>
  <c r="AO20" i="3"/>
  <c r="AH20" i="3"/>
  <c r="AG20" i="3"/>
  <c r="AF20" i="3"/>
  <c r="AE20" i="3"/>
  <c r="AN20" i="3"/>
  <c r="AI20" i="3"/>
  <c r="AR20" i="3"/>
  <c r="AK20" i="3"/>
  <c r="AM20" i="3"/>
  <c r="AJ20" i="3"/>
  <c r="R47" i="3"/>
  <c r="E29" i="4"/>
  <c r="D29" i="4"/>
  <c r="F32" i="4" s="1"/>
  <c r="H32" i="4" s="1"/>
  <c r="D24" i="4"/>
  <c r="E24" i="4"/>
  <c r="F20" i="4" s="1"/>
  <c r="H20" i="4" s="1"/>
  <c r="AQ27" i="3"/>
  <c r="AJ27" i="3"/>
  <c r="AO27" i="3"/>
  <c r="AR27" i="3"/>
  <c r="AN27" i="3"/>
  <c r="AG27" i="3"/>
  <c r="AL27" i="3"/>
  <c r="AI27" i="3"/>
  <c r="AP27" i="3"/>
  <c r="AK27" i="3"/>
  <c r="AE27" i="3"/>
  <c r="AD27" i="3"/>
  <c r="AC27" i="3"/>
  <c r="AH27" i="3"/>
  <c r="AM27" i="3"/>
  <c r="AF27" i="3"/>
  <c r="D28" i="4"/>
  <c r="E28" i="4"/>
  <c r="G31" i="4" s="1"/>
  <c r="I31" i="4" s="1"/>
  <c r="E21" i="4"/>
  <c r="D21" i="4"/>
  <c r="D14" i="4"/>
  <c r="E9" i="4"/>
  <c r="D9" i="4"/>
  <c r="AJ19" i="3"/>
  <c r="AR19" i="3"/>
  <c r="AU19" i="3"/>
  <c r="AP19" i="3"/>
  <c r="AQ19" i="3"/>
  <c r="G47" i="3"/>
  <c r="AN19" i="3"/>
  <c r="AS19" i="3"/>
  <c r="AV19" i="3"/>
  <c r="AT19" i="3"/>
  <c r="AL19" i="3"/>
  <c r="AF19" i="3"/>
  <c r="AM19" i="3"/>
  <c r="AO19" i="3"/>
  <c r="AG19" i="3"/>
  <c r="AI19" i="3"/>
  <c r="AK19" i="3"/>
  <c r="AH19" i="3"/>
  <c r="E23" i="4"/>
  <c r="D23" i="4"/>
  <c r="F26" i="4" s="1"/>
  <c r="H26" i="4" s="1"/>
  <c r="D7" i="4"/>
  <c r="E7" i="4"/>
  <c r="J47" i="3"/>
  <c r="K47" i="3"/>
  <c r="D22" i="4"/>
  <c r="E22" i="4"/>
  <c r="AO28" i="3"/>
  <c r="AP28" i="3"/>
  <c r="AG28" i="3"/>
  <c r="AL28" i="3"/>
  <c r="AH28" i="3"/>
  <c r="AF28" i="3"/>
  <c r="AI28" i="3"/>
  <c r="AJ28" i="3"/>
  <c r="AC28" i="3"/>
  <c r="AE28" i="3"/>
  <c r="AK28" i="3"/>
  <c r="AQ28" i="3"/>
  <c r="AD28" i="3"/>
  <c r="AM28" i="3"/>
  <c r="AN28" i="3"/>
  <c r="L47" i="3"/>
  <c r="T47" i="3"/>
  <c r="E10" i="4"/>
  <c r="D10" i="4"/>
  <c r="AN21" i="3"/>
  <c r="AT21" i="3"/>
  <c r="AR21" i="3"/>
  <c r="AQ21" i="3"/>
  <c r="E47" i="3"/>
  <c r="AP21" i="3"/>
  <c r="AS21" i="3"/>
  <c r="AO21" i="3"/>
  <c r="AV21" i="3"/>
  <c r="AU21" i="3"/>
  <c r="AG21" i="3"/>
  <c r="AL21" i="3"/>
  <c r="AI21" i="3"/>
  <c r="AK21" i="3"/>
  <c r="AE21" i="3"/>
  <c r="AJ21" i="3"/>
  <c r="AD21" i="3"/>
  <c r="AM21" i="3"/>
  <c r="AF21" i="3"/>
  <c r="AH21" i="3"/>
  <c r="E26" i="4"/>
  <c r="E27" i="4"/>
  <c r="D27" i="4"/>
  <c r="E18" i="4"/>
  <c r="P47" i="3"/>
  <c r="V47" i="3"/>
  <c r="W47" i="3"/>
  <c r="O47" i="3"/>
  <c r="U47" i="3"/>
  <c r="E25" i="4"/>
  <c r="F21" i="4" s="1"/>
  <c r="H21" i="4" s="1"/>
  <c r="D25" i="4"/>
  <c r="G21" i="4" s="1"/>
  <c r="I21" i="4" s="1"/>
  <c r="D20" i="4"/>
  <c r="E20" i="4"/>
  <c r="Q47" i="3"/>
  <c r="D19" i="4"/>
  <c r="E19" i="4"/>
  <c r="E13" i="4"/>
  <c r="D13" i="4"/>
  <c r="M47" i="3"/>
  <c r="S47" i="3"/>
  <c r="D15" i="4"/>
  <c r="E15" i="4"/>
  <c r="F11" i="4" s="1"/>
  <c r="H11" i="4" s="1"/>
  <c r="D26" i="4"/>
  <c r="G22" i="4" s="1"/>
  <c r="I22" i="4" s="1"/>
  <c r="AN23" i="3"/>
  <c r="AT23" i="3"/>
  <c r="AS23" i="3"/>
  <c r="AU23" i="3"/>
  <c r="AP23" i="3"/>
  <c r="AO23" i="3"/>
  <c r="AV23" i="3"/>
  <c r="AJ23" i="3"/>
  <c r="AR23" i="3"/>
  <c r="AQ23" i="3"/>
  <c r="AC23" i="3"/>
  <c r="AH23" i="3"/>
  <c r="AM23" i="3"/>
  <c r="AE23" i="3"/>
  <c r="AG23" i="3"/>
  <c r="AL23" i="3"/>
  <c r="AK23" i="3"/>
  <c r="AF23" i="3"/>
  <c r="AD23" i="3"/>
  <c r="AI23" i="3"/>
  <c r="G23" i="4" l="1"/>
  <c r="I23" i="4" s="1"/>
  <c r="F19" i="4"/>
  <c r="H19" i="4" s="1"/>
  <c r="G24" i="4"/>
  <c r="I24" i="4" s="1"/>
  <c r="F25" i="4"/>
  <c r="H25" i="4" s="1"/>
  <c r="G17" i="4"/>
  <c r="I17" i="4" s="1"/>
  <c r="G11" i="4"/>
  <c r="I11" i="4" s="1"/>
  <c r="G20" i="4"/>
  <c r="I20" i="4" s="1"/>
  <c r="G5" i="4"/>
  <c r="I5" i="4" s="1"/>
  <c r="F12" i="4"/>
  <c r="H12" i="4" s="1"/>
  <c r="F23" i="4"/>
  <c r="H23" i="4" s="1"/>
  <c r="G10" i="4"/>
  <c r="I10" i="4" s="1"/>
  <c r="G28" i="4"/>
  <c r="I28" i="4" s="1"/>
  <c r="F22" i="4"/>
  <c r="H22" i="4" s="1"/>
  <c r="F18" i="4"/>
  <c r="H18" i="4" s="1"/>
  <c r="F5" i="4"/>
  <c r="H5" i="4" s="1"/>
  <c r="G12" i="4"/>
  <c r="I12" i="4" s="1"/>
  <c r="F27" i="4"/>
  <c r="H27" i="4" s="1"/>
  <c r="G32" i="4"/>
  <c r="I32" i="4" s="1"/>
  <c r="F28" i="4"/>
  <c r="H28" i="4" s="1"/>
  <c r="G18" i="4"/>
  <c r="I18" i="4" s="1"/>
  <c r="G19" i="4"/>
  <c r="I19" i="4" s="1"/>
  <c r="F17" i="4"/>
  <c r="H17" i="4" s="1"/>
  <c r="F30" i="4"/>
  <c r="H30" i="4" s="1"/>
  <c r="G29" i="4"/>
  <c r="I29" i="4" s="1"/>
  <c r="G30" i="4"/>
  <c r="I30" i="4" s="1"/>
  <c r="G27" i="4"/>
  <c r="I27" i="4" s="1"/>
  <c r="F29" i="4"/>
  <c r="H29" i="4" s="1"/>
  <c r="F31" i="4"/>
  <c r="H31" i="4" s="1"/>
  <c r="F24" i="4"/>
  <c r="H24" i="4" s="1"/>
  <c r="G25" i="4"/>
  <c r="I25" i="4" s="1"/>
  <c r="F10" i="4"/>
  <c r="H10" i="4" s="1"/>
  <c r="G26" i="4"/>
  <c r="I26" i="4" s="1"/>
  <c r="F8" i="4"/>
  <c r="H8" i="4" s="1"/>
  <c r="G15" i="4"/>
  <c r="I15" i="4" s="1"/>
  <c r="F13" i="4"/>
  <c r="H13" i="4" s="1"/>
  <c r="G6" i="4"/>
  <c r="I6" i="4" s="1"/>
  <c r="G8" i="4"/>
  <c r="I8" i="4" s="1"/>
  <c r="F15" i="4"/>
  <c r="H15" i="4" s="1"/>
  <c r="G14" i="4"/>
  <c r="I14" i="4" s="1"/>
  <c r="F7" i="4"/>
  <c r="H7" i="4" s="1"/>
  <c r="G9" i="4"/>
  <c r="I9" i="4" s="1"/>
  <c r="F16" i="4"/>
  <c r="H16" i="4" s="1"/>
  <c r="F9" i="4"/>
  <c r="H9" i="4" s="1"/>
  <c r="G16" i="4"/>
  <c r="I16" i="4" s="1"/>
  <c r="G13" i="4"/>
  <c r="I13" i="4" s="1"/>
  <c r="F6" i="4"/>
  <c r="H6" i="4" s="1"/>
  <c r="G7" i="4"/>
  <c r="I7" i="4" s="1"/>
  <c r="F14" i="4"/>
  <c r="H14" i="4" s="1"/>
  <c r="AL44" i="3"/>
  <c r="AH44" i="3"/>
  <c r="AT44" i="3"/>
  <c r="AD44" i="3"/>
  <c r="AR44" i="3"/>
  <c r="AM44" i="3"/>
  <c r="AJ44" i="3"/>
  <c r="AP44" i="3"/>
  <c r="AN44" i="3"/>
  <c r="AS44" i="3"/>
  <c r="AF44" i="3"/>
  <c r="AQ44" i="3"/>
  <c r="AE44" i="3"/>
  <c r="AG44" i="3"/>
  <c r="AU44" i="3"/>
  <c r="AV44" i="3"/>
  <c r="AO44" i="3"/>
  <c r="AK44" i="3"/>
  <c r="AI44" i="3"/>
  <c r="AE45" i="3" l="1"/>
  <c r="AI45" i="3"/>
  <c r="AM45" i="3"/>
  <c r="AQ45" i="3"/>
  <c r="AU45" i="3"/>
  <c r="AL45" i="3"/>
  <c r="AF45" i="3"/>
  <c r="AJ45" i="3"/>
  <c r="AN45" i="3"/>
  <c r="AR45" i="3"/>
  <c r="AV45" i="3"/>
  <c r="AH45" i="3"/>
  <c r="AT45" i="3"/>
  <c r="AG45" i="3"/>
  <c r="AK45" i="3"/>
  <c r="AO45" i="3"/>
  <c r="AS45" i="3"/>
  <c r="AC45" i="3"/>
  <c r="AD45" i="3"/>
  <c r="AP4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B3EEDC-2EEA-4831-B34D-35F33D76D808}" keepAlive="1" name="Query - patients" description="Connection to the 'patients' query in the workbook." type="5" refreshedVersion="6" background="1" saveData="1">
    <dbPr connection="Provider=Microsoft.Mashup.OleDb.1;Data Source=$Workbook$;Location=patients;Extended Properties=&quot;&quot;" command="SELECT * FROM [patients]"/>
  </connection>
</connections>
</file>

<file path=xl/sharedStrings.xml><?xml version="1.0" encoding="utf-8"?>
<sst xmlns="http://schemas.openxmlformats.org/spreadsheetml/2006/main" count="167" uniqueCount="114">
  <si>
    <t>day</t>
  </si>
  <si>
    <t>date</t>
  </si>
  <si>
    <t>state.in_hospital.in</t>
  </si>
  <si>
    <t>state.in_hospital.out</t>
  </si>
  <si>
    <t>state.in_hospital</t>
  </si>
  <si>
    <t>state.in_hospital.todate</t>
  </si>
  <si>
    <t>state.icu.in</t>
  </si>
  <si>
    <t>state.icu.out</t>
  </si>
  <si>
    <t>state.icu</t>
  </si>
  <si>
    <t>state.icu.todate</t>
  </si>
  <si>
    <t>state.critical.in</t>
  </si>
  <si>
    <t>state.critical.out</t>
  </si>
  <si>
    <t>state.critical</t>
  </si>
  <si>
    <t>state.deceased.hospital</t>
  </si>
  <si>
    <t>state.deceased.home</t>
  </si>
  <si>
    <t>state.deceased</t>
  </si>
  <si>
    <t>state.deceased.todate</t>
  </si>
  <si>
    <t>state.out_of_hospital.todate</t>
  </si>
  <si>
    <t>state.recovered</t>
  </si>
  <si>
    <t>state.recovered.todate</t>
  </si>
  <si>
    <t>state.ukclj.in_hospital.in</t>
  </si>
  <si>
    <t>state.ukclj.in_hospital.out</t>
  </si>
  <si>
    <t>state.ukclj.in_hospital</t>
  </si>
  <si>
    <t>state.ukclj.in_hospital.todate</t>
  </si>
  <si>
    <t>state.ukclj.icu.in</t>
  </si>
  <si>
    <t>state.ukclj.icu.out</t>
  </si>
  <si>
    <t>state.ukclj.icu</t>
  </si>
  <si>
    <t>state.ukclj.critical.in</t>
  </si>
  <si>
    <t>state.ukclj.critical.out</t>
  </si>
  <si>
    <t>state.ukclj.critical</t>
  </si>
  <si>
    <t>state.ukclj.deceased</t>
  </si>
  <si>
    <t>state.ukcmb.in_hospital.in</t>
  </si>
  <si>
    <t>state.ukcmb.in_hospital.out</t>
  </si>
  <si>
    <t>state.ukcmb.in_hospital</t>
  </si>
  <si>
    <t>state.ukcmb.in_hospital.todate</t>
  </si>
  <si>
    <t>state.ukcmb.icu.in</t>
  </si>
  <si>
    <t>state.ukcmb.icu.out</t>
  </si>
  <si>
    <t>state.ukcmb.icu</t>
  </si>
  <si>
    <t>state.ukcmb.critical.in</t>
  </si>
  <si>
    <t>state.ukcmb.critical.out</t>
  </si>
  <si>
    <t>state.ukcmb.critical</t>
  </si>
  <si>
    <t>state.ukcmb.deceased</t>
  </si>
  <si>
    <t>state.ukg.in_hospital.in</t>
  </si>
  <si>
    <t>state.ukg.in_hospital.out</t>
  </si>
  <si>
    <t>state.ukg.in_hospital</t>
  </si>
  <si>
    <t>state.ukg.in_hospital.todate</t>
  </si>
  <si>
    <t>state.ukg.icu.in</t>
  </si>
  <si>
    <t>state.ukg.icu.out</t>
  </si>
  <si>
    <t>state.ukg.icu</t>
  </si>
  <si>
    <t>state.ukg.critical.in</t>
  </si>
  <si>
    <t>state.ukg.critical.out</t>
  </si>
  <si>
    <t>state.ukg.critical</t>
  </si>
  <si>
    <t>state.ukg.deceased</t>
  </si>
  <si>
    <t>state.sbce.in_hospital.in</t>
  </si>
  <si>
    <t>state.sbce.in_hospital.out</t>
  </si>
  <si>
    <t>state.sbce.in_hospital</t>
  </si>
  <si>
    <t>state.sbce.in_hospital.todate</t>
  </si>
  <si>
    <t>state.sbce.icu.in</t>
  </si>
  <si>
    <t>state.sbce.icu.out</t>
  </si>
  <si>
    <t>state.sbce.icu</t>
  </si>
  <si>
    <t>state.sbce.critical.in</t>
  </si>
  <si>
    <t>state.sbce.critical.out</t>
  </si>
  <si>
    <t>state.sbce.critical</t>
  </si>
  <si>
    <t>state.sbce.deceased</t>
  </si>
  <si>
    <t>state.critical.todate</t>
  </si>
  <si>
    <t>state.deceased.hospital.todate</t>
  </si>
  <si>
    <t>state.deceased.hospital.icu</t>
  </si>
  <si>
    <t>state.deceased.hospital.icu.todate</t>
  </si>
  <si>
    <t>state.ukclj.deceased.todate</t>
  </si>
  <si>
    <t>state.ukclj.icu.todate</t>
  </si>
  <si>
    <t>state.ukclj.critical.todate</t>
  </si>
  <si>
    <t>state.ukclj.deceased.icu</t>
  </si>
  <si>
    <t>state.ukclj.deceased.icu.todate</t>
  </si>
  <si>
    <t>state.ukcmb.deceased.todate</t>
  </si>
  <si>
    <t>state.ukcmb.icu.todate</t>
  </si>
  <si>
    <t>state.ukcmb.critical.todate</t>
  </si>
  <si>
    <t>state.ukcmb.deceased.icu</t>
  </si>
  <si>
    <t>state.ukcmb.deceased.icu.todate</t>
  </si>
  <si>
    <t>state.ukg.deceased.todate</t>
  </si>
  <si>
    <t>state.ukg.icu.todate</t>
  </si>
  <si>
    <t>state.ukg.critical.todate</t>
  </si>
  <si>
    <t>state.ukg.deceased.icu</t>
  </si>
  <si>
    <t>state.ukg.deceased.icu.todate</t>
  </si>
  <si>
    <t>state.sbce.deceased.todate</t>
  </si>
  <si>
    <t>state.sbce.icu.todate</t>
  </si>
  <si>
    <t>state.sbce.critical.todate</t>
  </si>
  <si>
    <t>state.sbce.deceased.icu</t>
  </si>
  <si>
    <t>state.sbce.deceased.icu.todate</t>
  </si>
  <si>
    <t>novi H</t>
  </si>
  <si>
    <t>AVG</t>
  </si>
  <si>
    <t>H(T)</t>
  </si>
  <si>
    <t>R^2</t>
  </si>
  <si>
    <t>H(T) / ICU(T + a)</t>
  </si>
  <si>
    <t>zmnožek</t>
  </si>
  <si>
    <t>H_novi</t>
  </si>
  <si>
    <t>ICU_novi</t>
  </si>
  <si>
    <t>H_n-</t>
  </si>
  <si>
    <t>H_n+</t>
  </si>
  <si>
    <t>faktor</t>
  </si>
  <si>
    <t>čas podv.</t>
  </si>
  <si>
    <t>state.deceased.home.todate</t>
  </si>
  <si>
    <t/>
  </si>
  <si>
    <t>AVG/MAX</t>
  </si>
  <si>
    <t>fakt-</t>
  </si>
  <si>
    <t>fakt+</t>
  </si>
  <si>
    <t>p+</t>
  </si>
  <si>
    <t>p-</t>
  </si>
  <si>
    <t>novi H.out</t>
  </si>
  <si>
    <t>H.in S</t>
  </si>
  <si>
    <t>H.out S</t>
  </si>
  <si>
    <t>ICU.in S</t>
  </si>
  <si>
    <t>ICU.out</t>
  </si>
  <si>
    <t>ICU.in</t>
  </si>
  <si>
    <t>ICU.out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</si>
</sst>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;@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NumberFormat="1" applyBorder="1"/>
    <xf numFmtId="9" fontId="0" fillId="0" borderId="0" xfId="42" applyFont="1"/>
    <xf numFmtId="1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Od 1</a:t>
            </a:r>
            <a:r>
              <a:rPr lang="sl-SI" sz="1800" b="0" i="0" baseline="0">
                <a:effectLst/>
              </a:rPr>
              <a:t>6</a:t>
            </a:r>
            <a:r>
              <a:rPr lang="en-GB" sz="1800" b="0" i="0" baseline="0">
                <a:effectLst/>
              </a:rPr>
              <a:t>. aprila smo pod nivojem novih H in ICU glede na 1</a:t>
            </a:r>
            <a:r>
              <a:rPr lang="sl-SI" sz="1800" b="0" i="0" baseline="0">
                <a:effectLst/>
              </a:rPr>
              <a:t>2</a:t>
            </a:r>
            <a:r>
              <a:rPr lang="en-GB" sz="1800" b="0" i="0" baseline="0">
                <a:effectLst/>
              </a:rPr>
              <a:t>. marec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sl-SI" sz="1400" b="1" i="0" u="none" strike="noStrike" baseline="0">
                <a:solidFill>
                  <a:schemeClr val="accent2"/>
                </a:solidFill>
                <a:effectLst/>
              </a:rPr>
              <a:t>H sprejeti </a:t>
            </a:r>
            <a:r>
              <a:rPr lang="en-GB" sz="1400" b="1" i="0" u="none" strike="noStrike" baseline="0">
                <a:effectLst/>
              </a:rPr>
              <a:t>/ </a:t>
            </a:r>
            <a:r>
              <a:rPr lang="en-GB" sz="1400" b="1" i="0" u="none" strike="noStrike" baseline="0">
                <a:solidFill>
                  <a:schemeClr val="accent6"/>
                </a:solidFill>
                <a:effectLst/>
              </a:rPr>
              <a:t>odpu</a:t>
            </a:r>
            <a:r>
              <a:rPr lang="sl-SI" sz="1400" b="1" i="0" u="none" strike="noStrike" baseline="0">
                <a:solidFill>
                  <a:schemeClr val="accent6"/>
                </a:solidFill>
                <a:effectLst/>
              </a:rPr>
              <a:t>ščeni</a:t>
            </a:r>
            <a:r>
              <a:rPr lang="en-GB" sz="1400" b="1" i="0" u="none" strike="noStrike" baseline="0">
                <a:effectLst/>
              </a:rPr>
              <a:t>, </a:t>
            </a:r>
            <a:r>
              <a:rPr lang="en-GB" sz="1400" b="1" i="0" u="none" strike="noStrike" baseline="0">
                <a:solidFill>
                  <a:srgbClr val="C00000"/>
                </a:solidFill>
                <a:effectLst/>
              </a:rPr>
              <a:t>ICU </a:t>
            </a:r>
            <a:r>
              <a:rPr lang="sl-SI" sz="1400" b="1" i="0" u="none" strike="noStrike" baseline="0">
                <a:solidFill>
                  <a:srgbClr val="C00000"/>
                </a:solidFill>
                <a:effectLst/>
              </a:rPr>
              <a:t>sprejeti </a:t>
            </a:r>
            <a:r>
              <a:rPr lang="en-GB" sz="1400" b="1" i="0" u="none" strike="noStrike" baseline="0">
                <a:effectLst/>
              </a:rPr>
              <a:t>/</a:t>
            </a:r>
            <a:r>
              <a:rPr lang="sl-SI" sz="1400" b="1" i="0" u="none" strike="noStrike" baseline="0">
                <a:effectLst/>
              </a:rPr>
              <a:t> </a:t>
            </a:r>
            <a:r>
              <a:rPr lang="en-GB" sz="1400" b="1" i="0" u="none" strike="noStrike" baseline="0">
                <a:solidFill>
                  <a:schemeClr val="accent4">
                    <a:lumMod val="75000"/>
                  </a:schemeClr>
                </a:solidFill>
                <a:effectLst/>
              </a:rPr>
              <a:t>odpu</a:t>
            </a:r>
            <a:r>
              <a:rPr lang="sl-SI" sz="1400" b="1" i="0" u="none" strike="noStrike" baseline="0">
                <a:solidFill>
                  <a:schemeClr val="accent4">
                    <a:lumMod val="75000"/>
                  </a:schemeClr>
                </a:solidFill>
                <a:effectLst/>
              </a:rPr>
              <a:t>šč</a:t>
            </a:r>
            <a:r>
              <a:rPr lang="en-GB" sz="1400" b="1" i="0" u="none" strike="noStrike" baseline="0">
                <a:solidFill>
                  <a:schemeClr val="accent4">
                    <a:lumMod val="75000"/>
                  </a:schemeClr>
                </a:solidFill>
                <a:effectLst/>
              </a:rPr>
              <a:t>eni</a:t>
            </a:r>
            <a:r>
              <a:rPr lang="en-GB" sz="1400" b="0" i="0" u="none" strike="noStrike" baseline="0">
                <a:solidFill>
                  <a:srgbClr val="FFC000"/>
                </a:solidFill>
                <a:effectLst/>
              </a:rPr>
              <a:t> </a:t>
            </a:r>
            <a:r>
              <a:rPr lang="en-GB" sz="1400" b="0" i="0" u="none" strike="noStrike" baseline="0">
                <a:effectLst/>
              </a:rPr>
              <a:t>(</a:t>
            </a:r>
            <a:r>
              <a:rPr lang="sl-SI" sz="1400" b="0" i="0" u="none" strike="noStrike" baseline="0">
                <a:effectLst/>
              </a:rPr>
              <a:t>7</a:t>
            </a:r>
            <a:r>
              <a:rPr lang="en-GB" sz="1400" b="0" i="0" u="none" strike="noStrike" baseline="0">
                <a:effectLst/>
              </a:rPr>
              <a:t>d </a:t>
            </a:r>
            <a:r>
              <a:rPr lang="sl-SI" sz="1400" b="0" i="0" u="none" strike="noStrike" baseline="0">
                <a:effectLst/>
              </a:rPr>
              <a:t>glajenje</a:t>
            </a:r>
            <a:r>
              <a:rPr lang="en-GB" sz="1400" b="0" i="0" u="none" strike="noStrike" baseline="0">
                <a:effectLst/>
              </a:rPr>
              <a:t>, </a:t>
            </a:r>
            <a:r>
              <a:rPr lang="sl-SI" sz="1400" b="0" i="0" u="none" strike="noStrike" baseline="0">
                <a:effectLst/>
              </a:rPr>
              <a:t>lin.</a:t>
            </a:r>
            <a:r>
              <a:rPr lang="en-GB" sz="1400" b="0" i="0" u="none" strike="noStrike" baseline="0">
                <a:effectLst/>
              </a:rPr>
              <a:t> </a:t>
            </a:r>
            <a:r>
              <a:rPr lang="sl-SI" sz="1400" b="0" i="0" u="none" strike="noStrike" baseline="0">
                <a:effectLst/>
              </a:rPr>
              <a:t>merilo</a:t>
            </a:r>
            <a:r>
              <a:rPr lang="en-GB" sz="1400" b="0" i="0" u="none" strike="noStrike" baseline="0">
                <a:effectLst/>
              </a:rPr>
              <a:t>) </a:t>
            </a:r>
            <a:endParaRPr lang="en-GB"/>
          </a:p>
        </c:rich>
      </c:tx>
      <c:layout>
        <c:manualLayout>
          <c:xMode val="edge"/>
          <c:yMode val="edge"/>
          <c:x val="0.1804113475177305"/>
          <c:y val="1.3875139105800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6206119821862E-2"/>
          <c:y val="0.11183681759536776"/>
          <c:w val="0.91478260171606984"/>
          <c:h val="0.817928997966369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grafi!$B$2:$B$47</c:f>
              <c:numCache>
                <c:formatCode>[$-409]d/mmm;@</c:formatCode>
                <c:ptCount val="4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</c:numCache>
            </c:numRef>
          </c:cat>
          <c:val>
            <c:numRef>
              <c:f>grafi!$G$2:$G$47</c:f>
              <c:numCache>
                <c:formatCode>0.0</c:formatCode>
                <c:ptCount val="46"/>
                <c:pt idx="0">
                  <c:v>6.25</c:v>
                </c:pt>
                <c:pt idx="1">
                  <c:v>5.2</c:v>
                </c:pt>
                <c:pt idx="2">
                  <c:v>6.166666666666667</c:v>
                </c:pt>
                <c:pt idx="3">
                  <c:v>6.5714285714285712</c:v>
                </c:pt>
                <c:pt idx="4">
                  <c:v>7</c:v>
                </c:pt>
                <c:pt idx="5">
                  <c:v>6.1428571428571432</c:v>
                </c:pt>
                <c:pt idx="6">
                  <c:v>6.1428571428571432</c:v>
                </c:pt>
                <c:pt idx="7">
                  <c:v>5.8571428571428568</c:v>
                </c:pt>
                <c:pt idx="8">
                  <c:v>6.8571428571428568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7.4285714285714288</c:v>
                </c:pt>
                <c:pt idx="12">
                  <c:v>10.285714285714286</c:v>
                </c:pt>
                <c:pt idx="13">
                  <c:v>10.142857142857142</c:v>
                </c:pt>
                <c:pt idx="14">
                  <c:v>11</c:v>
                </c:pt>
                <c:pt idx="15">
                  <c:v>11.285714285714286</c:v>
                </c:pt>
                <c:pt idx="16">
                  <c:v>9.7142857142857135</c:v>
                </c:pt>
                <c:pt idx="17">
                  <c:v>9.2857142857142865</c:v>
                </c:pt>
                <c:pt idx="18">
                  <c:v>9.1428571428571423</c:v>
                </c:pt>
                <c:pt idx="19">
                  <c:v>7.2857142857142856</c:v>
                </c:pt>
                <c:pt idx="20">
                  <c:v>7.1428571428571432</c:v>
                </c:pt>
                <c:pt idx="21">
                  <c:v>7.2857142857142856</c:v>
                </c:pt>
                <c:pt idx="22">
                  <c:v>7</c:v>
                </c:pt>
                <c:pt idx="23">
                  <c:v>8.4285714285714288</c:v>
                </c:pt>
                <c:pt idx="24">
                  <c:v>8.7142857142857135</c:v>
                </c:pt>
                <c:pt idx="25">
                  <c:v>8.7142857142857135</c:v>
                </c:pt>
                <c:pt idx="26">
                  <c:v>8.4285714285714288</c:v>
                </c:pt>
                <c:pt idx="27">
                  <c:v>8.4285714285714288</c:v>
                </c:pt>
                <c:pt idx="28">
                  <c:v>8</c:v>
                </c:pt>
                <c:pt idx="29">
                  <c:v>7.2857142857142856</c:v>
                </c:pt>
                <c:pt idx="30">
                  <c:v>6.7142857142857144</c:v>
                </c:pt>
                <c:pt idx="31">
                  <c:v>6.4285714285714288</c:v>
                </c:pt>
                <c:pt idx="32">
                  <c:v>7.2857142857142856</c:v>
                </c:pt>
                <c:pt idx="33">
                  <c:v>7</c:v>
                </c:pt>
                <c:pt idx="34">
                  <c:v>7.1428571428571432</c:v>
                </c:pt>
                <c:pt idx="35">
                  <c:v>6.4285714285714288</c:v>
                </c:pt>
                <c:pt idx="36">
                  <c:v>6</c:v>
                </c:pt>
                <c:pt idx="37">
                  <c:v>5.1428571428571432</c:v>
                </c:pt>
                <c:pt idx="38">
                  <c:v>4.8571428571428568</c:v>
                </c:pt>
                <c:pt idx="39">
                  <c:v>3.7142857142857144</c:v>
                </c:pt>
                <c:pt idx="40">
                  <c:v>3.2857142857142856</c:v>
                </c:pt>
                <c:pt idx="41">
                  <c:v>2.8571428571428572</c:v>
                </c:pt>
                <c:pt idx="42">
                  <c:v>3.4285714285714284</c:v>
                </c:pt>
                <c:pt idx="43">
                  <c:v>4</c:v>
                </c:pt>
                <c:pt idx="44">
                  <c:v>4.2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0-4AE3-90B6-22E3E1A6E392}"/>
            </c:ext>
          </c:extLst>
        </c:ser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98469872117049E-2"/>
                  <c:y val="-6.124494670859727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9D64-4561-89EA-D99ED9150BC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D64-4561-89EA-D99ED9150B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D64-4561-89EA-D99ED9150B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D64-4561-89EA-D99ED9150B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D64-4561-89EA-D99ED9150B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D64-4561-89EA-D99ED9150B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D64-4561-89EA-D99ED9150B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D64-4561-89EA-D99ED9150B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D64-4561-89EA-D99ED9150B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D64-4561-89EA-D99ED9150B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D64-4561-89EA-D99ED9150BC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D64-4561-89EA-D99ED9150BC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D64-4561-89EA-D99ED9150BC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D64-4561-89EA-D99ED9150BC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D64-4561-89EA-D99ED9150BC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D64-4561-89EA-D99ED9150BC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9D64-4561-89EA-D99ED9150BC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9D64-4561-89EA-D99ED9150BC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9D64-4561-89EA-D99ED9150BC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D64-4561-89EA-D99ED9150BC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D64-4561-89EA-D99ED9150BC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D64-4561-89EA-D99ED9150BC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D64-4561-89EA-D99ED9150BC2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D64-4561-89EA-D99ED9150BC2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D64-4561-89EA-D99ED9150BC2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D64-4561-89EA-D99ED9150BC2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D64-4561-89EA-D99ED9150BC2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D64-4561-89EA-D99ED9150BC2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D64-4561-89EA-D99ED9150BC2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D64-4561-89EA-D99ED9150BC2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9D64-4561-89EA-D99ED9150BC2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9D64-4561-89EA-D99ED9150BC2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D64-4561-89EA-D99ED9150BC2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D64-4561-89EA-D99ED9150BC2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9D64-4561-89EA-D99ED9150BC2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D64-4561-89EA-D99ED9150BC2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9D64-4561-89EA-D99ED9150BC2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D64-4561-89EA-D99ED9150BC2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D64-4561-89EA-D99ED9150BC2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D64-4561-89EA-D99ED9150BC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D64-4561-89EA-D99ED9150BC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D64-4561-89EA-D99ED9150BC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D64-4561-89EA-D99ED9150BC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D64-4561-89EA-D99ED9150BC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D64-4561-89EA-D99ED9150BC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9D64-4561-89EA-D99ED9150BC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9D64-4561-89EA-D99ED9150BC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9D64-4561-89EA-D99ED9150BC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D64-4561-89EA-D99ED9150BC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9D64-4561-89EA-D99ED9150BC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9D64-4561-89EA-D99ED9150BC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9D64-4561-89EA-D99ED9150BC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9D64-4561-89EA-D99ED9150BC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9D64-4561-89EA-D99ED9150BC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D64-4561-89EA-D99ED9150BC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D64-4561-89EA-D99ED9150BC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D64-4561-89EA-D99ED9150BC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9D64-4561-89EA-D99ED9150BC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9D64-4561-89EA-D99ED9150BC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9D64-4561-89EA-D99ED9150BC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9D64-4561-89EA-D99ED9150BC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9D64-4561-89EA-D99ED9150BC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9D64-4561-89EA-D99ED9150BC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9D64-4561-89EA-D99ED9150BC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9D64-4561-89EA-D99ED9150BC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9D64-4561-89EA-D99ED9150BC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9D64-4561-89EA-D99ED9150BC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9D64-4561-89EA-D99ED9150BC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9D64-4561-89EA-D99ED9150BC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9D64-4561-89EA-D99ED9150BC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9D64-4561-89EA-D99ED9150BC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9D64-4561-89EA-D99ED9150BC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9D64-4561-89EA-D99ED9150BC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9D64-4561-89EA-D99ED9150BC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9D64-4561-89EA-D99ED9150BC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9D64-4561-89EA-D99ED9150BC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9D64-4561-89EA-D99ED9150BC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9D64-4561-89EA-D99ED9150BC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9D64-4561-89EA-D99ED9150BC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9D64-4561-89EA-D99ED9150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grafi!$B$2:$B$47</c:f>
              <c:numCache>
                <c:formatCode>[$-409]d/mmm;@</c:formatCode>
                <c:ptCount val="4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</c:numCache>
            </c:numRef>
          </c:cat>
          <c:val>
            <c:numRef>
              <c:f>grafi!$H$2:$H$47</c:f>
              <c:numCache>
                <c:formatCode>0.0</c:formatCode>
                <c:ptCount val="46"/>
                <c:pt idx="0">
                  <c:v>2.25</c:v>
                </c:pt>
                <c:pt idx="1">
                  <c:v>2.2000000000000002</c:v>
                </c:pt>
                <c:pt idx="2">
                  <c:v>2.6666666666666665</c:v>
                </c:pt>
                <c:pt idx="3">
                  <c:v>3.1428571428571428</c:v>
                </c:pt>
                <c:pt idx="4">
                  <c:v>2.8571428571428572</c:v>
                </c:pt>
                <c:pt idx="5">
                  <c:v>2.8571428571428572</c:v>
                </c:pt>
                <c:pt idx="6">
                  <c:v>3.2857142857142856</c:v>
                </c:pt>
                <c:pt idx="7">
                  <c:v>3.4285714285714284</c:v>
                </c:pt>
                <c:pt idx="8">
                  <c:v>3.5714285714285716</c:v>
                </c:pt>
                <c:pt idx="9">
                  <c:v>2.8571428571428572</c:v>
                </c:pt>
                <c:pt idx="10">
                  <c:v>2.1428571428571428</c:v>
                </c:pt>
                <c:pt idx="11">
                  <c:v>2.2857142857142856</c:v>
                </c:pt>
                <c:pt idx="12">
                  <c:v>1.7142857142857142</c:v>
                </c:pt>
                <c:pt idx="13">
                  <c:v>2.1428571428571428</c:v>
                </c:pt>
                <c:pt idx="14">
                  <c:v>2.1428571428571428</c:v>
                </c:pt>
                <c:pt idx="15">
                  <c:v>1.8571428571428572</c:v>
                </c:pt>
                <c:pt idx="16">
                  <c:v>3.1428571428571428</c:v>
                </c:pt>
                <c:pt idx="17">
                  <c:v>4</c:v>
                </c:pt>
                <c:pt idx="18">
                  <c:v>4.2857142857142856</c:v>
                </c:pt>
                <c:pt idx="19">
                  <c:v>4.5714285714285712</c:v>
                </c:pt>
                <c:pt idx="20">
                  <c:v>5.1428571428571432</c:v>
                </c:pt>
                <c:pt idx="21">
                  <c:v>5.7142857142857144</c:v>
                </c:pt>
                <c:pt idx="22">
                  <c:v>6.1428571428571432</c:v>
                </c:pt>
                <c:pt idx="23">
                  <c:v>6.7142857142857144</c:v>
                </c:pt>
                <c:pt idx="24">
                  <c:v>6.4285714285714288</c:v>
                </c:pt>
                <c:pt idx="25">
                  <c:v>6.7142857142857144</c:v>
                </c:pt>
                <c:pt idx="26">
                  <c:v>7.8571428571428568</c:v>
                </c:pt>
                <c:pt idx="27">
                  <c:v>8.5714285714285712</c:v>
                </c:pt>
                <c:pt idx="28">
                  <c:v>8.2857142857142865</c:v>
                </c:pt>
                <c:pt idx="29">
                  <c:v>8</c:v>
                </c:pt>
                <c:pt idx="30">
                  <c:v>6.1428571428571432</c:v>
                </c:pt>
                <c:pt idx="31">
                  <c:v>7.2857142857142856</c:v>
                </c:pt>
                <c:pt idx="32">
                  <c:v>7.4285714285714288</c:v>
                </c:pt>
                <c:pt idx="33">
                  <c:v>7.1428571428571432</c:v>
                </c:pt>
                <c:pt idx="34">
                  <c:v>6.1428571428571432</c:v>
                </c:pt>
                <c:pt idx="35">
                  <c:v>6</c:v>
                </c:pt>
                <c:pt idx="36">
                  <c:v>5.8571428571428568</c:v>
                </c:pt>
                <c:pt idx="37">
                  <c:v>6.4285714285714288</c:v>
                </c:pt>
                <c:pt idx="38">
                  <c:v>5.5714285714285712</c:v>
                </c:pt>
                <c:pt idx="39">
                  <c:v>5.1428571428571432</c:v>
                </c:pt>
                <c:pt idx="40">
                  <c:v>4.5714285714285712</c:v>
                </c:pt>
                <c:pt idx="41">
                  <c:v>4</c:v>
                </c:pt>
                <c:pt idx="42">
                  <c:v>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4-4561-89EA-D99ED9150BC2}"/>
            </c:ext>
          </c:extLst>
        </c:ser>
        <c:ser>
          <c:idx val="2"/>
          <c:order val="2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grafi!$B$2:$B$47</c:f>
              <c:numCache>
                <c:formatCode>[$-409]d/mmm;@</c:formatCode>
                <c:ptCount val="4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</c:numCache>
            </c:numRef>
          </c:cat>
          <c:val>
            <c:numRef>
              <c:f>grafi!$I$2:$I$47</c:f>
              <c:numCache>
                <c:formatCode>0.0</c:formatCode>
                <c:ptCount val="46"/>
                <c:pt idx="0">
                  <c:v>0.75</c:v>
                </c:pt>
                <c:pt idx="1">
                  <c:v>1</c:v>
                </c:pt>
                <c:pt idx="2">
                  <c:v>0.83333333333333337</c:v>
                </c:pt>
                <c:pt idx="3">
                  <c:v>0.7142857142857143</c:v>
                </c:pt>
                <c:pt idx="4">
                  <c:v>0.8571428571428571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1.1428571428571428</c:v>
                </c:pt>
                <c:pt idx="8">
                  <c:v>1</c:v>
                </c:pt>
                <c:pt idx="9">
                  <c:v>1.1428571428571428</c:v>
                </c:pt>
                <c:pt idx="10">
                  <c:v>2</c:v>
                </c:pt>
                <c:pt idx="11">
                  <c:v>2</c:v>
                </c:pt>
                <c:pt idx="12">
                  <c:v>2.5714285714285716</c:v>
                </c:pt>
                <c:pt idx="13">
                  <c:v>2.7142857142857144</c:v>
                </c:pt>
                <c:pt idx="14">
                  <c:v>2.5714285714285716</c:v>
                </c:pt>
                <c:pt idx="15">
                  <c:v>3.1428571428571428</c:v>
                </c:pt>
                <c:pt idx="16">
                  <c:v>3</c:v>
                </c:pt>
                <c:pt idx="17">
                  <c:v>2.5714285714285716</c:v>
                </c:pt>
                <c:pt idx="18">
                  <c:v>2.4285714285714284</c:v>
                </c:pt>
                <c:pt idx="19">
                  <c:v>2.1428571428571428</c:v>
                </c:pt>
                <c:pt idx="20">
                  <c:v>2.1428571428571428</c:v>
                </c:pt>
                <c:pt idx="21">
                  <c:v>1.8571428571428572</c:v>
                </c:pt>
                <c:pt idx="22">
                  <c:v>1.1428571428571428</c:v>
                </c:pt>
                <c:pt idx="23">
                  <c:v>1.4285714285714286</c:v>
                </c:pt>
                <c:pt idx="24">
                  <c:v>1.5714285714285714</c:v>
                </c:pt>
                <c:pt idx="25">
                  <c:v>1.7142857142857142</c:v>
                </c:pt>
                <c:pt idx="26">
                  <c:v>1.5714285714285714</c:v>
                </c:pt>
                <c:pt idx="27">
                  <c:v>1.7142857142857142</c:v>
                </c:pt>
                <c:pt idx="28">
                  <c:v>1.8571428571428572</c:v>
                </c:pt>
                <c:pt idx="29">
                  <c:v>1.8571428571428572</c:v>
                </c:pt>
                <c:pt idx="30">
                  <c:v>2</c:v>
                </c:pt>
                <c:pt idx="31">
                  <c:v>1.7142857142857142</c:v>
                </c:pt>
                <c:pt idx="32">
                  <c:v>1.5714285714285714</c:v>
                </c:pt>
                <c:pt idx="33">
                  <c:v>1.2857142857142858</c:v>
                </c:pt>
                <c:pt idx="34">
                  <c:v>1.1428571428571428</c:v>
                </c:pt>
                <c:pt idx="35">
                  <c:v>1.1428571428571428</c:v>
                </c:pt>
                <c:pt idx="36">
                  <c:v>1.2857142857142858</c:v>
                </c:pt>
                <c:pt idx="37">
                  <c:v>0.8571428571428571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0.5714285714285714</c:v>
                </c:pt>
                <c:pt idx="43">
                  <c:v>0.5</c:v>
                </c:pt>
                <c:pt idx="44">
                  <c:v>0.6</c:v>
                </c:pt>
                <c:pt idx="4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C-4C62-A243-78E8708CE3D1}"/>
            </c:ext>
          </c:extLst>
        </c:ser>
        <c:ser>
          <c:idx val="3"/>
          <c:order val="3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grafi!$B$2:$B$47</c:f>
              <c:numCache>
                <c:formatCode>[$-409]d/mmm;@</c:formatCode>
                <c:ptCount val="4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</c:numCache>
            </c:numRef>
          </c:cat>
          <c:val>
            <c:numRef>
              <c:f>grafi!$J$2:$J$47</c:f>
              <c:numCache>
                <c:formatCode>0.0</c:formatCode>
                <c:ptCount val="46"/>
                <c:pt idx="0">
                  <c:v>0.25</c:v>
                </c:pt>
                <c:pt idx="1">
                  <c:v>0.2</c:v>
                </c:pt>
                <c:pt idx="2">
                  <c:v>0.16666666666666666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0.7142857142857143</c:v>
                </c:pt>
                <c:pt idx="15">
                  <c:v>0.5714285714285714</c:v>
                </c:pt>
                <c:pt idx="16">
                  <c:v>0.7142857142857143</c:v>
                </c:pt>
                <c:pt idx="17">
                  <c:v>0.2857142857142857</c:v>
                </c:pt>
                <c:pt idx="18">
                  <c:v>0.5714285714285714</c:v>
                </c:pt>
                <c:pt idx="19">
                  <c:v>1</c:v>
                </c:pt>
                <c:pt idx="20">
                  <c:v>1.1428571428571428</c:v>
                </c:pt>
                <c:pt idx="21">
                  <c:v>1</c:v>
                </c:pt>
                <c:pt idx="22">
                  <c:v>1.1428571428571428</c:v>
                </c:pt>
                <c:pt idx="23">
                  <c:v>1</c:v>
                </c:pt>
                <c:pt idx="24">
                  <c:v>1.1428571428571428</c:v>
                </c:pt>
                <c:pt idx="25">
                  <c:v>1.1428571428571428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1</c:v>
                </c:pt>
                <c:pt idx="29">
                  <c:v>1</c:v>
                </c:pt>
                <c:pt idx="30">
                  <c:v>1.1428571428571428</c:v>
                </c:pt>
                <c:pt idx="31">
                  <c:v>1.4285714285714286</c:v>
                </c:pt>
                <c:pt idx="32">
                  <c:v>1.8571428571428572</c:v>
                </c:pt>
                <c:pt idx="33">
                  <c:v>1.7142857142857142</c:v>
                </c:pt>
                <c:pt idx="34">
                  <c:v>1.8571428571428572</c:v>
                </c:pt>
                <c:pt idx="35">
                  <c:v>1.8571428571428572</c:v>
                </c:pt>
                <c:pt idx="36">
                  <c:v>1.8571428571428572</c:v>
                </c:pt>
                <c:pt idx="37">
                  <c:v>1.8571428571428572</c:v>
                </c:pt>
                <c:pt idx="38">
                  <c:v>1.5714285714285714</c:v>
                </c:pt>
                <c:pt idx="39">
                  <c:v>1</c:v>
                </c:pt>
                <c:pt idx="40">
                  <c:v>1.2857142857142858</c:v>
                </c:pt>
                <c:pt idx="41">
                  <c:v>1.1428571428571428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C-4C62-A243-78E8708C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67152"/>
        <c:axId val="394365512"/>
      </c:lineChart>
      <c:dateAx>
        <c:axId val="394367152"/>
        <c:scaling>
          <c:orientation val="minMax"/>
          <c:max val="43944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5512"/>
        <c:crosses val="autoZero"/>
        <c:auto val="0"/>
        <c:lblOffset val="100"/>
        <c:baseTimeUnit val="days"/>
        <c:majorUnit val="7"/>
        <c:majorTimeUnit val="days"/>
      </c:dateAx>
      <c:valAx>
        <c:axId val="3943655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7152"/>
        <c:crossesAt val="43899"/>
        <c:crossBetween val="midCat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Razmerje</a:t>
            </a:r>
            <a:r>
              <a:rPr lang="en-GB" baseline="0"/>
              <a:t> </a:t>
            </a:r>
            <a:r>
              <a:rPr lang="sl-SI" baseline="0"/>
              <a:t>novih</a:t>
            </a:r>
            <a:r>
              <a:rPr lang="en-GB"/>
              <a:t> ICU in H,</a:t>
            </a:r>
            <a:r>
              <a:rPr lang="en-GB" baseline="0"/>
              <a:t> v odvisnosti od </a:t>
            </a:r>
            <a:r>
              <a:rPr lang="sl-SI" baseline="0"/>
              <a:t>teoretičnega čas. zamika</a:t>
            </a:r>
            <a:r>
              <a:rPr lang="en-GB"/>
              <a:t>:</a:t>
            </a:r>
            <a:br>
              <a:rPr lang="en-GB"/>
            </a:br>
            <a:r>
              <a:rPr lang="en-GB" sz="1800" b="1"/>
              <a:t>novi ICU so 21%-26% novih H, z 2-4</a:t>
            </a:r>
            <a:r>
              <a:rPr lang="en-GB" sz="1800" b="1" baseline="0"/>
              <a:t> dnevno zakasnitvijo</a:t>
            </a:r>
            <a:br>
              <a:rPr lang="en-GB"/>
            </a:br>
            <a:r>
              <a:rPr lang="en-GB">
                <a:solidFill>
                  <a:schemeClr val="accent1"/>
                </a:solidFill>
              </a:rPr>
              <a:t>modro: </a:t>
            </a:r>
            <a:r>
              <a:rPr lang="sl-SI">
                <a:solidFill>
                  <a:schemeClr val="accent1"/>
                </a:solidFill>
              </a:rPr>
              <a:t>razmerje</a:t>
            </a:r>
            <a:r>
              <a:rPr lang="en-GB">
                <a:solidFill>
                  <a:schemeClr val="accent1"/>
                </a:solidFill>
              </a:rPr>
              <a:t> </a:t>
            </a:r>
            <a:r>
              <a:rPr lang="en-GB" baseline="0">
                <a:solidFill>
                  <a:schemeClr val="accent1"/>
                </a:solidFill>
              </a:rPr>
              <a:t>ICU(t) / H(t - x)</a:t>
            </a:r>
            <a:r>
              <a:rPr lang="en-GB" baseline="0"/>
              <a:t>     |      </a:t>
            </a:r>
            <a:r>
              <a:rPr lang="en-GB" baseline="0">
                <a:solidFill>
                  <a:schemeClr val="accent2"/>
                </a:solidFill>
              </a:rPr>
              <a:t>oranzno: </a:t>
            </a:r>
            <a:r>
              <a:rPr lang="sl-SI" baseline="0">
                <a:solidFill>
                  <a:schemeClr val="accent2"/>
                </a:solidFill>
              </a:rPr>
              <a:t>R</a:t>
            </a:r>
            <a:r>
              <a:rPr lang="en-GB" baseline="0">
                <a:solidFill>
                  <a:schemeClr val="accent2"/>
                </a:solidFill>
              </a:rPr>
              <a:t>^2 (ocena linearnosti: ve</a:t>
            </a:r>
            <a:r>
              <a:rPr lang="sl-SI" baseline="0">
                <a:solidFill>
                  <a:schemeClr val="accent2"/>
                </a:solidFill>
              </a:rPr>
              <a:t>čja vrednost pomeni boljše prileganje</a:t>
            </a:r>
            <a:r>
              <a:rPr lang="en-GB" baseline="0">
                <a:solidFill>
                  <a:schemeClr val="accent2"/>
                </a:solidFill>
              </a:rPr>
              <a:t>)</a:t>
            </a:r>
            <a:endParaRPr lang="en-GB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 vs ICU'!$C$47</c:f>
              <c:strCache>
                <c:ptCount val="1"/>
                <c:pt idx="0">
                  <c:v>H(T) / ICU(T + 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 ICU'!$G$46:$T$46</c:f>
              <c:numCache>
                <c:formatCode>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'H vs ICU'!$G$47:$T$47</c:f>
              <c:numCache>
                <c:formatCode>0.000</c:formatCode>
                <c:ptCount val="14"/>
                <c:pt idx="0">
                  <c:v>0.17997472888254912</c:v>
                </c:pt>
                <c:pt idx="1">
                  <c:v>0.23370158933913546</c:v>
                </c:pt>
                <c:pt idx="2">
                  <c:v>0.25909252642414521</c:v>
                </c:pt>
                <c:pt idx="3">
                  <c:v>0.25380224731544659</c:v>
                </c:pt>
                <c:pt idx="4">
                  <c:v>0.24502687067751783</c:v>
                </c:pt>
                <c:pt idx="5">
                  <c:v>0.22676527172946123</c:v>
                </c:pt>
                <c:pt idx="6">
                  <c:v>0.21073384258268113</c:v>
                </c:pt>
                <c:pt idx="7">
                  <c:v>0.15347024230561343</c:v>
                </c:pt>
                <c:pt idx="8">
                  <c:v>3.4638023000033318E-2</c:v>
                </c:pt>
                <c:pt idx="9">
                  <c:v>0.13937871369690039</c:v>
                </c:pt>
                <c:pt idx="10">
                  <c:v>0.17272702756854641</c:v>
                </c:pt>
                <c:pt idx="11">
                  <c:v>0.17948332475947631</c:v>
                </c:pt>
                <c:pt idx="12">
                  <c:v>0.15397506790682927</c:v>
                </c:pt>
                <c:pt idx="13">
                  <c:v>0.12639303722339154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9-4379-A7BC-B2F602931A3D}"/>
            </c:ext>
          </c:extLst>
        </c:ser>
        <c:ser>
          <c:idx val="1"/>
          <c:order val="1"/>
          <c:tx>
            <c:strRef>
              <c:f>'H vs ICU'!$C$48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vs ICU'!$G$46:$T$46</c:f>
              <c:numCache>
                <c:formatCode>0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'H vs ICU'!$G$48:$T$48</c:f>
              <c:numCache>
                <c:formatCode>0.000</c:formatCode>
                <c:ptCount val="14"/>
                <c:pt idx="0">
                  <c:v>0.52302300931678669</c:v>
                </c:pt>
                <c:pt idx="1">
                  <c:v>0.7214007181954406</c:v>
                </c:pt>
                <c:pt idx="2">
                  <c:v>0.75563869478623225</c:v>
                </c:pt>
                <c:pt idx="3">
                  <c:v>0.62468512412230215</c:v>
                </c:pt>
                <c:pt idx="4">
                  <c:v>0.46448673342151953</c:v>
                </c:pt>
                <c:pt idx="5">
                  <c:v>0.20118223722218506</c:v>
                </c:pt>
                <c:pt idx="6">
                  <c:v>3.8463713244256924E-2</c:v>
                </c:pt>
                <c:pt idx="7">
                  <c:v>5.0317895697922807E-5</c:v>
                </c:pt>
                <c:pt idx="8">
                  <c:v>6.139043251873888E-2</c:v>
                </c:pt>
                <c:pt idx="9">
                  <c:v>0.21335466926618063</c:v>
                </c:pt>
                <c:pt idx="10">
                  <c:v>0.37909909513102702</c:v>
                </c:pt>
                <c:pt idx="11">
                  <c:v>0.40156365029192415</c:v>
                </c:pt>
                <c:pt idx="12">
                  <c:v>0.31679373231415758</c:v>
                </c:pt>
                <c:pt idx="13">
                  <c:v>0.21018855569362865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9-4379-A7BC-B2F60293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66200"/>
        <c:axId val="601566856"/>
      </c:scatterChart>
      <c:valAx>
        <c:axId val="601566200"/>
        <c:scaling>
          <c:orientation val="minMax"/>
          <c:max val="1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časovni</a:t>
                </a:r>
                <a:r>
                  <a:rPr lang="sl-SI" baseline="0"/>
                  <a:t> zamik </a:t>
                </a:r>
                <a:r>
                  <a:rPr lang="en-GB" baseline="0"/>
                  <a:t>[dni]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9308739239262935"/>
              <c:y val="0.9500802144336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6856"/>
        <c:crosses val="autoZero"/>
        <c:crossBetween val="midCat"/>
        <c:majorUnit val="1"/>
      </c:valAx>
      <c:valAx>
        <c:axId val="601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66200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Ocena </a:t>
            </a:r>
            <a:r>
              <a:rPr lang="sl-SI"/>
              <a:t>časovnega</a:t>
            </a:r>
            <a:r>
              <a:rPr lang="sl-SI" baseline="0"/>
              <a:t> </a:t>
            </a:r>
            <a:r>
              <a:rPr lang="en-US"/>
              <a:t>zamik</a:t>
            </a:r>
            <a:r>
              <a:rPr lang="en-US" baseline="0"/>
              <a:t>a z avtokorelacijo:  ICU je 3-6 dni za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 vs ICU'!$AB$45</c:f>
              <c:strCache>
                <c:ptCount val="1"/>
                <c:pt idx="0">
                  <c:v>AVG/MAX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vs ICU'!$AC$1:$AV$1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'H vs ICU'!$AC$45:$AV$45</c:f>
              <c:numCache>
                <c:formatCode>General</c:formatCode>
                <c:ptCount val="20"/>
                <c:pt idx="0">
                  <c:v>76.594093115490949</c:v>
                </c:pt>
                <c:pt idx="1">
                  <c:v>81.535451425243039</c:v>
                </c:pt>
                <c:pt idx="2">
                  <c:v>86.116876022452573</c:v>
                </c:pt>
                <c:pt idx="3">
                  <c:v>90.273803705678688</c:v>
                </c:pt>
                <c:pt idx="4">
                  <c:v>95.762971717688103</c:v>
                </c:pt>
                <c:pt idx="5">
                  <c:v>98.826483327736497</c:v>
                </c:pt>
                <c:pt idx="6">
                  <c:v>99.742202196594945</c:v>
                </c:pt>
                <c:pt idx="7">
                  <c:v>100</c:v>
                </c:pt>
                <c:pt idx="8">
                  <c:v>97.224782850524235</c:v>
                </c:pt>
                <c:pt idx="9">
                  <c:v>94.240866012923789</c:v>
                </c:pt>
                <c:pt idx="10">
                  <c:v>92.166562400803301</c:v>
                </c:pt>
                <c:pt idx="11">
                  <c:v>89.678362352584642</c:v>
                </c:pt>
                <c:pt idx="12">
                  <c:v>87.947916389246288</c:v>
                </c:pt>
                <c:pt idx="13">
                  <c:v>86.159265848804353</c:v>
                </c:pt>
                <c:pt idx="14">
                  <c:v>85.219228395598364</c:v>
                </c:pt>
                <c:pt idx="15">
                  <c:v>85.035801530385257</c:v>
                </c:pt>
                <c:pt idx="16">
                  <c:v>84.137207858216897</c:v>
                </c:pt>
                <c:pt idx="17">
                  <c:v>82.525497909669568</c:v>
                </c:pt>
                <c:pt idx="18">
                  <c:v>78.28660793051057</c:v>
                </c:pt>
                <c:pt idx="19">
                  <c:v>75.057096221448774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1-40A3-96E6-53828732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5888"/>
        <c:axId val="563938512"/>
      </c:scatterChart>
      <c:valAx>
        <c:axId val="563935888"/>
        <c:scaling>
          <c:orientation val="minMax"/>
          <c:max val="15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časovni</a:t>
                </a:r>
                <a:r>
                  <a:rPr lang="sl-SI" baseline="0"/>
                  <a:t> zamik </a:t>
                </a:r>
                <a:r>
                  <a:rPr lang="en-GB" baseline="0"/>
                  <a:t>[dnevi]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7830508930869244"/>
              <c:y val="0.9192869676009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8512"/>
        <c:crosses val="autoZero"/>
        <c:crossBetween val="midCat"/>
      </c:valAx>
      <c:valAx>
        <c:axId val="563938512"/>
        <c:scaling>
          <c:orientation val="minMax"/>
          <c:max val="102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'dnevni prirast — H'!$B$5:$B$44</c:f>
              <c:numCache>
                <c:formatCode>m/d/yyyy</c:formatCode>
                <c:ptCount val="4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</c:numCache>
            </c:numRef>
          </c:cat>
          <c:val>
            <c:numRef>
              <c:f>'dnevni prirast — H'!$H$5:$H$44</c:f>
              <c:numCache>
                <c:formatCode>0%</c:formatCode>
                <c:ptCount val="40"/>
                <c:pt idx="0">
                  <c:v>1.0121813095410603E-2</c:v>
                </c:pt>
                <c:pt idx="1">
                  <c:v>2.6697168045729525E-2</c:v>
                </c:pt>
                <c:pt idx="2">
                  <c:v>5.446332232800799E-2</c:v>
                </c:pt>
                <c:pt idx="3">
                  <c:v>5.1293439263916607E-2</c:v>
                </c:pt>
                <c:pt idx="4">
                  <c:v>4.23894761643826E-2</c:v>
                </c:pt>
                <c:pt idx="5">
                  <c:v>9.3064850225939466E-2</c:v>
                </c:pt>
                <c:pt idx="6">
                  <c:v>9.8674470198565123E-2</c:v>
                </c:pt>
                <c:pt idx="7">
                  <c:v>0.12343948555282735</c:v>
                </c:pt>
                <c:pt idx="8">
                  <c:v>9.0383828592480064E-2</c:v>
                </c:pt>
                <c:pt idx="9">
                  <c:v>8.4676057572771857E-2</c:v>
                </c:pt>
                <c:pt idx="10">
                  <c:v>7.9187810843495798E-2</c:v>
                </c:pt>
                <c:pt idx="11">
                  <c:v>7.3468699296802109E-2</c:v>
                </c:pt>
                <c:pt idx="12">
                  <c:v>-3.9367627646412884E-2</c:v>
                </c:pt>
                <c:pt idx="13">
                  <c:v>-2.9539373566073834E-2</c:v>
                </c:pt>
                <c:pt idx="14">
                  <c:v>-3.3306303411169247E-2</c:v>
                </c:pt>
                <c:pt idx="15">
                  <c:v>-4.2295528811953198E-2</c:v>
                </c:pt>
                <c:pt idx="16">
                  <c:v>-3.4768459537388718E-3</c:v>
                </c:pt>
                <c:pt idx="17">
                  <c:v>9.6172242424530374E-3</c:v>
                </c:pt>
                <c:pt idx="18">
                  <c:v>1.0862712488413306E-2</c:v>
                </c:pt>
                <c:pt idx="19">
                  <c:v>3.1342940353938253E-2</c:v>
                </c:pt>
                <c:pt idx="20">
                  <c:v>4.7248845364583403E-2</c:v>
                </c:pt>
                <c:pt idx="21">
                  <c:v>3.9514989887039054E-2</c:v>
                </c:pt>
                <c:pt idx="22">
                  <c:v>2.8506477205608283E-2</c:v>
                </c:pt>
                <c:pt idx="23">
                  <c:v>-2.3130654974609088E-2</c:v>
                </c:pt>
                <c:pt idx="24">
                  <c:v>-3.3470992405311151E-2</c:v>
                </c:pt>
                <c:pt idx="25">
                  <c:v>-1.4979913542706558E-2</c:v>
                </c:pt>
                <c:pt idx="26">
                  <c:v>-9.3023202304639563E-3</c:v>
                </c:pt>
                <c:pt idx="27">
                  <c:v>1.7536379218003884E-3</c:v>
                </c:pt>
                <c:pt idx="28">
                  <c:v>-6.6322956445623582E-3</c:v>
                </c:pt>
                <c:pt idx="29">
                  <c:v>-2.0166915634373117E-3</c:v>
                </c:pt>
                <c:pt idx="30">
                  <c:v>-1.0000502705313052E-2</c:v>
                </c:pt>
                <c:pt idx="31">
                  <c:v>-1.0345939263349146E-2</c:v>
                </c:pt>
                <c:pt idx="32">
                  <c:v>-5.9459536861864337E-2</c:v>
                </c:pt>
                <c:pt idx="33">
                  <c:v>-6.5975891751627658E-2</c:v>
                </c:pt>
                <c:pt idx="34">
                  <c:v>-7.9219875063351153E-2</c:v>
                </c:pt>
                <c:pt idx="35">
                  <c:v>-6.0711706947997546E-2</c:v>
                </c:pt>
                <c:pt idx="36">
                  <c:v>-5.3004470177683394E-2</c:v>
                </c:pt>
                <c:pt idx="37">
                  <c:v>-2.8772196627738889E-2</c:v>
                </c:pt>
                <c:pt idx="38">
                  <c:v>-1.9220906250168812E-2</c:v>
                </c:pt>
                <c:pt idx="39">
                  <c:v>8.8690237333275856E-2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F-4F06-9D78-85B7886FC7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'dnevni prirast — H'!$B$5:$B$44</c:f>
              <c:numCache>
                <c:formatCode>m/d/yyyy</c:formatCode>
                <c:ptCount val="4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</c:numCache>
            </c:numRef>
          </c:cat>
          <c:val>
            <c:numRef>
              <c:f>'dnevni prirast — H'!$I$5:$I$44</c:f>
              <c:numCache>
                <c:formatCode>0%</c:formatCode>
                <c:ptCount val="40"/>
                <c:pt idx="0">
                  <c:v>-6.7270530145447593E-2</c:v>
                </c:pt>
                <c:pt idx="1">
                  <c:v>-8.9307921743464469E-3</c:v>
                </c:pt>
                <c:pt idx="2">
                  <c:v>-2.293591102304271E-2</c:v>
                </c:pt>
                <c:pt idx="3">
                  <c:v>-1.9500599716952838E-2</c:v>
                </c:pt>
                <c:pt idx="4">
                  <c:v>-2.8451562964706745E-2</c:v>
                </c:pt>
                <c:pt idx="5">
                  <c:v>6.0244408648198133E-2</c:v>
                </c:pt>
                <c:pt idx="6">
                  <c:v>5.1096289222924085E-2</c:v>
                </c:pt>
                <c:pt idx="7">
                  <c:v>6.6534274140670258E-2</c:v>
                </c:pt>
                <c:pt idx="8">
                  <c:v>5.6728995933582826E-2</c:v>
                </c:pt>
                <c:pt idx="9">
                  <c:v>3.9340448619480384E-3</c:v>
                </c:pt>
                <c:pt idx="10">
                  <c:v>-8.9684375744397693E-3</c:v>
                </c:pt>
                <c:pt idx="11">
                  <c:v>-7.8487554763513323E-3</c:v>
                </c:pt>
                <c:pt idx="12">
                  <c:v>-5.6436390305034778E-2</c:v>
                </c:pt>
                <c:pt idx="13">
                  <c:v>-6.8112766403051195E-2</c:v>
                </c:pt>
                <c:pt idx="14">
                  <c:v>-8.0965752417575088E-2</c:v>
                </c:pt>
                <c:pt idx="15">
                  <c:v>-8.9639228934391801E-2</c:v>
                </c:pt>
                <c:pt idx="16">
                  <c:v>-3.516866567717758E-2</c:v>
                </c:pt>
                <c:pt idx="17">
                  <c:v>-2.574413821360777E-2</c:v>
                </c:pt>
                <c:pt idx="18">
                  <c:v>-2.3197007628658506E-2</c:v>
                </c:pt>
                <c:pt idx="19">
                  <c:v>1.0422593222584986E-2</c:v>
                </c:pt>
                <c:pt idx="20">
                  <c:v>1.1510029546673017E-3</c:v>
                </c:pt>
                <c:pt idx="21">
                  <c:v>-1.1340532045721274E-2</c:v>
                </c:pt>
                <c:pt idx="22">
                  <c:v>-1.5448043143305834E-2</c:v>
                </c:pt>
                <c:pt idx="23">
                  <c:v>-4.0985259666510454E-2</c:v>
                </c:pt>
                <c:pt idx="24">
                  <c:v>-5.1811162834602631E-2</c:v>
                </c:pt>
                <c:pt idx="25">
                  <c:v>-3.5577851542344829E-2</c:v>
                </c:pt>
                <c:pt idx="26">
                  <c:v>-4.2938929348093291E-2</c:v>
                </c:pt>
                <c:pt idx="27">
                  <c:v>-4.8433037344404295E-2</c:v>
                </c:pt>
                <c:pt idx="28">
                  <c:v>-5.4854041766909223E-2</c:v>
                </c:pt>
                <c:pt idx="29">
                  <c:v>-5.4234268466152868E-2</c:v>
                </c:pt>
                <c:pt idx="30">
                  <c:v>-6.7103913578832719E-2</c:v>
                </c:pt>
                <c:pt idx="31">
                  <c:v>-7.0794777366344652E-2</c:v>
                </c:pt>
                <c:pt idx="32">
                  <c:v>-0.12890344125310826</c:v>
                </c:pt>
                <c:pt idx="33">
                  <c:v>-0.1438732843345214</c:v>
                </c:pt>
                <c:pt idx="34">
                  <c:v>-0.17125556910968487</c:v>
                </c:pt>
                <c:pt idx="35">
                  <c:v>-0.1101846367680489</c:v>
                </c:pt>
                <c:pt idx="36">
                  <c:v>-0.12218217713916713</c:v>
                </c:pt>
                <c:pt idx="37">
                  <c:v>-0.12147165664171666</c:v>
                </c:pt>
                <c:pt idx="38">
                  <c:v>-0.13895048810115673</c:v>
                </c:pt>
                <c:pt idx="39">
                  <c:v>-0.11706855946206618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F-4F06-9D78-85B7886F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70880"/>
        <c:axId val="555874816"/>
      </c:lineChart>
      <c:dateAx>
        <c:axId val="55587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4816"/>
        <c:crossesAt val="-0.2"/>
        <c:auto val="1"/>
        <c:lblOffset val="100"/>
        <c:baseTimeUnit val="days"/>
      </c:dateAx>
      <c:valAx>
        <c:axId val="555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398691</xdr:colOff>
      <xdr:row>1</xdr:row>
      <xdr:rowOff>74157</xdr:rowOff>
    </xdr:from>
    <xdr:to>
      <xdr:col>29</xdr:col>
      <xdr:colOff>27214</xdr:colOff>
      <xdr:row>39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342B5-26C6-4D09-9ACA-2653EE02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295982</xdr:colOff>
      <xdr:row>49</xdr:row>
      <xdr:rowOff>69184</xdr:rowOff>
    </xdr:from>
    <xdr:to>
      <xdr:col>17</xdr:col>
      <xdr:colOff>44824</xdr:colOff>
      <xdr:row>80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FE699-120A-42C6-9430-DE8BB8C7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652502</xdr:colOff>
      <xdr:row>79</xdr:row>
      <xdr:rowOff>22412</xdr:rowOff>
    </xdr:from>
    <xdr:to>
      <xdr:col>12</xdr:col>
      <xdr:colOff>56030</xdr:colOff>
      <xdr:row>103</xdr:row>
      <xdr:rowOff>85727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FB169-E764-4D4F-9E9E-9B46E7C0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157442</xdr:colOff>
      <xdr:row>13</xdr:row>
      <xdr:rowOff>49585</xdr:rowOff>
    </xdr:from>
    <xdr:to>
      <xdr:col>20</xdr:col>
      <xdr:colOff>232241</xdr:colOff>
      <xdr:row>31</xdr:row>
      <xdr:rowOff>101974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A2C40-F228-4B00-8685-97DB6A3C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AA2056-294C-4790-BA12-8698C963D397}" autoFormatId="16" applyNumberFormats="0" applyBorderFormats="0" applyFontFormats="0" applyPatternFormats="0" applyAlignmentFormats="0" applyWidthHeightFormats="0">
  <queryTableRefresh nextId="90">
    <queryTableFields count="89">
      <queryTableField id="1" name="day" tableColumnId="90"/>
      <queryTableField id="2" name="date" tableColumnId="2"/>
      <queryTableField id="3" name="state.in_hospital.in" tableColumnId="3"/>
      <queryTableField id="4" name="state.in_hospital.out" tableColumnId="4"/>
      <queryTableField id="5" name="state.in_hospital.todate" tableColumnId="5"/>
      <queryTableField id="6" name="state.in_hospital" tableColumnId="6"/>
      <queryTableField id="7" name="state.icu.in" tableColumnId="7"/>
      <queryTableField id="8" name="state.icu.out" tableColumnId="8"/>
      <queryTableField id="9" name="state.icu.todate" tableColumnId="9"/>
      <queryTableField id="10" name="state.icu" tableColumnId="10"/>
      <queryTableField id="11" name="state.critical.in" tableColumnId="11"/>
      <queryTableField id="12" name="state.critical.out" tableColumnId="12"/>
      <queryTableField id="13" name="state.critical.todate" tableColumnId="13"/>
      <queryTableField id="14" name="state.critical" tableColumnId="14"/>
      <queryTableField id="15" name="state.deceased.hospital" tableColumnId="15"/>
      <queryTableField id="16" name="state.deceased.hospital.todate" tableColumnId="16"/>
      <queryTableField id="17" name="state.deceased.hospital.icu" tableColumnId="17"/>
      <queryTableField id="18" name="state.deceased.hospital.icu.todate" tableColumnId="18"/>
      <queryTableField id="19" name="state.deceased.home" tableColumnId="19"/>
      <queryTableField id="20" name="state.deceased.home.todate" tableColumnId="20"/>
      <queryTableField id="21" name="state.deceased" tableColumnId="21"/>
      <queryTableField id="22" name="state.deceased.todate" tableColumnId="22"/>
      <queryTableField id="23" name="state.out_of_hospital.todate" tableColumnId="23"/>
      <queryTableField id="24" name="state.recovered" tableColumnId="24"/>
      <queryTableField id="25" name="state.recovered.todate" tableColumnId="25"/>
      <queryTableField id="26" name="state.ukclj.in_hospital.in" tableColumnId="26"/>
      <queryTableField id="27" name="state.ukclj.in_hospital.out" tableColumnId="27"/>
      <queryTableField id="28" name="state.ukclj.in_hospital.todate" tableColumnId="28"/>
      <queryTableField id="29" name="state.ukclj.in_hospital" tableColumnId="29"/>
      <queryTableField id="30" name="state.ukclj.deceased" tableColumnId="30"/>
      <queryTableField id="31" name="state.ukclj.deceased.todate" tableColumnId="31"/>
      <queryTableField id="32" name="state.ukclj.icu.in" tableColumnId="32"/>
      <queryTableField id="33" name="state.ukclj.icu.out" tableColumnId="33"/>
      <queryTableField id="34" name="state.ukclj.icu.todate" tableColumnId="34"/>
      <queryTableField id="35" name="state.ukclj.icu" tableColumnId="35"/>
      <queryTableField id="36" name="state.ukclj.critical.in" tableColumnId="36"/>
      <queryTableField id="37" name="state.ukclj.critical.out" tableColumnId="37"/>
      <queryTableField id="38" name="state.ukclj.critical.todate" tableColumnId="38"/>
      <queryTableField id="39" name="state.ukclj.critical" tableColumnId="39"/>
      <queryTableField id="40" name="state.ukclj.deceased.icu" tableColumnId="40"/>
      <queryTableField id="41" name="state.ukclj.deceased.icu.todate" tableColumnId="41"/>
      <queryTableField id="42" name="state.ukcmb.in_hospital.in" tableColumnId="42"/>
      <queryTableField id="43" name="state.ukcmb.in_hospital.out" tableColumnId="43"/>
      <queryTableField id="44" name="state.ukcmb.in_hospital.todate" tableColumnId="44"/>
      <queryTableField id="45" name="state.ukcmb.in_hospital" tableColumnId="45"/>
      <queryTableField id="46" name="state.ukcmb.deceased" tableColumnId="46"/>
      <queryTableField id="47" name="state.ukcmb.deceased.todate" tableColumnId="47"/>
      <queryTableField id="48" name="state.ukcmb.icu.in" tableColumnId="48"/>
      <queryTableField id="49" name="state.ukcmb.icu.out" tableColumnId="49"/>
      <queryTableField id="50" name="state.ukcmb.icu.todate" tableColumnId="50"/>
      <queryTableField id="51" name="state.ukcmb.icu" tableColumnId="51"/>
      <queryTableField id="52" name="state.ukcmb.critical.in" tableColumnId="52"/>
      <queryTableField id="53" name="state.ukcmb.critical.out" tableColumnId="53"/>
      <queryTableField id="54" name="state.ukcmb.critical.todate" tableColumnId="54"/>
      <queryTableField id="55" name="state.ukcmb.critical" tableColumnId="55"/>
      <queryTableField id="56" name="state.ukcmb.deceased.icu" tableColumnId="56"/>
      <queryTableField id="57" name="state.ukcmb.deceased.icu.todate" tableColumnId="57"/>
      <queryTableField id="58" name="state.ukg.in_hospital.in" tableColumnId="58"/>
      <queryTableField id="59" name="state.ukg.in_hospital.out" tableColumnId="59"/>
      <queryTableField id="60" name="state.ukg.in_hospital.todate" tableColumnId="60"/>
      <queryTableField id="61" name="state.ukg.in_hospital" tableColumnId="61"/>
      <queryTableField id="62" name="state.ukg.deceased" tableColumnId="62"/>
      <queryTableField id="63" name="state.ukg.deceased.todate" tableColumnId="63"/>
      <queryTableField id="64" name="state.ukg.icu.in" tableColumnId="64"/>
      <queryTableField id="65" name="state.ukg.icu.out" tableColumnId="65"/>
      <queryTableField id="66" name="state.ukg.icu.todate" tableColumnId="66"/>
      <queryTableField id="67" name="state.ukg.icu" tableColumnId="67"/>
      <queryTableField id="68" name="state.ukg.critical.in" tableColumnId="68"/>
      <queryTableField id="69" name="state.ukg.critical.out" tableColumnId="69"/>
      <queryTableField id="70" name="state.ukg.critical.todate" tableColumnId="70"/>
      <queryTableField id="71" name="state.ukg.critical" tableColumnId="71"/>
      <queryTableField id="72" name="state.ukg.deceased.icu" tableColumnId="72"/>
      <queryTableField id="73" name="state.ukg.deceased.icu.todate" tableColumnId="73"/>
      <queryTableField id="74" name="state.sbce.in_hospital.in" tableColumnId="74"/>
      <queryTableField id="75" name="state.sbce.in_hospital.out" tableColumnId="75"/>
      <queryTableField id="76" name="state.sbce.in_hospital.todate" tableColumnId="76"/>
      <queryTableField id="77" name="state.sbce.in_hospital" tableColumnId="77"/>
      <queryTableField id="78" name="state.sbce.deceased" tableColumnId="78"/>
      <queryTableField id="79" name="state.sbce.deceased.todate" tableColumnId="79"/>
      <queryTableField id="80" name="state.sbce.icu.in" tableColumnId="80"/>
      <queryTableField id="81" name="state.sbce.icu.out" tableColumnId="81"/>
      <queryTableField id="82" name="state.sbce.icu.todate" tableColumnId="82"/>
      <queryTableField id="83" name="state.sbce.icu" tableColumnId="83"/>
      <queryTableField id="84" name="state.sbce.critical.in" tableColumnId="84"/>
      <queryTableField id="85" name="state.sbce.critical.out" tableColumnId="85"/>
      <queryTableField id="86" name="state.sbce.critical.todate" tableColumnId="86"/>
      <queryTableField id="87" name="state.sbce.critical" tableColumnId="87"/>
      <queryTableField id="88" name="state.sbce.deceased.icu" tableColumnId="88"/>
      <queryTableField id="89" name="state.sbce.deceased.icu.todate" tableColumnId="8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E9DFE-88B5-4BA1-A485-9DF9EAE32EE0}" name="patients" displayName="patients_1" ref="A1:CK55" tableType="queryTable" totalsRowShown="0">
  <autoFilter ref="A1:CK55" xr:uid="{E974A6C3-9D67-4F07-BA22-77D9118E7C9F}"/>
  <tableColumns count="89">
    <tableColumn id="90" xr3:uid="{2DF3F028-915B-49B1-9167-FB843FD24D45}" uniqueName="90" name="day" queryTableFieldId="1"/>
    <tableColumn id="2" xr3:uid="{E3D4BDE9-AD01-46EC-BBAC-AA57D1BBA1F8}" uniqueName="2" name="date" queryTableFieldId="2" dataDxfId="1"/>
    <tableColumn id="3" xr3:uid="{02898FAD-A15E-44DF-87E1-AB48867BD994}" uniqueName="3" name="state.in_hospital.in" queryTableFieldId="3"/>
    <tableColumn id="4" xr3:uid="{B6DE034F-D7AA-4665-BC19-32965F1C9532}" uniqueName="4" name="state.in_hospital.out" queryTableFieldId="4"/>
    <tableColumn id="5" xr3:uid="{1AC9A3DB-9F7E-49AE-B115-CD9FB710CF2E}" uniqueName="5" name="state.in_hospital.todate" queryTableFieldId="5"/>
    <tableColumn id="6" xr3:uid="{D7E6B855-920C-4DB9-8E8E-6F1270C23C53}" uniqueName="6" name="state.in_hospital" queryTableFieldId="6"/>
    <tableColumn id="7" xr3:uid="{7581B090-CA38-4D8C-B72C-E167B6B7AE2F}" uniqueName="7" name="state.icu.in" queryTableFieldId="7"/>
    <tableColumn id="8" xr3:uid="{31789563-9E4F-430F-8831-3D610AE5EBE5}" uniqueName="8" name="state.icu.out" queryTableFieldId="8"/>
    <tableColumn id="9" xr3:uid="{47CBEE32-F474-4D0C-9F25-08B437BADA0C}" uniqueName="9" name="state.icu.todate" queryTableFieldId="9"/>
    <tableColumn id="10" xr3:uid="{78206284-7C76-42C2-B01A-A454AE35708D}" uniqueName="10" name="state.icu" queryTableFieldId="10"/>
    <tableColumn id="11" xr3:uid="{2A6F08B7-C38A-4C86-9D9D-911969AC7176}" uniqueName="11" name="state.critical.in" queryTableFieldId="11"/>
    <tableColumn id="12" xr3:uid="{8520DA2E-4B32-480D-8D97-D6297071050F}" uniqueName="12" name="state.critical.out" queryTableFieldId="12"/>
    <tableColumn id="13" xr3:uid="{9E189EBF-6F85-4ABF-943D-D6D32ECDF9C6}" uniqueName="13" name="state.critical.todate" queryTableFieldId="13"/>
    <tableColumn id="14" xr3:uid="{C7F5828F-333C-429F-9BC7-08CA6929A5D4}" uniqueName="14" name="state.critical" queryTableFieldId="14"/>
    <tableColumn id="15" xr3:uid="{7EB79299-383E-4175-A8FC-42CA01AD7460}" uniqueName="15" name="state.deceased.hospital" queryTableFieldId="15"/>
    <tableColumn id="16" xr3:uid="{EC9F0758-57FC-4B70-920B-7D884BA3C3ED}" uniqueName="16" name="state.deceased.hospital.todate" queryTableFieldId="16"/>
    <tableColumn id="17" xr3:uid="{3751FC25-8C1B-45C8-89CF-184DCA83940F}" uniqueName="17" name="state.deceased.hospital.icu" queryTableFieldId="17"/>
    <tableColumn id="18" xr3:uid="{B3056ABC-1FF7-428C-9D3D-BE2CFE03F6F0}" uniqueName="18" name="state.deceased.hospital.icu.todate" queryTableFieldId="18"/>
    <tableColumn id="19" xr3:uid="{40B897FC-8384-4661-9787-2C68CAA46049}" uniqueName="19" name="state.deceased.home" queryTableFieldId="19"/>
    <tableColumn id="20" xr3:uid="{6D81B427-2217-4B1A-B8A2-E6C6D4D784F7}" uniqueName="20" name="state.deceased.home.todate" queryTableFieldId="20"/>
    <tableColumn id="21" xr3:uid="{C7426BCA-AA7C-4E88-AB98-7E5E95D30501}" uniqueName="21" name="state.deceased" queryTableFieldId="21"/>
    <tableColumn id="22" xr3:uid="{0F6AAF92-1D63-4F32-976C-E51FE2C20658}" uniqueName="22" name="state.deceased.todate" queryTableFieldId="22"/>
    <tableColumn id="23" xr3:uid="{72D50A04-AE94-4538-A927-0C63872F6DD0}" uniqueName="23" name="state.out_of_hospital.todate" queryTableFieldId="23"/>
    <tableColumn id="24" xr3:uid="{B155464C-7133-48D2-99C6-B39B513D99EF}" uniqueName="24" name="state.recovered" queryTableFieldId="24"/>
    <tableColumn id="25" xr3:uid="{56A5DE4D-F7B7-41C5-9A54-A26C50463156}" uniqueName="25" name="state.recovered.todate" queryTableFieldId="25"/>
    <tableColumn id="26" xr3:uid="{D57E685F-D903-452E-A8AB-E5252CE01485}" uniqueName="26" name="state.ukclj.in_hospital.in" queryTableFieldId="26"/>
    <tableColumn id="27" xr3:uid="{6A716C53-28F2-46A5-B08F-774A194F2D78}" uniqueName="27" name="state.ukclj.in_hospital.out" queryTableFieldId="27"/>
    <tableColumn id="28" xr3:uid="{288B6D8F-962A-448D-8A2F-7E84CE73A1BF}" uniqueName="28" name="state.ukclj.in_hospital.todate" queryTableFieldId="28"/>
    <tableColumn id="29" xr3:uid="{5999A1A6-3D5A-48BF-9D18-2A5A43918B1D}" uniqueName="29" name="state.ukclj.in_hospital" queryTableFieldId="29"/>
    <tableColumn id="30" xr3:uid="{FA63EB0B-0CEE-44A7-BE69-27714467A6BC}" uniqueName="30" name="state.ukclj.deceased" queryTableFieldId="30"/>
    <tableColumn id="31" xr3:uid="{3BCDF094-BBBD-430C-A9A5-D59D7EB21D88}" uniqueName="31" name="state.ukclj.deceased.todate" queryTableFieldId="31"/>
    <tableColumn id="32" xr3:uid="{470DB30A-8639-4691-B563-A878E2E8A491}" uniqueName="32" name="state.ukclj.icu.in" queryTableFieldId="32"/>
    <tableColumn id="33" xr3:uid="{B919BE80-05B2-4CAE-97B2-F8CB7B9C97DA}" uniqueName="33" name="state.ukclj.icu.out" queryTableFieldId="33"/>
    <tableColumn id="34" xr3:uid="{0D49E219-911D-4589-A7A4-15321CCB7E5A}" uniqueName="34" name="state.ukclj.icu.todate" queryTableFieldId="34"/>
    <tableColumn id="35" xr3:uid="{9D7B1A7F-B7EB-4BBD-9CF7-D514905AE8E1}" uniqueName="35" name="state.ukclj.icu" queryTableFieldId="35"/>
    <tableColumn id="36" xr3:uid="{BBEA1975-6A2D-45D5-9E45-960CA3AEFADE}" uniqueName="36" name="state.ukclj.critical.in" queryTableFieldId="36"/>
    <tableColumn id="37" xr3:uid="{3A9F288A-B92A-40F1-BBAB-BAC46C983EC3}" uniqueName="37" name="state.ukclj.critical.out" queryTableFieldId="37"/>
    <tableColumn id="38" xr3:uid="{BC8E2207-ED43-4AA0-B30D-25FF85A90174}" uniqueName="38" name="state.ukclj.critical.todate" queryTableFieldId="38"/>
    <tableColumn id="39" xr3:uid="{9083CAAC-B762-4103-B3B5-F5863527AC4C}" uniqueName="39" name="state.ukclj.critical" queryTableFieldId="39"/>
    <tableColumn id="40" xr3:uid="{AAADFC54-3C8D-4CEB-9E16-AC6E28B7926E}" uniqueName="40" name="state.ukclj.deceased.icu" queryTableFieldId="40"/>
    <tableColumn id="41" xr3:uid="{31DDA8C5-AD0B-4C57-83B9-75099D64201C}" uniqueName="41" name="state.ukclj.deceased.icu.todate" queryTableFieldId="41"/>
    <tableColumn id="42" xr3:uid="{2C32A7BC-9F07-4397-8BDA-F0686E77FA7A}" uniqueName="42" name="state.ukcmb.in_hospital.in" queryTableFieldId="42"/>
    <tableColumn id="43" xr3:uid="{2547A79B-D876-422A-97E1-7AB68FAF5E8A}" uniqueName="43" name="state.ukcmb.in_hospital.out" queryTableFieldId="43"/>
    <tableColumn id="44" xr3:uid="{879AE4C2-E006-47A7-B7D5-DC04DFEE40BD}" uniqueName="44" name="state.ukcmb.in_hospital.todate" queryTableFieldId="44"/>
    <tableColumn id="45" xr3:uid="{B2C9AD34-A29B-4202-9310-288583025A8D}" uniqueName="45" name="state.ukcmb.in_hospital" queryTableFieldId="45"/>
    <tableColumn id="46" xr3:uid="{2E486555-4125-480F-83AB-173CB8516F84}" uniqueName="46" name="state.ukcmb.deceased" queryTableFieldId="46"/>
    <tableColumn id="47" xr3:uid="{B84DD0E7-5252-4555-B849-4C5652857935}" uniqueName="47" name="state.ukcmb.deceased.todate" queryTableFieldId="47"/>
    <tableColumn id="48" xr3:uid="{E0ADF82D-E280-408F-9C48-039FA43723F9}" uniqueName="48" name="state.ukcmb.icu.in" queryTableFieldId="48"/>
    <tableColumn id="49" xr3:uid="{2A69D882-2221-4E0E-97A1-45C71ED7384C}" uniqueName="49" name="state.ukcmb.icu.out" queryTableFieldId="49"/>
    <tableColumn id="50" xr3:uid="{5FF79A5B-4F8E-439B-90E8-7BB2B11BD273}" uniqueName="50" name="state.ukcmb.icu.todate" queryTableFieldId="50"/>
    <tableColumn id="51" xr3:uid="{E49DF884-06CC-4151-ADAA-CADCE4942DD4}" uniqueName="51" name="state.ukcmb.icu" queryTableFieldId="51"/>
    <tableColumn id="52" xr3:uid="{6E22FC2F-A32F-4D83-AFA4-734527AE9490}" uniqueName="52" name="state.ukcmb.critical.in" queryTableFieldId="52"/>
    <tableColumn id="53" xr3:uid="{C184AE27-F340-460D-9960-57E5F434D266}" uniqueName="53" name="state.ukcmb.critical.out" queryTableFieldId="53"/>
    <tableColumn id="54" xr3:uid="{5C2EC783-50DB-4E80-B5D3-02AABDECC201}" uniqueName="54" name="state.ukcmb.critical.todate" queryTableFieldId="54"/>
    <tableColumn id="55" xr3:uid="{35375845-EE7B-42E9-8D66-61F86E1BDA1A}" uniqueName="55" name="state.ukcmb.critical" queryTableFieldId="55"/>
    <tableColumn id="56" xr3:uid="{991C2112-E04A-43F1-A7E7-BA0913658130}" uniqueName="56" name="state.ukcmb.deceased.icu" queryTableFieldId="56"/>
    <tableColumn id="57" xr3:uid="{B4F71201-1438-4A09-9512-3ED1D9083D16}" uniqueName="57" name="state.ukcmb.deceased.icu.todate" queryTableFieldId="57"/>
    <tableColumn id="58" xr3:uid="{D50D5820-FD70-456B-B07B-924DBA806F6E}" uniqueName="58" name="state.ukg.in_hospital.in" queryTableFieldId="58"/>
    <tableColumn id="59" xr3:uid="{572995F9-47C3-49E5-A133-767AEF27C8E5}" uniqueName="59" name="state.ukg.in_hospital.out" queryTableFieldId="59"/>
    <tableColumn id="60" xr3:uid="{30E0E23F-AD66-439F-BD7D-26F2E9069659}" uniqueName="60" name="state.ukg.in_hospital.todate" queryTableFieldId="60"/>
    <tableColumn id="61" xr3:uid="{C12F4519-0DAB-432C-A283-276DCF6FCFBA}" uniqueName="61" name="state.ukg.in_hospital" queryTableFieldId="61"/>
    <tableColumn id="62" xr3:uid="{5F64A653-A191-4068-8C40-7D18CB16CA86}" uniqueName="62" name="state.ukg.deceased" queryTableFieldId="62"/>
    <tableColumn id="63" xr3:uid="{253D5BA9-2F68-4110-B41B-D2FA5960924E}" uniqueName="63" name="state.ukg.deceased.todate" queryTableFieldId="63"/>
    <tableColumn id="64" xr3:uid="{A15FAB99-B4A4-45EB-8DFE-6CE154682123}" uniqueName="64" name="state.ukg.icu.in" queryTableFieldId="64"/>
    <tableColumn id="65" xr3:uid="{DADB5BB8-7627-42D7-9E19-D672D0F9122D}" uniqueName="65" name="state.ukg.icu.out" queryTableFieldId="65"/>
    <tableColumn id="66" xr3:uid="{B1160D54-0A34-483A-B4F4-B9FAE88839A7}" uniqueName="66" name="state.ukg.icu.todate" queryTableFieldId="66"/>
    <tableColumn id="67" xr3:uid="{116598D1-2598-4FE7-BA95-FB5D65A5199D}" uniqueName="67" name="state.ukg.icu" queryTableFieldId="67"/>
    <tableColumn id="68" xr3:uid="{B7C5A9F8-292F-4589-B97A-3BAC05CD7B4C}" uniqueName="68" name="state.ukg.critical.in" queryTableFieldId="68"/>
    <tableColumn id="69" xr3:uid="{0F728750-EF14-42B0-BB81-DC5BA3FB6106}" uniqueName="69" name="state.ukg.critical.out" queryTableFieldId="69"/>
    <tableColumn id="70" xr3:uid="{AB7C9383-BB20-48EF-B2CB-AEBB62976F66}" uniqueName="70" name="state.ukg.critical.todate" queryTableFieldId="70"/>
    <tableColumn id="71" xr3:uid="{17B214A4-059E-427D-B411-6D8C727114DE}" uniqueName="71" name="state.ukg.critical" queryTableFieldId="71"/>
    <tableColumn id="72" xr3:uid="{6B6F4DF9-82B2-45FF-9D24-5A83E60FE31E}" uniqueName="72" name="state.ukg.deceased.icu" queryTableFieldId="72"/>
    <tableColumn id="73" xr3:uid="{CE7989B4-CF59-47D7-B18B-A2C10F7E1E05}" uniqueName="73" name="state.ukg.deceased.icu.todate" queryTableFieldId="73"/>
    <tableColumn id="74" xr3:uid="{16484F42-9DAA-4A93-86E9-42C3246D19FD}" uniqueName="74" name="state.sbce.in_hospital.in" queryTableFieldId="74"/>
    <tableColumn id="75" xr3:uid="{C830F1C6-8644-4F6E-842B-EFB312E9EDF2}" uniqueName="75" name="state.sbce.in_hospital.out" queryTableFieldId="75"/>
    <tableColumn id="76" xr3:uid="{E282F8CC-8FFE-4932-B7D8-587C803282A7}" uniqueName="76" name="state.sbce.in_hospital.todate" queryTableFieldId="76"/>
    <tableColumn id="77" xr3:uid="{AD66DD9F-A4C9-4114-98A0-B27645395331}" uniqueName="77" name="state.sbce.in_hospital" queryTableFieldId="77"/>
    <tableColumn id="78" xr3:uid="{AB74CEF4-1C54-4345-84A4-F657C7F5950B}" uniqueName="78" name="state.sbce.deceased" queryTableFieldId="78"/>
    <tableColumn id="79" xr3:uid="{8FCAD6F1-6F55-4C99-A72E-6E65106B1EEE}" uniqueName="79" name="state.sbce.deceased.todate" queryTableFieldId="79"/>
    <tableColumn id="80" xr3:uid="{2801DAE1-3630-4677-9EBA-F3B36122B712}" uniqueName="80" name="state.sbce.icu.in" queryTableFieldId="80"/>
    <tableColumn id="81" xr3:uid="{0CD6AEE4-7E12-4890-8D5A-B343E91C3F00}" uniqueName="81" name="state.sbce.icu.out" queryTableFieldId="81"/>
    <tableColumn id="82" xr3:uid="{5FC578A3-8175-486B-9BA2-4BEDFB18AE53}" uniqueName="82" name="state.sbce.icu.todate" queryTableFieldId="82"/>
    <tableColumn id="83" xr3:uid="{F0AEA358-5920-4F1C-B59B-ACCB8B7A321D}" uniqueName="83" name="state.sbce.icu" queryTableFieldId="83"/>
    <tableColumn id="84" xr3:uid="{9CCB3EC9-28C6-4AB8-9CEF-5536043FCF21}" uniqueName="84" name="state.sbce.critical.in" queryTableFieldId="84"/>
    <tableColumn id="85" xr3:uid="{56678EA6-C1C0-443F-9891-455D21ED7B42}" uniqueName="85" name="state.sbce.critical.out" queryTableFieldId="85"/>
    <tableColumn id="86" xr3:uid="{312D5408-751E-44B3-9ED1-FD1D2166ACDB}" uniqueName="86" name="state.sbce.critical.todate" queryTableFieldId="86"/>
    <tableColumn id="87" xr3:uid="{0CB9EB7D-7D43-4B21-81A7-14E99A6CF1DB}" uniqueName="87" name="state.sbce.critical" queryTableFieldId="87"/>
    <tableColumn id="88" xr3:uid="{A97D57BF-E9BD-4F5B-9131-D04D0B29DC4C}" uniqueName="88" name="state.sbce.deceased.icu" queryTableFieldId="88" dataDxfId="0"/>
    <tableColumn id="89" xr3:uid="{0CA7139E-B159-4A7B-9BE7-7BCF20EE6709}" uniqueName="89" name="state.sbce.deceased.icu.todate" queryTableFieldId="8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E412-8DB2-4F94-AF3D-D945132E0E90}">
  <dimension ref="A1:CK55"/>
  <sheetViews>
    <sheetView topLeftCell="B1" workbookViewId="0">
      <selection activeCell="D10" sqref="D10"/>
    </sheetView>
  </sheetViews>
  <sheetFormatPr defaultRowHeight="15" x14ac:dyDescent="0.25"/>
  <cols>
    <col min="1" max="1" width="6.42578125" bestFit="1" customWidth="1"/>
    <col min="2" max="2" width="10.42578125" bestFit="1" customWidth="1"/>
    <col min="3" max="3" width="20.7109375" bestFit="1" customWidth="1"/>
    <col min="4" max="4" width="22" bestFit="1" customWidth="1"/>
    <col min="5" max="5" width="25" bestFit="1" customWidth="1"/>
    <col min="6" max="6" width="18.28515625" bestFit="1" customWidth="1"/>
    <col min="7" max="7" width="13.140625" bestFit="1" customWidth="1"/>
    <col min="8" max="8" width="14.42578125" bestFit="1" customWidth="1"/>
    <col min="9" max="9" width="17.42578125" bestFit="1" customWidth="1"/>
    <col min="10" max="10" width="10.85546875" bestFit="1" customWidth="1"/>
    <col min="11" max="11" width="16.5703125" bestFit="1" customWidth="1"/>
    <col min="12" max="12" width="17.85546875" bestFit="1" customWidth="1"/>
    <col min="13" max="13" width="20.85546875" bestFit="1" customWidth="1"/>
    <col min="14" max="14" width="14.140625" bestFit="1" customWidth="1"/>
    <col min="15" max="15" width="24.85546875" bestFit="1" customWidth="1"/>
    <col min="16" max="16" width="31.42578125" bestFit="1" customWidth="1"/>
    <col min="17" max="17" width="28.140625" bestFit="1" customWidth="1"/>
    <col min="18" max="18" width="34.7109375" bestFit="1" customWidth="1"/>
    <col min="19" max="19" width="22.7109375" bestFit="1" customWidth="1"/>
    <col min="20" max="20" width="29.42578125" bestFit="1" customWidth="1"/>
    <col min="21" max="21" width="16.85546875" bestFit="1" customWidth="1"/>
    <col min="22" max="22" width="23.42578125" bestFit="1" customWidth="1"/>
    <col min="23" max="23" width="29.28515625" bestFit="1" customWidth="1"/>
    <col min="24" max="24" width="17.42578125" bestFit="1" customWidth="1"/>
    <col min="25" max="25" width="24.140625" bestFit="1" customWidth="1"/>
    <col min="26" max="26" width="25.5703125" bestFit="1" customWidth="1"/>
    <col min="27" max="27" width="26.85546875" bestFit="1" customWidth="1"/>
    <col min="28" max="28" width="29.85546875" bestFit="1" customWidth="1"/>
    <col min="29" max="29" width="23.140625" bestFit="1" customWidth="1"/>
    <col min="30" max="30" width="21.7109375" bestFit="1" customWidth="1"/>
    <col min="31" max="31" width="28.42578125" bestFit="1" customWidth="1"/>
    <col min="32" max="32" width="18" bestFit="1" customWidth="1"/>
    <col min="33" max="33" width="19.28515625" bestFit="1" customWidth="1"/>
    <col min="34" max="34" width="22.28515625" bestFit="1" customWidth="1"/>
    <col min="35" max="35" width="15.7109375" bestFit="1" customWidth="1"/>
    <col min="36" max="36" width="21.42578125" bestFit="1" customWidth="1"/>
    <col min="37" max="37" width="22.7109375" bestFit="1" customWidth="1"/>
    <col min="38" max="38" width="25.7109375" bestFit="1" customWidth="1"/>
    <col min="39" max="39" width="19" bestFit="1" customWidth="1"/>
    <col min="40" max="40" width="25" bestFit="1" customWidth="1"/>
    <col min="41" max="41" width="31.5703125" bestFit="1" customWidth="1"/>
    <col min="42" max="42" width="27.28515625" bestFit="1" customWidth="1"/>
    <col min="43" max="43" width="28.7109375" bestFit="1" customWidth="1"/>
    <col min="44" max="44" width="31.5703125" bestFit="1" customWidth="1"/>
    <col min="45" max="45" width="25" bestFit="1" customWidth="1"/>
    <col min="46" max="46" width="23.42578125" bestFit="1" customWidth="1"/>
    <col min="47" max="47" width="30.140625" bestFit="1" customWidth="1"/>
    <col min="48" max="48" width="19.85546875" bestFit="1" customWidth="1"/>
    <col min="49" max="49" width="21.140625" bestFit="1" customWidth="1"/>
    <col min="50" max="50" width="24.140625" bestFit="1" customWidth="1"/>
    <col min="51" max="51" width="17.42578125" bestFit="1" customWidth="1"/>
    <col min="52" max="52" width="23.140625" bestFit="1" customWidth="1"/>
    <col min="53" max="53" width="24.5703125" bestFit="1" customWidth="1"/>
    <col min="54" max="54" width="27.42578125" bestFit="1" customWidth="1"/>
    <col min="55" max="55" width="20.85546875" bestFit="1" customWidth="1"/>
    <col min="56" max="56" width="26.7109375" bestFit="1" customWidth="1"/>
    <col min="57" max="57" width="33.42578125" bestFit="1" customWidth="1"/>
    <col min="58" max="58" width="24.5703125" bestFit="1" customWidth="1"/>
    <col min="59" max="59" width="25.85546875" bestFit="1" customWidth="1"/>
    <col min="60" max="60" width="28.85546875" bestFit="1" customWidth="1"/>
    <col min="61" max="61" width="22.140625" bestFit="1" customWidth="1"/>
    <col min="62" max="62" width="20.7109375" bestFit="1" customWidth="1"/>
    <col min="63" max="63" width="27.28515625" bestFit="1" customWidth="1"/>
    <col min="64" max="64" width="17" bestFit="1" customWidth="1"/>
    <col min="65" max="65" width="18.28515625" bestFit="1" customWidth="1"/>
    <col min="66" max="66" width="21.28515625" bestFit="1" customWidth="1"/>
    <col min="67" max="67" width="14.5703125" bestFit="1" customWidth="1"/>
    <col min="68" max="68" width="20.42578125" bestFit="1" customWidth="1"/>
    <col min="69" max="69" width="21.7109375" bestFit="1" customWidth="1"/>
    <col min="70" max="70" width="24.7109375" bestFit="1" customWidth="1"/>
    <col min="71" max="71" width="18" bestFit="1" customWidth="1"/>
    <col min="72" max="72" width="24" bestFit="1" customWidth="1"/>
    <col min="73" max="73" width="30.5703125" bestFit="1" customWidth="1"/>
    <col min="74" max="74" width="25.42578125" bestFit="1" customWidth="1"/>
    <col min="75" max="75" width="26.7109375" bestFit="1" customWidth="1"/>
    <col min="76" max="76" width="29.7109375" bestFit="1" customWidth="1"/>
    <col min="77" max="77" width="23" bestFit="1" customWidth="1"/>
    <col min="78" max="78" width="21.5703125" bestFit="1" customWidth="1"/>
    <col min="79" max="79" width="28.28515625" bestFit="1" customWidth="1"/>
    <col min="80" max="80" width="17.85546875" bestFit="1" customWidth="1"/>
    <col min="81" max="81" width="19.140625" bestFit="1" customWidth="1"/>
    <col min="82" max="82" width="22.140625" bestFit="1" customWidth="1"/>
    <col min="83" max="83" width="15.5703125" bestFit="1" customWidth="1"/>
    <col min="84" max="84" width="21.28515625" bestFit="1" customWidth="1"/>
    <col min="85" max="85" width="22.5703125" bestFit="1" customWidth="1"/>
    <col min="86" max="86" width="25.5703125" bestFit="1" customWidth="1"/>
    <col min="87" max="87" width="18.85546875" bestFit="1" customWidth="1"/>
    <col min="88" max="88" width="24.85546875" bestFit="1" customWidth="1"/>
    <col min="89" max="89" width="31.42578125" bestFit="1" customWidth="1"/>
  </cols>
  <sheetData>
    <row r="1" spans="1:8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11</v>
      </c>
      <c r="M1" s="2" t="s">
        <v>64</v>
      </c>
      <c r="N1" s="2" t="s">
        <v>12</v>
      </c>
      <c r="O1" s="2" t="s">
        <v>13</v>
      </c>
      <c r="P1" s="2" t="s">
        <v>65</v>
      </c>
      <c r="Q1" s="2" t="s">
        <v>66</v>
      </c>
      <c r="R1" s="2" t="s">
        <v>67</v>
      </c>
      <c r="S1" s="2" t="s">
        <v>14</v>
      </c>
      <c r="T1" s="2" t="s">
        <v>100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23</v>
      </c>
      <c r="AC1" s="2" t="s">
        <v>22</v>
      </c>
      <c r="AD1" s="2" t="s">
        <v>30</v>
      </c>
      <c r="AE1" s="2" t="s">
        <v>68</v>
      </c>
      <c r="AF1" s="2" t="s">
        <v>24</v>
      </c>
      <c r="AG1" s="2" t="s">
        <v>25</v>
      </c>
      <c r="AH1" s="2" t="s">
        <v>69</v>
      </c>
      <c r="AI1" s="2" t="s">
        <v>26</v>
      </c>
      <c r="AJ1" s="2" t="s">
        <v>27</v>
      </c>
      <c r="AK1" s="2" t="s">
        <v>28</v>
      </c>
      <c r="AL1" s="2" t="s">
        <v>70</v>
      </c>
      <c r="AM1" s="2" t="s">
        <v>29</v>
      </c>
      <c r="AN1" s="2" t="s">
        <v>71</v>
      </c>
      <c r="AO1" s="2" t="s">
        <v>72</v>
      </c>
      <c r="AP1" s="2" t="s">
        <v>31</v>
      </c>
      <c r="AQ1" s="2" t="s">
        <v>32</v>
      </c>
      <c r="AR1" s="2" t="s">
        <v>34</v>
      </c>
      <c r="AS1" s="2" t="s">
        <v>33</v>
      </c>
      <c r="AT1" s="2" t="s">
        <v>41</v>
      </c>
      <c r="AU1" s="2" t="s">
        <v>73</v>
      </c>
      <c r="AV1" s="2" t="s">
        <v>35</v>
      </c>
      <c r="AW1" s="2" t="s">
        <v>36</v>
      </c>
      <c r="AX1" s="2" t="s">
        <v>74</v>
      </c>
      <c r="AY1" s="2" t="s">
        <v>37</v>
      </c>
      <c r="AZ1" s="2" t="s">
        <v>38</v>
      </c>
      <c r="BA1" s="2" t="s">
        <v>39</v>
      </c>
      <c r="BB1" s="2" t="s">
        <v>75</v>
      </c>
      <c r="BC1" s="2" t="s">
        <v>40</v>
      </c>
      <c r="BD1" s="2" t="s">
        <v>76</v>
      </c>
      <c r="BE1" s="2" t="s">
        <v>77</v>
      </c>
      <c r="BF1" s="2" t="s">
        <v>42</v>
      </c>
      <c r="BG1" s="2" t="s">
        <v>43</v>
      </c>
      <c r="BH1" s="2" t="s">
        <v>45</v>
      </c>
      <c r="BI1" s="2" t="s">
        <v>44</v>
      </c>
      <c r="BJ1" s="2" t="s">
        <v>52</v>
      </c>
      <c r="BK1" s="2" t="s">
        <v>78</v>
      </c>
      <c r="BL1" s="2" t="s">
        <v>46</v>
      </c>
      <c r="BM1" s="2" t="s">
        <v>47</v>
      </c>
      <c r="BN1" s="2" t="s">
        <v>79</v>
      </c>
      <c r="BO1" s="2" t="s">
        <v>48</v>
      </c>
      <c r="BP1" s="2" t="s">
        <v>49</v>
      </c>
      <c r="BQ1" s="2" t="s">
        <v>50</v>
      </c>
      <c r="BR1" s="2" t="s">
        <v>80</v>
      </c>
      <c r="BS1" s="2" t="s">
        <v>51</v>
      </c>
      <c r="BT1" s="2" t="s">
        <v>81</v>
      </c>
      <c r="BU1" s="2" t="s">
        <v>82</v>
      </c>
      <c r="BV1" s="2" t="s">
        <v>53</v>
      </c>
      <c r="BW1" s="2" t="s">
        <v>54</v>
      </c>
      <c r="BX1" s="2" t="s">
        <v>56</v>
      </c>
      <c r="BY1" s="2" t="s">
        <v>55</v>
      </c>
      <c r="BZ1" s="2" t="s">
        <v>63</v>
      </c>
      <c r="CA1" s="2" t="s">
        <v>83</v>
      </c>
      <c r="CB1" s="2" t="s">
        <v>57</v>
      </c>
      <c r="CC1" s="2" t="s">
        <v>58</v>
      </c>
      <c r="CD1" s="2" t="s">
        <v>84</v>
      </c>
      <c r="CE1" s="2" t="s">
        <v>59</v>
      </c>
      <c r="CF1" s="2" t="s">
        <v>60</v>
      </c>
      <c r="CG1" s="2" t="s">
        <v>61</v>
      </c>
      <c r="CH1" s="2" t="s">
        <v>85</v>
      </c>
      <c r="CI1" s="2" t="s">
        <v>62</v>
      </c>
      <c r="CJ1" s="2" t="s">
        <v>86</v>
      </c>
      <c r="CK1" s="2" t="s">
        <v>87</v>
      </c>
    </row>
    <row r="2" spans="1:89" x14ac:dyDescent="0.25">
      <c r="A2" s="2">
        <v>1</v>
      </c>
      <c r="B2" s="1">
        <v>43894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 t="s">
        <v>101</v>
      </c>
      <c r="CK2" s="2"/>
    </row>
    <row r="3" spans="1:89" x14ac:dyDescent="0.25">
      <c r="A3" s="2">
        <v>2</v>
      </c>
      <c r="B3" s="1">
        <v>43895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 t="s">
        <v>101</v>
      </c>
      <c r="CK3" s="2"/>
    </row>
    <row r="4" spans="1:89" x14ac:dyDescent="0.25">
      <c r="A4">
        <v>3</v>
      </c>
      <c r="B4" s="1">
        <v>43896</v>
      </c>
      <c r="CJ4" s="2" t="s">
        <v>101</v>
      </c>
    </row>
    <row r="5" spans="1:89" x14ac:dyDescent="0.25">
      <c r="A5">
        <v>4</v>
      </c>
      <c r="B5" s="1">
        <v>43897</v>
      </c>
      <c r="CJ5" s="2" t="s">
        <v>101</v>
      </c>
    </row>
    <row r="6" spans="1:89" x14ac:dyDescent="0.25">
      <c r="A6">
        <v>5</v>
      </c>
      <c r="B6" s="1">
        <v>43898</v>
      </c>
      <c r="CJ6" s="2" t="s">
        <v>101</v>
      </c>
    </row>
    <row r="7" spans="1:89" x14ac:dyDescent="0.25">
      <c r="A7">
        <v>6</v>
      </c>
      <c r="B7" s="1">
        <v>43899</v>
      </c>
      <c r="CJ7" s="2" t="s">
        <v>101</v>
      </c>
    </row>
    <row r="8" spans="1:89" x14ac:dyDescent="0.25">
      <c r="A8">
        <v>7</v>
      </c>
      <c r="B8" s="1">
        <v>43900</v>
      </c>
      <c r="C8">
        <v>0</v>
      </c>
      <c r="D8">
        <v>8</v>
      </c>
      <c r="E8">
        <v>0</v>
      </c>
      <c r="F8">
        <v>18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</v>
      </c>
      <c r="AA8">
        <v>8</v>
      </c>
      <c r="AC8">
        <v>18</v>
      </c>
      <c r="AE8">
        <v>0</v>
      </c>
      <c r="AF8">
        <v>1</v>
      </c>
      <c r="AH8">
        <v>1</v>
      </c>
      <c r="AI8">
        <v>1</v>
      </c>
      <c r="AJ8">
        <v>1</v>
      </c>
      <c r="AL8">
        <v>1</v>
      </c>
      <c r="AM8">
        <v>1</v>
      </c>
      <c r="CJ8" s="2" t="s">
        <v>101</v>
      </c>
    </row>
    <row r="9" spans="1:89" x14ac:dyDescent="0.25">
      <c r="A9">
        <v>8</v>
      </c>
      <c r="B9" s="1">
        <v>43901</v>
      </c>
      <c r="C9">
        <v>2</v>
      </c>
      <c r="D9">
        <v>2</v>
      </c>
      <c r="E9">
        <v>27</v>
      </c>
      <c r="F9">
        <v>18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Z9">
        <v>2</v>
      </c>
      <c r="AA9">
        <v>2</v>
      </c>
      <c r="AB9">
        <v>27</v>
      </c>
      <c r="AC9">
        <v>18</v>
      </c>
      <c r="AE9">
        <v>0</v>
      </c>
      <c r="AF9">
        <v>0</v>
      </c>
      <c r="AG9">
        <v>0</v>
      </c>
      <c r="AH9">
        <v>1</v>
      </c>
      <c r="AI9">
        <v>1</v>
      </c>
      <c r="AL9">
        <v>1</v>
      </c>
      <c r="AM9">
        <v>1</v>
      </c>
      <c r="CJ9" s="2" t="s">
        <v>101</v>
      </c>
    </row>
    <row r="10" spans="1:89" x14ac:dyDescent="0.25">
      <c r="A10">
        <v>9</v>
      </c>
      <c r="B10" s="1">
        <v>43902</v>
      </c>
      <c r="C10">
        <v>4</v>
      </c>
      <c r="D10">
        <v>5</v>
      </c>
      <c r="E10">
        <v>31</v>
      </c>
      <c r="F10">
        <v>17</v>
      </c>
      <c r="G10">
        <v>1</v>
      </c>
      <c r="H10">
        <v>0</v>
      </c>
      <c r="I10">
        <v>2</v>
      </c>
      <c r="J10">
        <v>2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15</v>
      </c>
      <c r="Z10">
        <v>2</v>
      </c>
      <c r="AA10">
        <v>5</v>
      </c>
      <c r="AB10">
        <v>29</v>
      </c>
      <c r="AC10">
        <v>15</v>
      </c>
      <c r="AE10">
        <v>0</v>
      </c>
      <c r="AF10">
        <v>1</v>
      </c>
      <c r="AG10">
        <v>0</v>
      </c>
      <c r="AH10">
        <v>2</v>
      </c>
      <c r="AI10">
        <v>2</v>
      </c>
      <c r="AL10">
        <v>1</v>
      </c>
      <c r="AM10">
        <v>1</v>
      </c>
      <c r="BF10">
        <v>2</v>
      </c>
      <c r="BH10">
        <v>2</v>
      </c>
      <c r="BI10">
        <v>2</v>
      </c>
      <c r="CJ10" s="2" t="s">
        <v>101</v>
      </c>
    </row>
    <row r="11" spans="1:89" x14ac:dyDescent="0.25">
      <c r="A11">
        <v>10</v>
      </c>
      <c r="B11" s="1">
        <v>43903</v>
      </c>
      <c r="C11">
        <v>9</v>
      </c>
      <c r="D11">
        <v>4</v>
      </c>
      <c r="E11">
        <v>36</v>
      </c>
      <c r="F11">
        <v>22</v>
      </c>
      <c r="G11">
        <v>2</v>
      </c>
      <c r="H11">
        <v>0</v>
      </c>
      <c r="I11">
        <v>4</v>
      </c>
      <c r="J11">
        <v>4</v>
      </c>
      <c r="K11">
        <v>2</v>
      </c>
      <c r="L11">
        <v>0</v>
      </c>
      <c r="M11">
        <v>3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19</v>
      </c>
      <c r="Z11">
        <v>0</v>
      </c>
      <c r="AA11">
        <v>4</v>
      </c>
      <c r="AB11">
        <v>29</v>
      </c>
      <c r="AC11">
        <v>11</v>
      </c>
      <c r="AE11">
        <v>0</v>
      </c>
      <c r="AF11">
        <v>2</v>
      </c>
      <c r="AG11">
        <v>0</v>
      </c>
      <c r="AH11">
        <v>4</v>
      </c>
      <c r="AI11">
        <v>4</v>
      </c>
      <c r="AJ11">
        <v>2</v>
      </c>
      <c r="AL11">
        <v>3</v>
      </c>
      <c r="AM11">
        <v>3</v>
      </c>
      <c r="AP11">
        <v>5</v>
      </c>
      <c r="AR11">
        <v>1</v>
      </c>
      <c r="AS11">
        <v>5</v>
      </c>
      <c r="BF11">
        <v>4</v>
      </c>
      <c r="BH11">
        <v>6</v>
      </c>
      <c r="BI11">
        <v>6</v>
      </c>
      <c r="CJ11" s="2" t="s">
        <v>101</v>
      </c>
    </row>
    <row r="12" spans="1:89" x14ac:dyDescent="0.25">
      <c r="A12">
        <v>11</v>
      </c>
      <c r="B12" s="1">
        <v>43904</v>
      </c>
      <c r="C12">
        <v>8</v>
      </c>
      <c r="D12">
        <v>0</v>
      </c>
      <c r="E12">
        <v>44</v>
      </c>
      <c r="F12">
        <v>29</v>
      </c>
      <c r="G12">
        <v>0</v>
      </c>
      <c r="H12">
        <v>0</v>
      </c>
      <c r="I12">
        <v>4</v>
      </c>
      <c r="J12">
        <v>4</v>
      </c>
      <c r="K12">
        <v>0</v>
      </c>
      <c r="L12">
        <v>0</v>
      </c>
      <c r="M12">
        <v>3</v>
      </c>
      <c r="N12">
        <v>3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19</v>
      </c>
      <c r="Z12">
        <v>6</v>
      </c>
      <c r="AA12">
        <v>0</v>
      </c>
      <c r="AB12">
        <v>35</v>
      </c>
      <c r="AC12">
        <v>16</v>
      </c>
      <c r="AD12">
        <v>1</v>
      </c>
      <c r="AE12">
        <v>1</v>
      </c>
      <c r="AF12">
        <v>0</v>
      </c>
      <c r="AG12">
        <v>0</v>
      </c>
      <c r="AH12">
        <v>4</v>
      </c>
      <c r="AI12">
        <v>4</v>
      </c>
      <c r="AL12">
        <v>3</v>
      </c>
      <c r="AM12">
        <v>3</v>
      </c>
      <c r="AR12">
        <v>1</v>
      </c>
      <c r="AS12">
        <v>5</v>
      </c>
      <c r="BF12">
        <v>2</v>
      </c>
      <c r="BH12">
        <v>8</v>
      </c>
      <c r="BI12">
        <v>8</v>
      </c>
      <c r="CJ12" s="2" t="s">
        <v>101</v>
      </c>
    </row>
    <row r="13" spans="1:89" x14ac:dyDescent="0.25">
      <c r="A13">
        <v>12</v>
      </c>
      <c r="B13" s="1">
        <v>43905</v>
      </c>
      <c r="C13">
        <v>4</v>
      </c>
      <c r="D13">
        <v>0</v>
      </c>
      <c r="E13">
        <v>48</v>
      </c>
      <c r="F13">
        <v>33</v>
      </c>
      <c r="G13">
        <v>0</v>
      </c>
      <c r="H13">
        <v>1</v>
      </c>
      <c r="I13">
        <v>4</v>
      </c>
      <c r="J13">
        <v>3</v>
      </c>
      <c r="K13">
        <v>0</v>
      </c>
      <c r="L13">
        <v>0</v>
      </c>
      <c r="M13">
        <v>3</v>
      </c>
      <c r="N13">
        <v>3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19</v>
      </c>
      <c r="Z13">
        <v>0</v>
      </c>
      <c r="AB13">
        <v>35</v>
      </c>
      <c r="AC13">
        <v>16</v>
      </c>
      <c r="AE13">
        <v>1</v>
      </c>
      <c r="AF13">
        <v>0</v>
      </c>
      <c r="AG13">
        <v>1</v>
      </c>
      <c r="AH13">
        <v>4</v>
      </c>
      <c r="AI13">
        <v>3</v>
      </c>
      <c r="AL13">
        <v>3</v>
      </c>
      <c r="AM13">
        <v>3</v>
      </c>
      <c r="AP13">
        <v>3</v>
      </c>
      <c r="AR13">
        <v>4</v>
      </c>
      <c r="AS13">
        <v>8</v>
      </c>
      <c r="BF13">
        <v>1</v>
      </c>
      <c r="BH13">
        <v>9</v>
      </c>
      <c r="BI13">
        <v>9</v>
      </c>
      <c r="CJ13" s="2" t="s">
        <v>101</v>
      </c>
    </row>
    <row r="14" spans="1:89" x14ac:dyDescent="0.25">
      <c r="A14">
        <v>13</v>
      </c>
      <c r="B14" s="1">
        <v>43906</v>
      </c>
      <c r="C14">
        <v>1</v>
      </c>
      <c r="D14">
        <v>2</v>
      </c>
      <c r="E14">
        <v>49</v>
      </c>
      <c r="F14">
        <v>32</v>
      </c>
      <c r="G14">
        <v>2</v>
      </c>
      <c r="H14">
        <v>0</v>
      </c>
      <c r="I14">
        <v>6</v>
      </c>
      <c r="J14">
        <v>5</v>
      </c>
      <c r="K14">
        <v>0</v>
      </c>
      <c r="L14">
        <v>0</v>
      </c>
      <c r="M14">
        <v>3</v>
      </c>
      <c r="N14">
        <v>3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21</v>
      </c>
      <c r="Z14">
        <v>0</v>
      </c>
      <c r="AA14">
        <v>2</v>
      </c>
      <c r="AB14">
        <v>35</v>
      </c>
      <c r="AC14">
        <v>14</v>
      </c>
      <c r="AE14">
        <v>1</v>
      </c>
      <c r="AF14">
        <v>1</v>
      </c>
      <c r="AG14">
        <v>0</v>
      </c>
      <c r="AH14">
        <v>5</v>
      </c>
      <c r="AI14">
        <v>4</v>
      </c>
      <c r="AL14">
        <v>3</v>
      </c>
      <c r="AM14">
        <v>3</v>
      </c>
      <c r="AR14">
        <v>4</v>
      </c>
      <c r="AS14">
        <v>8</v>
      </c>
      <c r="AU14">
        <v>0</v>
      </c>
      <c r="AV14">
        <v>1</v>
      </c>
      <c r="AW14">
        <v>0</v>
      </c>
      <c r="AX14">
        <v>1</v>
      </c>
      <c r="AY14">
        <v>1</v>
      </c>
      <c r="BB14">
        <v>0</v>
      </c>
      <c r="BC14">
        <v>0</v>
      </c>
      <c r="BE14">
        <v>0</v>
      </c>
      <c r="BF14">
        <v>1</v>
      </c>
      <c r="BH14">
        <v>10</v>
      </c>
      <c r="BI14">
        <v>10</v>
      </c>
      <c r="CJ14" s="2" t="s">
        <v>101</v>
      </c>
    </row>
    <row r="15" spans="1:89" x14ac:dyDescent="0.25">
      <c r="A15">
        <v>14</v>
      </c>
      <c r="B15" s="1">
        <v>43907</v>
      </c>
      <c r="C15">
        <v>11</v>
      </c>
      <c r="D15">
        <v>5</v>
      </c>
      <c r="E15">
        <v>60</v>
      </c>
      <c r="F15">
        <v>38</v>
      </c>
      <c r="G15">
        <v>0</v>
      </c>
      <c r="H15">
        <v>0</v>
      </c>
      <c r="I15">
        <v>6</v>
      </c>
      <c r="J15">
        <v>5</v>
      </c>
      <c r="K15">
        <v>1</v>
      </c>
      <c r="L15">
        <v>0</v>
      </c>
      <c r="M15">
        <v>4</v>
      </c>
      <c r="N15">
        <v>4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26</v>
      </c>
      <c r="Z15">
        <v>7</v>
      </c>
      <c r="AA15">
        <v>3</v>
      </c>
      <c r="AB15">
        <v>42</v>
      </c>
      <c r="AC15">
        <v>18</v>
      </c>
      <c r="AE15">
        <v>1</v>
      </c>
      <c r="AF15">
        <v>0</v>
      </c>
      <c r="AG15">
        <v>0</v>
      </c>
      <c r="AH15">
        <v>5</v>
      </c>
      <c r="AI15">
        <v>4</v>
      </c>
      <c r="AJ15">
        <v>1</v>
      </c>
      <c r="AL15">
        <v>4</v>
      </c>
      <c r="AM15">
        <v>4</v>
      </c>
      <c r="AP15">
        <v>2</v>
      </c>
      <c r="AQ15">
        <v>2</v>
      </c>
      <c r="AR15">
        <v>6</v>
      </c>
      <c r="AS15">
        <v>8</v>
      </c>
      <c r="AU15">
        <v>0</v>
      </c>
      <c r="AV15">
        <v>0</v>
      </c>
      <c r="AW15">
        <v>0</v>
      </c>
      <c r="AX15">
        <v>1</v>
      </c>
      <c r="AY15">
        <v>1</v>
      </c>
      <c r="BB15">
        <v>0</v>
      </c>
      <c r="BC15">
        <v>0</v>
      </c>
      <c r="BE15">
        <v>0</v>
      </c>
      <c r="BF15">
        <v>2</v>
      </c>
      <c r="BH15">
        <v>12</v>
      </c>
      <c r="BI15">
        <v>12</v>
      </c>
      <c r="CJ15" s="2" t="s">
        <v>101</v>
      </c>
    </row>
    <row r="16" spans="1:89" x14ac:dyDescent="0.25">
      <c r="A16">
        <v>15</v>
      </c>
      <c r="B16" s="1">
        <v>43908</v>
      </c>
      <c r="C16">
        <v>9</v>
      </c>
      <c r="D16">
        <v>6</v>
      </c>
      <c r="E16">
        <v>69</v>
      </c>
      <c r="F16">
        <v>43</v>
      </c>
      <c r="G16">
        <v>0</v>
      </c>
      <c r="H16">
        <v>0</v>
      </c>
      <c r="I16">
        <v>6</v>
      </c>
      <c r="J16">
        <v>5</v>
      </c>
      <c r="K16">
        <v>0</v>
      </c>
      <c r="L16">
        <v>0</v>
      </c>
      <c r="M16">
        <v>4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32</v>
      </c>
      <c r="Z16">
        <v>2</v>
      </c>
      <c r="AA16">
        <v>4</v>
      </c>
      <c r="AB16">
        <v>44</v>
      </c>
      <c r="AC16">
        <v>18</v>
      </c>
      <c r="AE16">
        <v>1</v>
      </c>
      <c r="AF16">
        <v>0</v>
      </c>
      <c r="AG16">
        <v>0</v>
      </c>
      <c r="AH16">
        <v>5</v>
      </c>
      <c r="AI16">
        <v>4</v>
      </c>
      <c r="AL16">
        <v>4</v>
      </c>
      <c r="AM16">
        <v>4</v>
      </c>
      <c r="AP16">
        <v>6</v>
      </c>
      <c r="AQ16">
        <v>1</v>
      </c>
      <c r="AR16">
        <v>12</v>
      </c>
      <c r="AS16">
        <v>13</v>
      </c>
      <c r="AU16">
        <v>0</v>
      </c>
      <c r="AV16">
        <v>0</v>
      </c>
      <c r="AW16">
        <v>0</v>
      </c>
      <c r="AX16">
        <v>1</v>
      </c>
      <c r="AY16">
        <v>1</v>
      </c>
      <c r="BB16">
        <v>0</v>
      </c>
      <c r="BC16">
        <v>0</v>
      </c>
      <c r="BE16">
        <v>0</v>
      </c>
      <c r="BF16">
        <v>1</v>
      </c>
      <c r="BG16">
        <v>1</v>
      </c>
      <c r="BH16">
        <v>13</v>
      </c>
      <c r="BI16">
        <v>12</v>
      </c>
      <c r="CJ16" s="2" t="s">
        <v>101</v>
      </c>
    </row>
    <row r="17" spans="1:89" x14ac:dyDescent="0.25">
      <c r="A17">
        <v>16</v>
      </c>
      <c r="B17" s="1">
        <v>43909</v>
      </c>
      <c r="C17">
        <v>7</v>
      </c>
      <c r="D17">
        <v>3</v>
      </c>
      <c r="E17">
        <v>76</v>
      </c>
      <c r="F17">
        <v>47</v>
      </c>
      <c r="G17">
        <v>2</v>
      </c>
      <c r="H17">
        <v>0</v>
      </c>
      <c r="I17">
        <v>8</v>
      </c>
      <c r="J17">
        <v>7</v>
      </c>
      <c r="K17">
        <v>3</v>
      </c>
      <c r="L17">
        <v>0</v>
      </c>
      <c r="M17">
        <v>7</v>
      </c>
      <c r="N17">
        <v>7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35</v>
      </c>
      <c r="X17">
        <v>1</v>
      </c>
      <c r="Y17">
        <v>1</v>
      </c>
      <c r="Z17">
        <v>5</v>
      </c>
      <c r="AA17">
        <v>2</v>
      </c>
      <c r="AB17">
        <v>49</v>
      </c>
      <c r="AC17">
        <v>21</v>
      </c>
      <c r="AE17">
        <v>1</v>
      </c>
      <c r="AF17">
        <v>1</v>
      </c>
      <c r="AG17">
        <v>0</v>
      </c>
      <c r="AH17">
        <v>6</v>
      </c>
      <c r="AI17">
        <v>5</v>
      </c>
      <c r="AJ17">
        <v>1</v>
      </c>
      <c r="AL17">
        <v>5</v>
      </c>
      <c r="AM17">
        <v>5</v>
      </c>
      <c r="AP17">
        <v>2</v>
      </c>
      <c r="AQ17">
        <v>1</v>
      </c>
      <c r="AR17">
        <v>14</v>
      </c>
      <c r="AS17">
        <v>14</v>
      </c>
      <c r="AU17">
        <v>0</v>
      </c>
      <c r="AV17">
        <v>1</v>
      </c>
      <c r="AW17">
        <v>0</v>
      </c>
      <c r="AX17">
        <v>2</v>
      </c>
      <c r="AY17">
        <v>2</v>
      </c>
      <c r="AZ17">
        <v>2</v>
      </c>
      <c r="BB17">
        <v>2</v>
      </c>
      <c r="BC17">
        <v>2</v>
      </c>
      <c r="BE17">
        <v>0</v>
      </c>
      <c r="BH17">
        <v>13</v>
      </c>
      <c r="BI17">
        <v>12</v>
      </c>
      <c r="CJ17" s="2" t="s">
        <v>101</v>
      </c>
    </row>
    <row r="18" spans="1:89" x14ac:dyDescent="0.25">
      <c r="A18">
        <v>17</v>
      </c>
      <c r="B18" s="1">
        <v>43910</v>
      </c>
      <c r="C18">
        <v>3</v>
      </c>
      <c r="D18">
        <v>4</v>
      </c>
      <c r="E18">
        <v>79</v>
      </c>
      <c r="F18">
        <v>46</v>
      </c>
      <c r="G18">
        <v>1</v>
      </c>
      <c r="H18">
        <v>0</v>
      </c>
      <c r="I18">
        <v>9</v>
      </c>
      <c r="J18">
        <v>8</v>
      </c>
      <c r="K18">
        <v>1</v>
      </c>
      <c r="L18">
        <v>0</v>
      </c>
      <c r="M18">
        <v>8</v>
      </c>
      <c r="N18">
        <v>8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39</v>
      </c>
      <c r="X18">
        <v>0</v>
      </c>
      <c r="Y18">
        <v>1</v>
      </c>
      <c r="Z18">
        <v>2</v>
      </c>
      <c r="AB18">
        <v>51</v>
      </c>
      <c r="AC18">
        <v>23</v>
      </c>
      <c r="AE18">
        <v>1</v>
      </c>
      <c r="AF18">
        <v>1</v>
      </c>
      <c r="AG18">
        <v>0</v>
      </c>
      <c r="AH18">
        <v>7</v>
      </c>
      <c r="AI18">
        <v>6</v>
      </c>
      <c r="AJ18">
        <v>1</v>
      </c>
      <c r="AL18">
        <v>6</v>
      </c>
      <c r="AM18">
        <v>6</v>
      </c>
      <c r="AQ18">
        <v>3</v>
      </c>
      <c r="AR18">
        <v>14</v>
      </c>
      <c r="AS18">
        <v>11</v>
      </c>
      <c r="AU18">
        <v>0</v>
      </c>
      <c r="AV18">
        <v>0</v>
      </c>
      <c r="AW18">
        <v>0</v>
      </c>
      <c r="AX18">
        <v>2</v>
      </c>
      <c r="AY18">
        <v>2</v>
      </c>
      <c r="BB18">
        <v>2</v>
      </c>
      <c r="BC18">
        <v>2</v>
      </c>
      <c r="BE18">
        <v>0</v>
      </c>
      <c r="BF18">
        <v>1</v>
      </c>
      <c r="BG18">
        <v>1</v>
      </c>
      <c r="BH18">
        <v>14</v>
      </c>
      <c r="BI18">
        <v>12</v>
      </c>
      <c r="CJ18" s="2" t="s">
        <v>101</v>
      </c>
    </row>
    <row r="19" spans="1:89" x14ac:dyDescent="0.25">
      <c r="A19">
        <v>18</v>
      </c>
      <c r="B19" s="1">
        <v>43911</v>
      </c>
      <c r="C19">
        <v>8</v>
      </c>
      <c r="D19">
        <v>3</v>
      </c>
      <c r="E19">
        <v>87</v>
      </c>
      <c r="F19">
        <v>51</v>
      </c>
      <c r="G19">
        <v>0</v>
      </c>
      <c r="H19">
        <v>0</v>
      </c>
      <c r="I19">
        <v>9</v>
      </c>
      <c r="J19">
        <v>8</v>
      </c>
      <c r="K19">
        <v>0</v>
      </c>
      <c r="L19">
        <v>0</v>
      </c>
      <c r="M19">
        <v>8</v>
      </c>
      <c r="N19">
        <v>8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42</v>
      </c>
      <c r="X19">
        <v>0</v>
      </c>
      <c r="Y19">
        <v>1</v>
      </c>
      <c r="Z19">
        <v>6</v>
      </c>
      <c r="AB19">
        <v>57</v>
      </c>
      <c r="AC19">
        <v>29</v>
      </c>
      <c r="AE19">
        <v>1</v>
      </c>
      <c r="AF19">
        <v>0</v>
      </c>
      <c r="AG19">
        <v>0</v>
      </c>
      <c r="AH19">
        <v>7</v>
      </c>
      <c r="AI19">
        <v>6</v>
      </c>
      <c r="AL19">
        <v>6</v>
      </c>
      <c r="AM19">
        <v>6</v>
      </c>
      <c r="AP19">
        <v>2</v>
      </c>
      <c r="AQ19">
        <v>2</v>
      </c>
      <c r="AR19">
        <v>16</v>
      </c>
      <c r="AS19">
        <v>11</v>
      </c>
      <c r="AU19">
        <v>0</v>
      </c>
      <c r="AV19">
        <v>0</v>
      </c>
      <c r="AW19">
        <v>0</v>
      </c>
      <c r="AX19">
        <v>2</v>
      </c>
      <c r="AY19">
        <v>2</v>
      </c>
      <c r="BB19">
        <v>2</v>
      </c>
      <c r="BC19">
        <v>2</v>
      </c>
      <c r="BE19">
        <v>0</v>
      </c>
      <c r="BG19">
        <v>1</v>
      </c>
      <c r="BH19">
        <v>14</v>
      </c>
      <c r="BI19">
        <v>11</v>
      </c>
      <c r="CJ19" s="2" t="s">
        <v>101</v>
      </c>
    </row>
    <row r="20" spans="1:89" x14ac:dyDescent="0.25">
      <c r="A20">
        <v>19</v>
      </c>
      <c r="B20" s="1">
        <v>43912</v>
      </c>
      <c r="C20">
        <v>2</v>
      </c>
      <c r="D20">
        <v>1</v>
      </c>
      <c r="E20">
        <v>89</v>
      </c>
      <c r="F20">
        <v>52</v>
      </c>
      <c r="G20">
        <v>3</v>
      </c>
      <c r="H20">
        <v>0</v>
      </c>
      <c r="I20">
        <v>12</v>
      </c>
      <c r="J20">
        <v>11</v>
      </c>
      <c r="K20">
        <v>3</v>
      </c>
      <c r="L20">
        <v>0</v>
      </c>
      <c r="M20">
        <v>11</v>
      </c>
      <c r="N20">
        <v>11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43</v>
      </c>
      <c r="X20">
        <v>0</v>
      </c>
      <c r="Y20">
        <v>1</v>
      </c>
      <c r="Z20">
        <v>1</v>
      </c>
      <c r="AB20">
        <v>58</v>
      </c>
      <c r="AC20">
        <v>30</v>
      </c>
      <c r="AE20">
        <v>1</v>
      </c>
      <c r="AF20">
        <v>3</v>
      </c>
      <c r="AG20">
        <v>0</v>
      </c>
      <c r="AH20">
        <v>10</v>
      </c>
      <c r="AI20">
        <v>9</v>
      </c>
      <c r="AJ20">
        <v>3</v>
      </c>
      <c r="AL20">
        <v>9</v>
      </c>
      <c r="AM20">
        <v>9</v>
      </c>
      <c r="AQ20">
        <v>1</v>
      </c>
      <c r="AR20">
        <v>16</v>
      </c>
      <c r="AS20">
        <v>10</v>
      </c>
      <c r="AU20">
        <v>0</v>
      </c>
      <c r="AV20">
        <v>0</v>
      </c>
      <c r="AW20">
        <v>0</v>
      </c>
      <c r="AX20">
        <v>2</v>
      </c>
      <c r="AY20">
        <v>2</v>
      </c>
      <c r="BB20">
        <v>2</v>
      </c>
      <c r="BC20">
        <v>2</v>
      </c>
      <c r="BE20">
        <v>0</v>
      </c>
      <c r="BH20">
        <v>14</v>
      </c>
      <c r="BI20">
        <v>11</v>
      </c>
      <c r="BV20">
        <v>1</v>
      </c>
      <c r="BX20">
        <v>1</v>
      </c>
      <c r="BY20">
        <v>1</v>
      </c>
      <c r="CJ20" s="2" t="s">
        <v>101</v>
      </c>
    </row>
    <row r="21" spans="1:89" x14ac:dyDescent="0.25">
      <c r="A21">
        <v>20</v>
      </c>
      <c r="B21" s="1">
        <v>43913</v>
      </c>
      <c r="C21">
        <v>8</v>
      </c>
      <c r="D21">
        <v>3</v>
      </c>
      <c r="E21">
        <v>97</v>
      </c>
      <c r="F21">
        <v>56</v>
      </c>
      <c r="G21">
        <v>1</v>
      </c>
      <c r="H21">
        <v>1</v>
      </c>
      <c r="I21">
        <v>13</v>
      </c>
      <c r="J21">
        <v>10</v>
      </c>
      <c r="K21">
        <v>0</v>
      </c>
      <c r="L21">
        <v>0</v>
      </c>
      <c r="M21">
        <v>11</v>
      </c>
      <c r="N21">
        <v>10</v>
      </c>
      <c r="O21">
        <v>1</v>
      </c>
      <c r="P21">
        <v>2</v>
      </c>
      <c r="Q21">
        <v>1</v>
      </c>
      <c r="R21">
        <v>1</v>
      </c>
      <c r="S21">
        <v>0</v>
      </c>
      <c r="T21">
        <v>0</v>
      </c>
      <c r="U21">
        <v>1</v>
      </c>
      <c r="V21">
        <v>2</v>
      </c>
      <c r="W21">
        <v>46</v>
      </c>
      <c r="X21">
        <v>0</v>
      </c>
      <c r="Y21">
        <v>1</v>
      </c>
      <c r="Z21">
        <v>3</v>
      </c>
      <c r="AB21">
        <v>61</v>
      </c>
      <c r="AC21">
        <v>32</v>
      </c>
      <c r="AD21">
        <v>1</v>
      </c>
      <c r="AE21">
        <v>2</v>
      </c>
      <c r="AF21">
        <v>1</v>
      </c>
      <c r="AG21">
        <v>1</v>
      </c>
      <c r="AH21">
        <v>11</v>
      </c>
      <c r="AI21">
        <v>8</v>
      </c>
      <c r="AL21">
        <v>9</v>
      </c>
      <c r="AM21">
        <v>8</v>
      </c>
      <c r="AN21">
        <v>1</v>
      </c>
      <c r="AO21">
        <v>1</v>
      </c>
      <c r="AP21">
        <v>4</v>
      </c>
      <c r="AQ21">
        <v>3</v>
      </c>
      <c r="AR21">
        <v>20</v>
      </c>
      <c r="AS21">
        <v>11</v>
      </c>
      <c r="AU21">
        <v>0</v>
      </c>
      <c r="AV21">
        <v>0</v>
      </c>
      <c r="AW21">
        <v>0</v>
      </c>
      <c r="AX21">
        <v>2</v>
      </c>
      <c r="AY21">
        <v>2</v>
      </c>
      <c r="BB21">
        <v>2</v>
      </c>
      <c r="BC21">
        <v>2</v>
      </c>
      <c r="BE21">
        <v>0</v>
      </c>
      <c r="BH21">
        <v>14</v>
      </c>
      <c r="BI21">
        <v>11</v>
      </c>
      <c r="BK21">
        <v>0</v>
      </c>
      <c r="BL21">
        <v>0</v>
      </c>
      <c r="BM21">
        <v>0</v>
      </c>
      <c r="BN21">
        <v>0</v>
      </c>
      <c r="BO21">
        <v>0</v>
      </c>
      <c r="BR21">
        <v>0</v>
      </c>
      <c r="BS21">
        <v>0</v>
      </c>
      <c r="BU21">
        <v>0</v>
      </c>
      <c r="BV21">
        <v>1</v>
      </c>
      <c r="BX21">
        <v>2</v>
      </c>
      <c r="BY21">
        <v>2</v>
      </c>
      <c r="CA21">
        <v>0</v>
      </c>
      <c r="CB21">
        <v>0</v>
      </c>
      <c r="CC21">
        <v>0</v>
      </c>
      <c r="CD21">
        <v>0</v>
      </c>
      <c r="CE21">
        <v>0</v>
      </c>
      <c r="CH21">
        <v>0</v>
      </c>
      <c r="CI21">
        <v>0</v>
      </c>
      <c r="CJ21" s="2" t="s">
        <v>101</v>
      </c>
      <c r="CK21">
        <v>0</v>
      </c>
    </row>
    <row r="22" spans="1:89" x14ac:dyDescent="0.25">
      <c r="A22">
        <v>21</v>
      </c>
      <c r="B22" s="1">
        <v>43914</v>
      </c>
      <c r="C22">
        <v>14</v>
      </c>
      <c r="D22">
        <v>0</v>
      </c>
      <c r="E22">
        <v>111</v>
      </c>
      <c r="F22">
        <v>69</v>
      </c>
      <c r="G22">
        <v>1</v>
      </c>
      <c r="H22">
        <v>0</v>
      </c>
      <c r="I22">
        <v>14</v>
      </c>
      <c r="J22">
        <v>11</v>
      </c>
      <c r="K22">
        <v>1</v>
      </c>
      <c r="L22">
        <v>0</v>
      </c>
      <c r="M22">
        <v>12</v>
      </c>
      <c r="N22">
        <v>11</v>
      </c>
      <c r="O22">
        <v>1</v>
      </c>
      <c r="P22">
        <v>3</v>
      </c>
      <c r="Q22">
        <v>0</v>
      </c>
      <c r="R22">
        <v>1</v>
      </c>
      <c r="S22">
        <v>0</v>
      </c>
      <c r="T22">
        <v>0</v>
      </c>
      <c r="U22">
        <v>1</v>
      </c>
      <c r="V22">
        <v>3</v>
      </c>
      <c r="W22">
        <v>46</v>
      </c>
      <c r="X22">
        <v>9</v>
      </c>
      <c r="Y22">
        <v>10</v>
      </c>
      <c r="Z22">
        <v>8</v>
      </c>
      <c r="AB22">
        <v>69</v>
      </c>
      <c r="AC22">
        <v>39</v>
      </c>
      <c r="AD22">
        <v>1</v>
      </c>
      <c r="AE22">
        <v>3</v>
      </c>
      <c r="AF22">
        <v>0</v>
      </c>
      <c r="AG22">
        <v>0</v>
      </c>
      <c r="AH22">
        <v>11</v>
      </c>
      <c r="AI22">
        <v>8</v>
      </c>
      <c r="AL22">
        <v>9</v>
      </c>
      <c r="AM22">
        <v>8</v>
      </c>
      <c r="AO22">
        <v>1</v>
      </c>
      <c r="AP22">
        <v>2</v>
      </c>
      <c r="AQ22">
        <v>0</v>
      </c>
      <c r="AR22">
        <v>22</v>
      </c>
      <c r="AS22">
        <v>13</v>
      </c>
      <c r="AU22">
        <v>0</v>
      </c>
      <c r="AV22">
        <v>1</v>
      </c>
      <c r="AW22">
        <v>0</v>
      </c>
      <c r="AX22">
        <v>3</v>
      </c>
      <c r="AY22">
        <v>3</v>
      </c>
      <c r="AZ22">
        <v>1</v>
      </c>
      <c r="BB22">
        <v>3</v>
      </c>
      <c r="BC22">
        <v>3</v>
      </c>
      <c r="BE22">
        <v>0</v>
      </c>
      <c r="BF22">
        <v>1</v>
      </c>
      <c r="BH22">
        <v>15</v>
      </c>
      <c r="BI22">
        <v>12</v>
      </c>
      <c r="BK22">
        <v>0</v>
      </c>
      <c r="BL22">
        <v>0</v>
      </c>
      <c r="BM22">
        <v>0</v>
      </c>
      <c r="BN22">
        <v>0</v>
      </c>
      <c r="BO22">
        <v>0</v>
      </c>
      <c r="BR22">
        <v>0</v>
      </c>
      <c r="BS22">
        <v>0</v>
      </c>
      <c r="BU22">
        <v>0</v>
      </c>
      <c r="BV22">
        <v>3</v>
      </c>
      <c r="BX22">
        <v>5</v>
      </c>
      <c r="BY22">
        <v>5</v>
      </c>
      <c r="CA22">
        <v>0</v>
      </c>
      <c r="CB22">
        <v>0</v>
      </c>
      <c r="CC22">
        <v>0</v>
      </c>
      <c r="CD22">
        <v>0</v>
      </c>
      <c r="CE22">
        <v>0</v>
      </c>
      <c r="CH22">
        <v>0</v>
      </c>
      <c r="CI22">
        <v>0</v>
      </c>
      <c r="CJ22" s="2" t="s">
        <v>101</v>
      </c>
      <c r="CK22">
        <v>0</v>
      </c>
    </row>
    <row r="23" spans="1:89" x14ac:dyDescent="0.25">
      <c r="A23">
        <v>22</v>
      </c>
      <c r="B23" s="1">
        <v>43915</v>
      </c>
      <c r="C23">
        <v>10</v>
      </c>
      <c r="D23">
        <v>1</v>
      </c>
      <c r="E23">
        <v>121</v>
      </c>
      <c r="F23">
        <v>78</v>
      </c>
      <c r="G23">
        <v>6</v>
      </c>
      <c r="H23">
        <v>3</v>
      </c>
      <c r="I23">
        <v>20</v>
      </c>
      <c r="J23">
        <v>14</v>
      </c>
      <c r="K23">
        <v>2</v>
      </c>
      <c r="L23">
        <v>0</v>
      </c>
      <c r="M23">
        <v>14</v>
      </c>
      <c r="N23">
        <v>13</v>
      </c>
      <c r="O23">
        <v>0</v>
      </c>
      <c r="P23">
        <v>3</v>
      </c>
      <c r="Q23">
        <v>0</v>
      </c>
      <c r="R23">
        <v>1</v>
      </c>
      <c r="S23">
        <v>1</v>
      </c>
      <c r="T23">
        <v>1</v>
      </c>
      <c r="U23">
        <v>1</v>
      </c>
      <c r="V23">
        <v>4</v>
      </c>
      <c r="W23">
        <v>47</v>
      </c>
      <c r="X23">
        <v>0</v>
      </c>
      <c r="Y23">
        <v>10</v>
      </c>
      <c r="Z23">
        <v>3</v>
      </c>
      <c r="AB23">
        <v>72</v>
      </c>
      <c r="AC23">
        <v>42</v>
      </c>
      <c r="AE23">
        <v>3</v>
      </c>
      <c r="AF23">
        <v>5</v>
      </c>
      <c r="AG23">
        <v>3</v>
      </c>
      <c r="AH23">
        <v>16</v>
      </c>
      <c r="AI23">
        <v>10</v>
      </c>
      <c r="AJ23">
        <v>1</v>
      </c>
      <c r="AL23">
        <v>10</v>
      </c>
      <c r="AM23">
        <v>9</v>
      </c>
      <c r="AO23">
        <v>1</v>
      </c>
      <c r="AP23">
        <v>4</v>
      </c>
      <c r="AQ23">
        <v>1</v>
      </c>
      <c r="AR23">
        <v>26</v>
      </c>
      <c r="AS23">
        <v>16</v>
      </c>
      <c r="AU23">
        <v>0</v>
      </c>
      <c r="AV23">
        <v>0</v>
      </c>
      <c r="AW23">
        <v>0</v>
      </c>
      <c r="AX23">
        <v>3</v>
      </c>
      <c r="AY23">
        <v>3</v>
      </c>
      <c r="BB23">
        <v>3</v>
      </c>
      <c r="BC23">
        <v>3</v>
      </c>
      <c r="BE23">
        <v>0</v>
      </c>
      <c r="BF23">
        <v>2</v>
      </c>
      <c r="BH23">
        <v>17</v>
      </c>
      <c r="BI23">
        <v>14</v>
      </c>
      <c r="BK23">
        <v>0</v>
      </c>
      <c r="BL23">
        <v>0</v>
      </c>
      <c r="BM23">
        <v>0</v>
      </c>
      <c r="BN23">
        <v>0</v>
      </c>
      <c r="BO23">
        <v>0</v>
      </c>
      <c r="BR23">
        <v>0</v>
      </c>
      <c r="BS23">
        <v>0</v>
      </c>
      <c r="BU23">
        <v>0</v>
      </c>
      <c r="BV23">
        <v>1</v>
      </c>
      <c r="BX23">
        <v>6</v>
      </c>
      <c r="BY23">
        <v>6</v>
      </c>
      <c r="CA23">
        <v>0</v>
      </c>
      <c r="CB23">
        <v>1</v>
      </c>
      <c r="CC23">
        <v>0</v>
      </c>
      <c r="CD23">
        <v>1</v>
      </c>
      <c r="CE23">
        <v>1</v>
      </c>
      <c r="CF23">
        <v>1</v>
      </c>
      <c r="CH23">
        <v>1</v>
      </c>
      <c r="CI23">
        <v>1</v>
      </c>
      <c r="CJ23" s="2" t="s">
        <v>101</v>
      </c>
      <c r="CK23">
        <v>0</v>
      </c>
    </row>
    <row r="24" spans="1:89" x14ac:dyDescent="0.25">
      <c r="A24">
        <v>23</v>
      </c>
      <c r="B24" s="1">
        <v>43916</v>
      </c>
      <c r="C24">
        <v>7</v>
      </c>
      <c r="D24">
        <v>4</v>
      </c>
      <c r="E24">
        <v>128</v>
      </c>
      <c r="F24">
        <v>81</v>
      </c>
      <c r="G24">
        <v>2</v>
      </c>
      <c r="H24">
        <v>0</v>
      </c>
      <c r="I24">
        <v>22</v>
      </c>
      <c r="J24">
        <v>16</v>
      </c>
      <c r="K24">
        <v>2</v>
      </c>
      <c r="L24">
        <v>0</v>
      </c>
      <c r="M24">
        <v>16</v>
      </c>
      <c r="N24">
        <v>15</v>
      </c>
      <c r="O24">
        <v>0</v>
      </c>
      <c r="P24">
        <v>3</v>
      </c>
      <c r="Q24">
        <v>0</v>
      </c>
      <c r="R24">
        <v>1</v>
      </c>
      <c r="S24">
        <v>1</v>
      </c>
      <c r="T24">
        <v>2</v>
      </c>
      <c r="U24">
        <v>1</v>
      </c>
      <c r="V24">
        <v>5</v>
      </c>
      <c r="W24">
        <v>51</v>
      </c>
      <c r="X24">
        <v>0</v>
      </c>
      <c r="Y24">
        <v>10</v>
      </c>
      <c r="AA24">
        <v>1</v>
      </c>
      <c r="AB24">
        <v>72</v>
      </c>
      <c r="AC24">
        <v>41</v>
      </c>
      <c r="AE24">
        <v>3</v>
      </c>
      <c r="AF24">
        <v>0</v>
      </c>
      <c r="AG24">
        <v>0</v>
      </c>
      <c r="AH24">
        <v>16</v>
      </c>
      <c r="AI24">
        <v>10</v>
      </c>
      <c r="AL24">
        <v>10</v>
      </c>
      <c r="AM24">
        <v>9</v>
      </c>
      <c r="AO24">
        <v>1</v>
      </c>
      <c r="AP24">
        <v>3</v>
      </c>
      <c r="AQ24">
        <v>0</v>
      </c>
      <c r="AR24">
        <v>29</v>
      </c>
      <c r="AS24">
        <v>19</v>
      </c>
      <c r="AU24">
        <v>0</v>
      </c>
      <c r="AV24">
        <v>1</v>
      </c>
      <c r="AW24">
        <v>0</v>
      </c>
      <c r="AX24">
        <v>4</v>
      </c>
      <c r="AY24">
        <v>4</v>
      </c>
      <c r="AZ24">
        <v>1</v>
      </c>
      <c r="BB24">
        <v>4</v>
      </c>
      <c r="BC24">
        <v>4</v>
      </c>
      <c r="BE24">
        <v>0</v>
      </c>
      <c r="BF24">
        <v>1</v>
      </c>
      <c r="BG24">
        <v>3</v>
      </c>
      <c r="BH24">
        <v>18</v>
      </c>
      <c r="BI24">
        <v>12</v>
      </c>
      <c r="BK24">
        <v>0</v>
      </c>
      <c r="BL24">
        <v>1</v>
      </c>
      <c r="BM24">
        <v>0</v>
      </c>
      <c r="BN24">
        <v>1</v>
      </c>
      <c r="BO24">
        <v>1</v>
      </c>
      <c r="BP24">
        <v>1</v>
      </c>
      <c r="BR24">
        <v>1</v>
      </c>
      <c r="BS24">
        <v>1</v>
      </c>
      <c r="BU24">
        <v>0</v>
      </c>
      <c r="BV24">
        <v>3</v>
      </c>
      <c r="BX24">
        <v>9</v>
      </c>
      <c r="BY24">
        <v>9</v>
      </c>
      <c r="CA24">
        <v>0</v>
      </c>
      <c r="CB24">
        <v>0</v>
      </c>
      <c r="CC24">
        <v>0</v>
      </c>
      <c r="CD24">
        <v>1</v>
      </c>
      <c r="CE24">
        <v>1</v>
      </c>
      <c r="CH24">
        <v>1</v>
      </c>
      <c r="CI24">
        <v>1</v>
      </c>
      <c r="CJ24" s="2" t="s">
        <v>101</v>
      </c>
      <c r="CK24">
        <v>0</v>
      </c>
    </row>
    <row r="25" spans="1:89" x14ac:dyDescent="0.25">
      <c r="A25">
        <v>24</v>
      </c>
      <c r="B25" s="1">
        <v>43917</v>
      </c>
      <c r="C25">
        <v>23</v>
      </c>
      <c r="D25">
        <v>0</v>
      </c>
      <c r="E25">
        <v>151</v>
      </c>
      <c r="F25">
        <v>102</v>
      </c>
      <c r="G25">
        <v>5</v>
      </c>
      <c r="H25">
        <v>0</v>
      </c>
      <c r="I25">
        <v>27</v>
      </c>
      <c r="J25">
        <v>22</v>
      </c>
      <c r="K25">
        <v>5</v>
      </c>
      <c r="L25">
        <v>0</v>
      </c>
      <c r="M25">
        <v>21</v>
      </c>
      <c r="N25">
        <v>20</v>
      </c>
      <c r="O25">
        <v>2</v>
      </c>
      <c r="P25">
        <v>5</v>
      </c>
      <c r="Q25">
        <v>0</v>
      </c>
      <c r="R25">
        <v>1</v>
      </c>
      <c r="S25">
        <v>0</v>
      </c>
      <c r="T25">
        <v>2</v>
      </c>
      <c r="U25">
        <v>2</v>
      </c>
      <c r="V25">
        <v>7</v>
      </c>
      <c r="W25">
        <v>51</v>
      </c>
      <c r="X25">
        <v>0</v>
      </c>
      <c r="Y25">
        <v>10</v>
      </c>
      <c r="Z25">
        <v>11</v>
      </c>
      <c r="AB25">
        <v>83</v>
      </c>
      <c r="AC25">
        <v>50</v>
      </c>
      <c r="AD25">
        <v>2</v>
      </c>
      <c r="AE25">
        <v>5</v>
      </c>
      <c r="AF25">
        <v>1</v>
      </c>
      <c r="AG25">
        <v>0</v>
      </c>
      <c r="AH25">
        <v>17</v>
      </c>
      <c r="AI25">
        <v>12</v>
      </c>
      <c r="AJ25">
        <v>1</v>
      </c>
      <c r="AL25">
        <v>11</v>
      </c>
      <c r="AM25">
        <v>10</v>
      </c>
      <c r="AO25">
        <v>1</v>
      </c>
      <c r="AP25">
        <v>9</v>
      </c>
      <c r="AQ25">
        <v>0</v>
      </c>
      <c r="AR25">
        <v>38</v>
      </c>
      <c r="AS25">
        <v>28</v>
      </c>
      <c r="AU25">
        <v>0</v>
      </c>
      <c r="AV25">
        <v>2</v>
      </c>
      <c r="AW25">
        <v>0</v>
      </c>
      <c r="AX25">
        <v>6</v>
      </c>
      <c r="AY25">
        <v>6</v>
      </c>
      <c r="AZ25">
        <v>2</v>
      </c>
      <c r="BB25">
        <v>6</v>
      </c>
      <c r="BC25">
        <v>6</v>
      </c>
      <c r="BE25">
        <v>0</v>
      </c>
      <c r="BH25">
        <v>18</v>
      </c>
      <c r="BI25">
        <v>12</v>
      </c>
      <c r="BK25">
        <v>0</v>
      </c>
      <c r="BL25">
        <v>1</v>
      </c>
      <c r="BM25">
        <v>0</v>
      </c>
      <c r="BN25">
        <v>2</v>
      </c>
      <c r="BO25">
        <v>2</v>
      </c>
      <c r="BP25">
        <v>1</v>
      </c>
      <c r="BR25">
        <v>2</v>
      </c>
      <c r="BS25">
        <v>2</v>
      </c>
      <c r="BU25">
        <v>0</v>
      </c>
      <c r="BV25">
        <v>3</v>
      </c>
      <c r="BX25">
        <v>12</v>
      </c>
      <c r="BY25">
        <v>12</v>
      </c>
      <c r="CA25">
        <v>0</v>
      </c>
      <c r="CB25">
        <v>1</v>
      </c>
      <c r="CC25">
        <v>0</v>
      </c>
      <c r="CD25">
        <v>2</v>
      </c>
      <c r="CE25">
        <v>2</v>
      </c>
      <c r="CF25">
        <v>1</v>
      </c>
      <c r="CH25">
        <v>2</v>
      </c>
      <c r="CI25">
        <v>2</v>
      </c>
      <c r="CJ25" s="2" t="s">
        <v>101</v>
      </c>
      <c r="CK25">
        <v>0</v>
      </c>
    </row>
    <row r="26" spans="1:89" x14ac:dyDescent="0.25">
      <c r="A26">
        <v>25</v>
      </c>
      <c r="B26" s="1">
        <v>43918</v>
      </c>
      <c r="C26">
        <v>7</v>
      </c>
      <c r="D26">
        <v>6</v>
      </c>
      <c r="E26">
        <v>158</v>
      </c>
      <c r="F26">
        <v>102</v>
      </c>
      <c r="G26">
        <v>1</v>
      </c>
      <c r="H26">
        <v>0</v>
      </c>
      <c r="I26">
        <v>28</v>
      </c>
      <c r="J26">
        <v>23</v>
      </c>
      <c r="K26">
        <v>1</v>
      </c>
      <c r="L26">
        <v>0</v>
      </c>
      <c r="M26">
        <v>22</v>
      </c>
      <c r="N26">
        <v>20</v>
      </c>
      <c r="O26">
        <v>1</v>
      </c>
      <c r="P26">
        <v>6</v>
      </c>
      <c r="Q26">
        <v>1</v>
      </c>
      <c r="R26">
        <v>2</v>
      </c>
      <c r="S26">
        <v>1</v>
      </c>
      <c r="T26">
        <v>3</v>
      </c>
      <c r="U26">
        <v>2</v>
      </c>
      <c r="V26">
        <v>9</v>
      </c>
      <c r="W26">
        <v>57</v>
      </c>
      <c r="X26">
        <v>0</v>
      </c>
      <c r="Y26">
        <v>10</v>
      </c>
      <c r="AA26">
        <v>6</v>
      </c>
      <c r="AB26">
        <v>83</v>
      </c>
      <c r="AC26">
        <v>44</v>
      </c>
      <c r="AE26">
        <v>5</v>
      </c>
      <c r="AF26">
        <v>0</v>
      </c>
      <c r="AG26">
        <v>0</v>
      </c>
      <c r="AH26">
        <v>17</v>
      </c>
      <c r="AI26">
        <v>12</v>
      </c>
      <c r="AJ26">
        <v>1</v>
      </c>
      <c r="AL26">
        <v>12</v>
      </c>
      <c r="AM26">
        <v>10</v>
      </c>
      <c r="AN26">
        <v>1</v>
      </c>
      <c r="AO26">
        <v>2</v>
      </c>
      <c r="AP26">
        <v>2</v>
      </c>
      <c r="AQ26">
        <v>0</v>
      </c>
      <c r="AR26">
        <v>40</v>
      </c>
      <c r="AS26">
        <v>30</v>
      </c>
      <c r="AU26">
        <v>0</v>
      </c>
      <c r="AV26">
        <v>1</v>
      </c>
      <c r="AW26">
        <v>0</v>
      </c>
      <c r="AX26">
        <v>7</v>
      </c>
      <c r="AY26">
        <v>7</v>
      </c>
      <c r="BB26">
        <v>6</v>
      </c>
      <c r="BC26">
        <v>6</v>
      </c>
      <c r="BE26">
        <v>0</v>
      </c>
      <c r="BF26">
        <v>2</v>
      </c>
      <c r="BH26">
        <v>20</v>
      </c>
      <c r="BI26">
        <v>13</v>
      </c>
      <c r="BJ26">
        <v>1</v>
      </c>
      <c r="BK26">
        <v>1</v>
      </c>
      <c r="BL26">
        <v>0</v>
      </c>
      <c r="BM26">
        <v>0</v>
      </c>
      <c r="BN26">
        <v>2</v>
      </c>
      <c r="BO26">
        <v>2</v>
      </c>
      <c r="BR26">
        <v>2</v>
      </c>
      <c r="BS26">
        <v>2</v>
      </c>
      <c r="BU26">
        <v>0</v>
      </c>
      <c r="BV26">
        <v>3</v>
      </c>
      <c r="BX26">
        <v>15</v>
      </c>
      <c r="BY26">
        <v>15</v>
      </c>
      <c r="CA26">
        <v>0</v>
      </c>
      <c r="CB26">
        <v>0</v>
      </c>
      <c r="CC26">
        <v>0</v>
      </c>
      <c r="CD26">
        <v>2</v>
      </c>
      <c r="CE26">
        <v>2</v>
      </c>
      <c r="CH26">
        <v>2</v>
      </c>
      <c r="CI26">
        <v>2</v>
      </c>
      <c r="CJ26" s="2" t="s">
        <v>101</v>
      </c>
      <c r="CK26">
        <v>0</v>
      </c>
    </row>
    <row r="27" spans="1:89" x14ac:dyDescent="0.25">
      <c r="A27">
        <v>26</v>
      </c>
      <c r="B27" s="1">
        <v>43919</v>
      </c>
      <c r="C27">
        <v>8</v>
      </c>
      <c r="D27">
        <v>1</v>
      </c>
      <c r="E27">
        <v>166</v>
      </c>
      <c r="F27">
        <v>108</v>
      </c>
      <c r="G27">
        <v>2</v>
      </c>
      <c r="H27">
        <v>1</v>
      </c>
      <c r="I27">
        <v>30</v>
      </c>
      <c r="J27">
        <v>24</v>
      </c>
      <c r="K27">
        <v>1</v>
      </c>
      <c r="L27">
        <v>0</v>
      </c>
      <c r="M27">
        <v>23</v>
      </c>
      <c r="N27">
        <v>21</v>
      </c>
      <c r="O27">
        <v>1</v>
      </c>
      <c r="P27">
        <v>7</v>
      </c>
      <c r="Q27">
        <v>0</v>
      </c>
      <c r="R27">
        <v>2</v>
      </c>
      <c r="S27">
        <v>1</v>
      </c>
      <c r="T27">
        <v>4</v>
      </c>
      <c r="U27">
        <v>2</v>
      </c>
      <c r="V27">
        <v>11</v>
      </c>
      <c r="W27">
        <v>58</v>
      </c>
      <c r="X27">
        <v>0</v>
      </c>
      <c r="Y27">
        <v>10</v>
      </c>
      <c r="Z27">
        <v>7</v>
      </c>
      <c r="AB27">
        <v>90</v>
      </c>
      <c r="AC27">
        <v>50</v>
      </c>
      <c r="AD27">
        <v>1</v>
      </c>
      <c r="AE27">
        <v>6</v>
      </c>
      <c r="AF27">
        <v>1</v>
      </c>
      <c r="AG27">
        <v>1</v>
      </c>
      <c r="AH27">
        <v>18</v>
      </c>
      <c r="AI27">
        <v>12</v>
      </c>
      <c r="AL27">
        <v>12</v>
      </c>
      <c r="AM27">
        <v>10</v>
      </c>
      <c r="AO27">
        <v>2</v>
      </c>
      <c r="AP27">
        <v>1</v>
      </c>
      <c r="AQ27">
        <v>1</v>
      </c>
      <c r="AR27">
        <v>41</v>
      </c>
      <c r="AS27">
        <v>30</v>
      </c>
      <c r="AU27">
        <v>0</v>
      </c>
      <c r="AV27">
        <v>1</v>
      </c>
      <c r="AW27">
        <v>0</v>
      </c>
      <c r="AX27">
        <v>8</v>
      </c>
      <c r="AY27">
        <v>8</v>
      </c>
      <c r="AZ27">
        <v>1</v>
      </c>
      <c r="BB27">
        <v>7</v>
      </c>
      <c r="BC27">
        <v>7</v>
      </c>
      <c r="BE27">
        <v>0</v>
      </c>
      <c r="BH27">
        <v>20</v>
      </c>
      <c r="BI27">
        <v>13</v>
      </c>
      <c r="BK27">
        <v>1</v>
      </c>
      <c r="BL27">
        <v>0</v>
      </c>
      <c r="BM27">
        <v>0</v>
      </c>
      <c r="BN27">
        <v>2</v>
      </c>
      <c r="BO27">
        <v>2</v>
      </c>
      <c r="BR27">
        <v>2</v>
      </c>
      <c r="BS27">
        <v>2</v>
      </c>
      <c r="BU27">
        <v>0</v>
      </c>
      <c r="BX27">
        <v>15</v>
      </c>
      <c r="BY27">
        <v>15</v>
      </c>
      <c r="CA27">
        <v>0</v>
      </c>
      <c r="CB27">
        <v>0</v>
      </c>
      <c r="CC27">
        <v>0</v>
      </c>
      <c r="CD27">
        <v>2</v>
      </c>
      <c r="CE27">
        <v>2</v>
      </c>
      <c r="CH27">
        <v>2</v>
      </c>
      <c r="CI27">
        <v>2</v>
      </c>
      <c r="CJ27" s="2" t="s">
        <v>101</v>
      </c>
      <c r="CK27">
        <v>0</v>
      </c>
    </row>
    <row r="28" spans="1:89" x14ac:dyDescent="0.25">
      <c r="A28">
        <v>27</v>
      </c>
      <c r="B28" s="1">
        <v>43920</v>
      </c>
      <c r="C28">
        <v>10</v>
      </c>
      <c r="D28">
        <v>1</v>
      </c>
      <c r="E28">
        <v>176</v>
      </c>
      <c r="F28">
        <v>117</v>
      </c>
      <c r="G28">
        <v>5</v>
      </c>
      <c r="H28">
        <v>0</v>
      </c>
      <c r="I28">
        <v>35</v>
      </c>
      <c r="J28">
        <v>29</v>
      </c>
      <c r="K28">
        <v>4</v>
      </c>
      <c r="L28">
        <v>0</v>
      </c>
      <c r="M28">
        <v>27</v>
      </c>
      <c r="N28">
        <v>24</v>
      </c>
      <c r="O28">
        <v>0</v>
      </c>
      <c r="P28">
        <v>7</v>
      </c>
      <c r="Q28">
        <v>1</v>
      </c>
      <c r="R28">
        <v>3</v>
      </c>
      <c r="S28">
        <v>0</v>
      </c>
      <c r="T28">
        <v>4</v>
      </c>
      <c r="U28">
        <v>0</v>
      </c>
      <c r="V28">
        <v>11</v>
      </c>
      <c r="W28">
        <v>59</v>
      </c>
      <c r="X28">
        <v>6</v>
      </c>
      <c r="Y28">
        <v>16</v>
      </c>
      <c r="Z28">
        <v>4</v>
      </c>
      <c r="AB28">
        <v>94</v>
      </c>
      <c r="AC28">
        <v>54</v>
      </c>
      <c r="AE28">
        <v>6</v>
      </c>
      <c r="AF28">
        <v>3</v>
      </c>
      <c r="AG28">
        <v>0</v>
      </c>
      <c r="AH28">
        <v>21</v>
      </c>
      <c r="AI28">
        <v>15</v>
      </c>
      <c r="AJ28">
        <v>3</v>
      </c>
      <c r="AL28">
        <v>15</v>
      </c>
      <c r="AM28">
        <v>12</v>
      </c>
      <c r="AN28">
        <v>1</v>
      </c>
      <c r="AO28">
        <v>3</v>
      </c>
      <c r="AP28">
        <v>5</v>
      </c>
      <c r="AQ28">
        <v>1</v>
      </c>
      <c r="AR28">
        <v>46</v>
      </c>
      <c r="AS28">
        <v>34</v>
      </c>
      <c r="AU28">
        <v>0</v>
      </c>
      <c r="AV28">
        <v>1</v>
      </c>
      <c r="AW28">
        <v>0</v>
      </c>
      <c r="AX28">
        <v>9</v>
      </c>
      <c r="AY28">
        <v>9</v>
      </c>
      <c r="AZ28">
        <v>1</v>
      </c>
      <c r="BB28">
        <v>8</v>
      </c>
      <c r="BC28">
        <v>8</v>
      </c>
      <c r="BE28">
        <v>0</v>
      </c>
      <c r="BH28">
        <v>20</v>
      </c>
      <c r="BI28">
        <v>13</v>
      </c>
      <c r="BK28">
        <v>1</v>
      </c>
      <c r="BL28">
        <v>0</v>
      </c>
      <c r="BM28">
        <v>0</v>
      </c>
      <c r="BN28">
        <v>2</v>
      </c>
      <c r="BO28">
        <v>2</v>
      </c>
      <c r="BR28">
        <v>2</v>
      </c>
      <c r="BS28">
        <v>2</v>
      </c>
      <c r="BU28">
        <v>0</v>
      </c>
      <c r="BV28">
        <v>1</v>
      </c>
      <c r="BX28">
        <v>16</v>
      </c>
      <c r="BY28">
        <v>16</v>
      </c>
      <c r="CA28">
        <v>0</v>
      </c>
      <c r="CB28">
        <v>1</v>
      </c>
      <c r="CC28">
        <v>0</v>
      </c>
      <c r="CD28">
        <v>3</v>
      </c>
      <c r="CE28">
        <v>3</v>
      </c>
      <c r="CH28">
        <v>2</v>
      </c>
      <c r="CI28">
        <v>2</v>
      </c>
      <c r="CJ28" s="2" t="s">
        <v>101</v>
      </c>
      <c r="CK28">
        <v>0</v>
      </c>
    </row>
    <row r="29" spans="1:89" x14ac:dyDescent="0.25">
      <c r="A29">
        <v>28</v>
      </c>
      <c r="B29" s="1">
        <v>43921</v>
      </c>
      <c r="C29">
        <v>3</v>
      </c>
      <c r="D29">
        <v>9</v>
      </c>
      <c r="E29">
        <v>179</v>
      </c>
      <c r="F29">
        <v>110</v>
      </c>
      <c r="G29">
        <v>0</v>
      </c>
      <c r="H29">
        <v>1</v>
      </c>
      <c r="I29">
        <v>35</v>
      </c>
      <c r="J29">
        <v>28</v>
      </c>
      <c r="K29">
        <v>1</v>
      </c>
      <c r="L29">
        <v>0</v>
      </c>
      <c r="M29">
        <v>28</v>
      </c>
      <c r="N29">
        <v>25</v>
      </c>
      <c r="O29">
        <v>1</v>
      </c>
      <c r="P29">
        <v>8</v>
      </c>
      <c r="Q29">
        <v>0</v>
      </c>
      <c r="R29">
        <v>3</v>
      </c>
      <c r="S29">
        <v>1</v>
      </c>
      <c r="T29">
        <v>5</v>
      </c>
      <c r="U29">
        <v>2</v>
      </c>
      <c r="V29">
        <v>13</v>
      </c>
      <c r="W29">
        <v>68</v>
      </c>
      <c r="X29">
        <v>0</v>
      </c>
      <c r="Y29">
        <v>16</v>
      </c>
      <c r="AA29">
        <v>4</v>
      </c>
      <c r="AB29">
        <v>94</v>
      </c>
      <c r="AC29">
        <v>50</v>
      </c>
      <c r="AD29">
        <v>0</v>
      </c>
      <c r="AE29">
        <v>6</v>
      </c>
      <c r="AF29">
        <v>0</v>
      </c>
      <c r="AG29">
        <v>1</v>
      </c>
      <c r="AH29">
        <v>21</v>
      </c>
      <c r="AI29">
        <v>14</v>
      </c>
      <c r="AL29">
        <v>15</v>
      </c>
      <c r="AM29">
        <v>12</v>
      </c>
      <c r="AO29">
        <v>3</v>
      </c>
      <c r="AP29">
        <v>1</v>
      </c>
      <c r="AQ29">
        <v>3</v>
      </c>
      <c r="AR29">
        <v>47</v>
      </c>
      <c r="AS29">
        <v>32</v>
      </c>
      <c r="AU29">
        <v>0</v>
      </c>
      <c r="AV29">
        <v>0</v>
      </c>
      <c r="AW29">
        <v>0</v>
      </c>
      <c r="AX29">
        <v>9</v>
      </c>
      <c r="AY29">
        <v>9</v>
      </c>
      <c r="AZ29">
        <v>1</v>
      </c>
      <c r="BB29">
        <v>9</v>
      </c>
      <c r="BC29">
        <v>9</v>
      </c>
      <c r="BE29">
        <v>0</v>
      </c>
      <c r="BF29">
        <v>2</v>
      </c>
      <c r="BG29">
        <v>1</v>
      </c>
      <c r="BH29">
        <v>22</v>
      </c>
      <c r="BI29">
        <v>13</v>
      </c>
      <c r="BJ29">
        <v>1</v>
      </c>
      <c r="BK29">
        <v>2</v>
      </c>
      <c r="BL29">
        <v>0</v>
      </c>
      <c r="BM29">
        <v>0</v>
      </c>
      <c r="BN29">
        <v>2</v>
      </c>
      <c r="BO29">
        <v>2</v>
      </c>
      <c r="BR29">
        <v>2</v>
      </c>
      <c r="BS29">
        <v>2</v>
      </c>
      <c r="BU29">
        <v>0</v>
      </c>
      <c r="BW29">
        <v>1</v>
      </c>
      <c r="BX29">
        <v>16</v>
      </c>
      <c r="BY29">
        <v>15</v>
      </c>
      <c r="CA29">
        <v>0</v>
      </c>
      <c r="CB29">
        <v>0</v>
      </c>
      <c r="CC29">
        <v>0</v>
      </c>
      <c r="CD29">
        <v>3</v>
      </c>
      <c r="CE29">
        <v>3</v>
      </c>
      <c r="CH29">
        <v>2</v>
      </c>
      <c r="CI29">
        <v>2</v>
      </c>
      <c r="CJ29" s="2" t="s">
        <v>101</v>
      </c>
      <c r="CK29">
        <v>0</v>
      </c>
    </row>
    <row r="30" spans="1:89" x14ac:dyDescent="0.25">
      <c r="A30">
        <v>29</v>
      </c>
      <c r="B30" s="1">
        <v>43922</v>
      </c>
      <c r="C30">
        <v>7</v>
      </c>
      <c r="D30">
        <v>7</v>
      </c>
      <c r="E30">
        <v>186</v>
      </c>
      <c r="F30">
        <v>109</v>
      </c>
      <c r="G30">
        <v>3</v>
      </c>
      <c r="H30">
        <v>0</v>
      </c>
      <c r="I30">
        <v>38</v>
      </c>
      <c r="J30">
        <v>31</v>
      </c>
      <c r="K30">
        <v>3</v>
      </c>
      <c r="L30">
        <v>1</v>
      </c>
      <c r="M30">
        <v>31</v>
      </c>
      <c r="N30">
        <v>27</v>
      </c>
      <c r="O30">
        <v>1</v>
      </c>
      <c r="P30">
        <v>9</v>
      </c>
      <c r="Q30">
        <v>0</v>
      </c>
      <c r="R30">
        <v>3</v>
      </c>
      <c r="S30">
        <v>1</v>
      </c>
      <c r="T30">
        <v>6</v>
      </c>
      <c r="U30">
        <v>2</v>
      </c>
      <c r="V30">
        <v>15</v>
      </c>
      <c r="W30">
        <v>75</v>
      </c>
      <c r="X30">
        <v>0</v>
      </c>
      <c r="Y30">
        <v>16</v>
      </c>
      <c r="Z30">
        <v>5</v>
      </c>
      <c r="AA30">
        <v>2</v>
      </c>
      <c r="AB30">
        <v>99</v>
      </c>
      <c r="AC30">
        <v>53</v>
      </c>
      <c r="AE30">
        <v>6</v>
      </c>
      <c r="AF30">
        <v>1</v>
      </c>
      <c r="AG30">
        <v>0</v>
      </c>
      <c r="AH30">
        <v>22</v>
      </c>
      <c r="AI30">
        <v>15</v>
      </c>
      <c r="AJ30">
        <v>1</v>
      </c>
      <c r="AL30">
        <v>16</v>
      </c>
      <c r="AM30">
        <v>13</v>
      </c>
      <c r="AO30">
        <v>3</v>
      </c>
      <c r="AP30">
        <v>1</v>
      </c>
      <c r="AQ30">
        <v>2</v>
      </c>
      <c r="AR30">
        <v>48</v>
      </c>
      <c r="AS30">
        <v>31</v>
      </c>
      <c r="AU30">
        <v>0</v>
      </c>
      <c r="AV30">
        <v>2</v>
      </c>
      <c r="AW30">
        <v>0</v>
      </c>
      <c r="AX30">
        <v>11</v>
      </c>
      <c r="AY30">
        <v>11</v>
      </c>
      <c r="AZ30">
        <v>2</v>
      </c>
      <c r="BB30">
        <v>11</v>
      </c>
      <c r="BC30">
        <v>11</v>
      </c>
      <c r="BE30">
        <v>0</v>
      </c>
      <c r="BF30">
        <v>1</v>
      </c>
      <c r="BG30">
        <v>0</v>
      </c>
      <c r="BH30">
        <v>23</v>
      </c>
      <c r="BI30">
        <v>14</v>
      </c>
      <c r="BK30">
        <v>2</v>
      </c>
      <c r="BL30">
        <v>0</v>
      </c>
      <c r="BM30">
        <v>0</v>
      </c>
      <c r="BN30">
        <v>2</v>
      </c>
      <c r="BO30">
        <v>2</v>
      </c>
      <c r="BQ30">
        <v>1</v>
      </c>
      <c r="BR30">
        <v>2</v>
      </c>
      <c r="BS30">
        <v>1</v>
      </c>
      <c r="BU30">
        <v>0</v>
      </c>
      <c r="BW30">
        <v>3</v>
      </c>
      <c r="BX30">
        <v>16</v>
      </c>
      <c r="BY30">
        <v>11</v>
      </c>
      <c r="BZ30">
        <v>1</v>
      </c>
      <c r="CA30">
        <v>1</v>
      </c>
      <c r="CB30">
        <v>0</v>
      </c>
      <c r="CC30">
        <v>0</v>
      </c>
      <c r="CD30">
        <v>3</v>
      </c>
      <c r="CE30">
        <v>3</v>
      </c>
      <c r="CH30">
        <v>2</v>
      </c>
      <c r="CI30">
        <v>2</v>
      </c>
      <c r="CJ30" s="2" t="s">
        <v>101</v>
      </c>
      <c r="CK30">
        <v>0</v>
      </c>
    </row>
    <row r="31" spans="1:89" x14ac:dyDescent="0.25">
      <c r="A31">
        <v>30</v>
      </c>
      <c r="B31" s="1">
        <v>43923</v>
      </c>
      <c r="C31">
        <v>6</v>
      </c>
      <c r="D31">
        <v>6</v>
      </c>
      <c r="E31">
        <v>192</v>
      </c>
      <c r="F31">
        <v>108</v>
      </c>
      <c r="G31">
        <v>1</v>
      </c>
      <c r="H31">
        <v>2</v>
      </c>
      <c r="I31">
        <v>39</v>
      </c>
      <c r="J31">
        <v>30</v>
      </c>
      <c r="K31">
        <v>0</v>
      </c>
      <c r="L31">
        <v>0</v>
      </c>
      <c r="M31">
        <v>31</v>
      </c>
      <c r="N31">
        <v>27</v>
      </c>
      <c r="O31">
        <v>1</v>
      </c>
      <c r="P31">
        <v>10</v>
      </c>
      <c r="Q31">
        <v>0</v>
      </c>
      <c r="R31">
        <v>3</v>
      </c>
      <c r="S31">
        <v>0</v>
      </c>
      <c r="T31">
        <v>6</v>
      </c>
      <c r="U31">
        <v>1</v>
      </c>
      <c r="V31">
        <v>16</v>
      </c>
      <c r="W31">
        <v>81</v>
      </c>
      <c r="X31">
        <v>0</v>
      </c>
      <c r="Y31">
        <v>16</v>
      </c>
      <c r="Z31">
        <v>2</v>
      </c>
      <c r="AA31">
        <v>1</v>
      </c>
      <c r="AB31">
        <v>101</v>
      </c>
      <c r="AC31">
        <v>53</v>
      </c>
      <c r="AD31">
        <v>1</v>
      </c>
      <c r="AE31">
        <v>7</v>
      </c>
      <c r="AF31">
        <v>1</v>
      </c>
      <c r="AG31">
        <v>2</v>
      </c>
      <c r="AH31">
        <v>23</v>
      </c>
      <c r="AI31">
        <v>14</v>
      </c>
      <c r="AL31">
        <v>16</v>
      </c>
      <c r="AM31">
        <v>13</v>
      </c>
      <c r="AO31">
        <v>3</v>
      </c>
      <c r="AP31">
        <v>2</v>
      </c>
      <c r="AQ31">
        <v>3</v>
      </c>
      <c r="AR31">
        <v>50</v>
      </c>
      <c r="AS31">
        <v>30</v>
      </c>
      <c r="AU31">
        <v>0</v>
      </c>
      <c r="AV31">
        <v>0</v>
      </c>
      <c r="AW31">
        <v>0</v>
      </c>
      <c r="AX31">
        <v>11</v>
      </c>
      <c r="AY31">
        <v>11</v>
      </c>
      <c r="BB31">
        <v>11</v>
      </c>
      <c r="BC31">
        <v>11</v>
      </c>
      <c r="BE31">
        <v>0</v>
      </c>
      <c r="BF31">
        <v>2</v>
      </c>
      <c r="BG31">
        <v>1</v>
      </c>
      <c r="BH31">
        <v>25</v>
      </c>
      <c r="BI31">
        <v>15</v>
      </c>
      <c r="BK31">
        <v>2</v>
      </c>
      <c r="BL31">
        <v>0</v>
      </c>
      <c r="BM31">
        <v>0</v>
      </c>
      <c r="BN31">
        <v>2</v>
      </c>
      <c r="BO31">
        <v>2</v>
      </c>
      <c r="BR31">
        <v>2</v>
      </c>
      <c r="BS31">
        <v>1</v>
      </c>
      <c r="BU31">
        <v>0</v>
      </c>
      <c r="BW31">
        <v>1</v>
      </c>
      <c r="BX31">
        <v>16</v>
      </c>
      <c r="BY31">
        <v>10</v>
      </c>
      <c r="CA31">
        <v>1</v>
      </c>
      <c r="CB31">
        <v>0</v>
      </c>
      <c r="CC31">
        <v>0</v>
      </c>
      <c r="CD31">
        <v>3</v>
      </c>
      <c r="CE31">
        <v>3</v>
      </c>
      <c r="CH31">
        <v>2</v>
      </c>
      <c r="CI31">
        <v>2</v>
      </c>
      <c r="CJ31" s="2" t="s">
        <v>101</v>
      </c>
      <c r="CK31">
        <v>0</v>
      </c>
    </row>
    <row r="32" spans="1:89" x14ac:dyDescent="0.25">
      <c r="A32">
        <v>31</v>
      </c>
      <c r="B32" s="1">
        <v>43924</v>
      </c>
      <c r="C32">
        <v>10</v>
      </c>
      <c r="D32">
        <v>2</v>
      </c>
      <c r="E32">
        <v>202</v>
      </c>
      <c r="F32">
        <v>114</v>
      </c>
      <c r="G32">
        <v>3</v>
      </c>
      <c r="H32">
        <v>3</v>
      </c>
      <c r="I32">
        <v>42</v>
      </c>
      <c r="J32">
        <v>30</v>
      </c>
      <c r="K32">
        <v>2</v>
      </c>
      <c r="L32">
        <v>2</v>
      </c>
      <c r="M32">
        <v>33</v>
      </c>
      <c r="N32">
        <v>26</v>
      </c>
      <c r="O32">
        <v>2</v>
      </c>
      <c r="P32">
        <v>12</v>
      </c>
      <c r="Q32">
        <v>1</v>
      </c>
      <c r="R32">
        <v>4</v>
      </c>
      <c r="S32">
        <v>2</v>
      </c>
      <c r="T32">
        <v>8</v>
      </c>
      <c r="U32">
        <v>4</v>
      </c>
      <c r="V32">
        <v>20</v>
      </c>
      <c r="W32">
        <v>83</v>
      </c>
      <c r="X32">
        <v>0</v>
      </c>
      <c r="Y32">
        <v>16</v>
      </c>
      <c r="Z32">
        <v>3</v>
      </c>
      <c r="AA32">
        <v>2</v>
      </c>
      <c r="AB32">
        <v>104</v>
      </c>
      <c r="AC32">
        <v>54</v>
      </c>
      <c r="AE32">
        <v>7</v>
      </c>
      <c r="AF32">
        <v>0</v>
      </c>
      <c r="AG32">
        <v>1</v>
      </c>
      <c r="AH32">
        <v>23</v>
      </c>
      <c r="AI32">
        <v>13</v>
      </c>
      <c r="AL32">
        <v>16</v>
      </c>
      <c r="AM32">
        <v>13</v>
      </c>
      <c r="AO32">
        <v>3</v>
      </c>
      <c r="AR32">
        <v>50</v>
      </c>
      <c r="AS32">
        <v>29</v>
      </c>
      <c r="AT32">
        <v>1</v>
      </c>
      <c r="AU32">
        <v>1</v>
      </c>
      <c r="AV32">
        <v>0</v>
      </c>
      <c r="AW32">
        <v>0</v>
      </c>
      <c r="AX32">
        <v>11</v>
      </c>
      <c r="AY32">
        <v>11</v>
      </c>
      <c r="AZ32">
        <v>1</v>
      </c>
      <c r="BB32">
        <v>12</v>
      </c>
      <c r="BC32">
        <v>11</v>
      </c>
      <c r="BD32">
        <v>1</v>
      </c>
      <c r="BE32">
        <v>1</v>
      </c>
      <c r="BF32">
        <v>1</v>
      </c>
      <c r="BG32">
        <v>0</v>
      </c>
      <c r="BH32">
        <v>26</v>
      </c>
      <c r="BI32">
        <v>16</v>
      </c>
      <c r="BK32">
        <v>2</v>
      </c>
      <c r="BL32">
        <v>0</v>
      </c>
      <c r="BM32">
        <v>0</v>
      </c>
      <c r="BN32">
        <v>2</v>
      </c>
      <c r="BO32">
        <v>2</v>
      </c>
      <c r="BR32">
        <v>2</v>
      </c>
      <c r="BS32">
        <v>1</v>
      </c>
      <c r="BU32">
        <v>0</v>
      </c>
      <c r="BV32">
        <v>6</v>
      </c>
      <c r="BX32">
        <v>22</v>
      </c>
      <c r="BY32">
        <v>15</v>
      </c>
      <c r="BZ32">
        <v>1</v>
      </c>
      <c r="CA32">
        <v>2</v>
      </c>
      <c r="CB32">
        <v>3</v>
      </c>
      <c r="CC32">
        <v>2</v>
      </c>
      <c r="CD32">
        <v>6</v>
      </c>
      <c r="CE32">
        <v>4</v>
      </c>
      <c r="CF32">
        <v>1</v>
      </c>
      <c r="CG32">
        <v>2</v>
      </c>
      <c r="CH32">
        <v>3</v>
      </c>
      <c r="CI32">
        <v>1</v>
      </c>
      <c r="CJ32" s="2" t="s">
        <v>101</v>
      </c>
      <c r="CK32">
        <v>0</v>
      </c>
    </row>
    <row r="33" spans="1:89" x14ac:dyDescent="0.25">
      <c r="A33">
        <v>32</v>
      </c>
      <c r="B33" s="1">
        <v>43925</v>
      </c>
      <c r="C33">
        <v>6</v>
      </c>
      <c r="D33">
        <v>10</v>
      </c>
      <c r="E33">
        <v>208</v>
      </c>
      <c r="F33">
        <v>109</v>
      </c>
      <c r="G33">
        <v>1</v>
      </c>
      <c r="H33">
        <v>1</v>
      </c>
      <c r="I33">
        <v>43</v>
      </c>
      <c r="J33">
        <v>31</v>
      </c>
      <c r="K33">
        <v>1</v>
      </c>
      <c r="L33">
        <v>0</v>
      </c>
      <c r="M33">
        <v>34</v>
      </c>
      <c r="N33">
        <v>27</v>
      </c>
      <c r="O33">
        <v>1</v>
      </c>
      <c r="P33">
        <v>13</v>
      </c>
      <c r="Q33">
        <v>0</v>
      </c>
      <c r="R33">
        <v>4</v>
      </c>
      <c r="S33">
        <v>1</v>
      </c>
      <c r="T33">
        <v>9</v>
      </c>
      <c r="U33">
        <v>2</v>
      </c>
      <c r="V33">
        <v>22</v>
      </c>
      <c r="W33">
        <v>93</v>
      </c>
      <c r="X33">
        <v>10</v>
      </c>
      <c r="Y33">
        <v>26</v>
      </c>
      <c r="AA33">
        <v>5</v>
      </c>
      <c r="AB33">
        <v>104</v>
      </c>
      <c r="AC33">
        <v>49</v>
      </c>
      <c r="AE33">
        <v>7</v>
      </c>
      <c r="AF33">
        <v>0</v>
      </c>
      <c r="AG33">
        <v>0</v>
      </c>
      <c r="AH33">
        <v>23</v>
      </c>
      <c r="AI33">
        <v>14</v>
      </c>
      <c r="AJ33">
        <v>1</v>
      </c>
      <c r="AL33">
        <v>17</v>
      </c>
      <c r="AM33">
        <v>14</v>
      </c>
      <c r="AO33">
        <v>3</v>
      </c>
      <c r="AP33">
        <v>3</v>
      </c>
      <c r="AQ33">
        <v>3</v>
      </c>
      <c r="AR33">
        <v>53</v>
      </c>
      <c r="AS33">
        <v>28</v>
      </c>
      <c r="AT33">
        <v>1</v>
      </c>
      <c r="AU33">
        <v>2</v>
      </c>
      <c r="AV33">
        <v>0</v>
      </c>
      <c r="AW33">
        <v>1</v>
      </c>
      <c r="AX33">
        <v>11</v>
      </c>
      <c r="AY33">
        <v>10</v>
      </c>
      <c r="BB33">
        <v>12</v>
      </c>
      <c r="BC33">
        <v>11</v>
      </c>
      <c r="BE33">
        <v>1</v>
      </c>
      <c r="BG33">
        <v>0</v>
      </c>
      <c r="BH33">
        <v>26</v>
      </c>
      <c r="BI33">
        <v>16</v>
      </c>
      <c r="BK33">
        <v>2</v>
      </c>
      <c r="BL33">
        <v>0</v>
      </c>
      <c r="BM33">
        <v>0</v>
      </c>
      <c r="BN33">
        <v>2</v>
      </c>
      <c r="BO33">
        <v>2</v>
      </c>
      <c r="BR33">
        <v>2</v>
      </c>
      <c r="BS33">
        <v>1</v>
      </c>
      <c r="BU33">
        <v>0</v>
      </c>
      <c r="BV33">
        <v>3</v>
      </c>
      <c r="BW33">
        <v>2</v>
      </c>
      <c r="BX33">
        <v>25</v>
      </c>
      <c r="BY33">
        <v>16</v>
      </c>
      <c r="CA33">
        <v>2</v>
      </c>
      <c r="CB33">
        <v>1</v>
      </c>
      <c r="CC33">
        <v>0</v>
      </c>
      <c r="CD33">
        <v>7</v>
      </c>
      <c r="CE33">
        <v>5</v>
      </c>
      <c r="CH33">
        <v>3</v>
      </c>
      <c r="CI33">
        <v>1</v>
      </c>
      <c r="CJ33" s="2" t="s">
        <v>101</v>
      </c>
      <c r="CK33">
        <v>0</v>
      </c>
    </row>
    <row r="34" spans="1:89" x14ac:dyDescent="0.25">
      <c r="A34">
        <v>33</v>
      </c>
      <c r="B34" s="1">
        <v>43926</v>
      </c>
      <c r="C34">
        <v>9</v>
      </c>
      <c r="D34">
        <v>5</v>
      </c>
      <c r="E34">
        <v>217</v>
      </c>
      <c r="F34">
        <v>110</v>
      </c>
      <c r="G34">
        <v>0</v>
      </c>
      <c r="H34">
        <v>0</v>
      </c>
      <c r="I34">
        <v>43</v>
      </c>
      <c r="J34">
        <v>31</v>
      </c>
      <c r="K34">
        <v>0</v>
      </c>
      <c r="L34">
        <v>1</v>
      </c>
      <c r="M34">
        <v>34</v>
      </c>
      <c r="N34">
        <v>26</v>
      </c>
      <c r="O34">
        <v>3</v>
      </c>
      <c r="P34">
        <v>16</v>
      </c>
      <c r="Q34">
        <v>0</v>
      </c>
      <c r="R34">
        <v>4</v>
      </c>
      <c r="S34">
        <v>3</v>
      </c>
      <c r="T34">
        <v>12</v>
      </c>
      <c r="U34">
        <v>6</v>
      </c>
      <c r="V34">
        <v>28</v>
      </c>
      <c r="W34">
        <v>98</v>
      </c>
      <c r="X34">
        <v>0</v>
      </c>
      <c r="Y34">
        <v>26</v>
      </c>
      <c r="Z34">
        <v>7</v>
      </c>
      <c r="AA34">
        <v>3</v>
      </c>
      <c r="AB34">
        <v>111</v>
      </c>
      <c r="AC34">
        <v>53</v>
      </c>
      <c r="AE34">
        <v>7</v>
      </c>
      <c r="AF34">
        <v>0</v>
      </c>
      <c r="AG34">
        <v>0</v>
      </c>
      <c r="AH34">
        <v>23</v>
      </c>
      <c r="AI34">
        <v>14</v>
      </c>
      <c r="AL34">
        <v>17</v>
      </c>
      <c r="AM34">
        <v>14</v>
      </c>
      <c r="AO34">
        <v>3</v>
      </c>
      <c r="AQ34">
        <v>1</v>
      </c>
      <c r="AR34">
        <v>53</v>
      </c>
      <c r="AS34">
        <v>27</v>
      </c>
      <c r="AU34">
        <v>2</v>
      </c>
      <c r="AV34">
        <v>0</v>
      </c>
      <c r="AW34">
        <v>0</v>
      </c>
      <c r="AX34">
        <v>11</v>
      </c>
      <c r="AY34">
        <v>10</v>
      </c>
      <c r="BA34">
        <v>1</v>
      </c>
      <c r="BB34">
        <v>12</v>
      </c>
      <c r="BC34">
        <v>10</v>
      </c>
      <c r="BE34">
        <v>1</v>
      </c>
      <c r="BG34">
        <v>1</v>
      </c>
      <c r="BH34">
        <v>26</v>
      </c>
      <c r="BI34">
        <v>13</v>
      </c>
      <c r="BJ34">
        <v>2</v>
      </c>
      <c r="BK34">
        <v>4</v>
      </c>
      <c r="BL34">
        <v>0</v>
      </c>
      <c r="BM34">
        <v>0</v>
      </c>
      <c r="BN34">
        <v>2</v>
      </c>
      <c r="BO34">
        <v>2</v>
      </c>
      <c r="BR34">
        <v>2</v>
      </c>
      <c r="BS34">
        <v>1</v>
      </c>
      <c r="BU34">
        <v>0</v>
      </c>
      <c r="BV34">
        <v>2</v>
      </c>
      <c r="BW34">
        <v>0</v>
      </c>
      <c r="BX34">
        <v>27</v>
      </c>
      <c r="BY34">
        <v>17</v>
      </c>
      <c r="BZ34">
        <v>1</v>
      </c>
      <c r="CA34">
        <v>3</v>
      </c>
      <c r="CB34">
        <v>0</v>
      </c>
      <c r="CC34">
        <v>0</v>
      </c>
      <c r="CD34">
        <v>7</v>
      </c>
      <c r="CE34">
        <v>5</v>
      </c>
      <c r="CH34">
        <v>3</v>
      </c>
      <c r="CI34">
        <v>1</v>
      </c>
      <c r="CJ34" s="2" t="s">
        <v>101</v>
      </c>
      <c r="CK34">
        <v>0</v>
      </c>
    </row>
    <row r="35" spans="1:89" x14ac:dyDescent="0.25">
      <c r="A35">
        <v>34</v>
      </c>
      <c r="B35" s="1">
        <v>43927</v>
      </c>
      <c r="C35">
        <v>8</v>
      </c>
      <c r="D35">
        <v>4</v>
      </c>
      <c r="E35">
        <v>225</v>
      </c>
      <c r="F35">
        <v>112</v>
      </c>
      <c r="G35">
        <v>0</v>
      </c>
      <c r="H35">
        <v>1</v>
      </c>
      <c r="I35">
        <v>43</v>
      </c>
      <c r="J35">
        <v>30</v>
      </c>
      <c r="K35">
        <v>0</v>
      </c>
      <c r="L35">
        <v>2</v>
      </c>
      <c r="M35">
        <v>34</v>
      </c>
      <c r="N35">
        <v>24</v>
      </c>
      <c r="O35">
        <v>2</v>
      </c>
      <c r="P35">
        <v>18</v>
      </c>
      <c r="Q35">
        <v>0</v>
      </c>
      <c r="R35">
        <v>4</v>
      </c>
      <c r="S35">
        <v>0</v>
      </c>
      <c r="T35">
        <v>12</v>
      </c>
      <c r="U35">
        <v>2</v>
      </c>
      <c r="V35">
        <v>30</v>
      </c>
      <c r="W35">
        <v>102</v>
      </c>
      <c r="X35">
        <v>0</v>
      </c>
      <c r="Y35">
        <v>26</v>
      </c>
      <c r="AA35">
        <v>3</v>
      </c>
      <c r="AB35">
        <v>111</v>
      </c>
      <c r="AC35">
        <v>48</v>
      </c>
      <c r="AD35">
        <v>2</v>
      </c>
      <c r="AE35">
        <v>9</v>
      </c>
      <c r="AF35">
        <v>0</v>
      </c>
      <c r="AG35">
        <v>1</v>
      </c>
      <c r="AH35">
        <v>23</v>
      </c>
      <c r="AI35">
        <v>13</v>
      </c>
      <c r="AK35">
        <v>2</v>
      </c>
      <c r="AL35">
        <v>17</v>
      </c>
      <c r="AM35">
        <v>12</v>
      </c>
      <c r="AO35">
        <v>3</v>
      </c>
      <c r="AP35">
        <v>4</v>
      </c>
      <c r="AQ35">
        <v>0</v>
      </c>
      <c r="AR35">
        <v>57</v>
      </c>
      <c r="AS35">
        <v>31</v>
      </c>
      <c r="AU35">
        <v>2</v>
      </c>
      <c r="AV35">
        <v>0</v>
      </c>
      <c r="AW35">
        <v>0</v>
      </c>
      <c r="AX35">
        <v>11</v>
      </c>
      <c r="AY35">
        <v>10</v>
      </c>
      <c r="BB35">
        <v>12</v>
      </c>
      <c r="BC35">
        <v>10</v>
      </c>
      <c r="BE35">
        <v>1</v>
      </c>
      <c r="BG35">
        <v>0</v>
      </c>
      <c r="BH35">
        <v>26</v>
      </c>
      <c r="BI35">
        <v>13</v>
      </c>
      <c r="BK35">
        <v>4</v>
      </c>
      <c r="BL35">
        <v>0</v>
      </c>
      <c r="BM35">
        <v>0</v>
      </c>
      <c r="BN35">
        <v>2</v>
      </c>
      <c r="BO35">
        <v>2</v>
      </c>
      <c r="BR35">
        <v>2</v>
      </c>
      <c r="BS35">
        <v>1</v>
      </c>
      <c r="BU35">
        <v>0</v>
      </c>
      <c r="BV35">
        <v>4</v>
      </c>
      <c r="BW35">
        <v>1</v>
      </c>
      <c r="BX35">
        <v>31</v>
      </c>
      <c r="BY35">
        <v>20</v>
      </c>
      <c r="CA35">
        <v>3</v>
      </c>
      <c r="CB35">
        <v>0</v>
      </c>
      <c r="CC35">
        <v>0</v>
      </c>
      <c r="CD35">
        <v>7</v>
      </c>
      <c r="CE35">
        <v>5</v>
      </c>
      <c r="CH35">
        <v>3</v>
      </c>
      <c r="CI35">
        <v>1</v>
      </c>
      <c r="CJ35" s="2" t="s">
        <v>101</v>
      </c>
      <c r="CK35">
        <v>0</v>
      </c>
    </row>
    <row r="36" spans="1:89" x14ac:dyDescent="0.25">
      <c r="A36">
        <v>35</v>
      </c>
      <c r="B36" s="1">
        <v>43928</v>
      </c>
      <c r="C36">
        <v>13</v>
      </c>
      <c r="D36">
        <v>13</v>
      </c>
      <c r="E36">
        <v>238</v>
      </c>
      <c r="F36">
        <v>109</v>
      </c>
      <c r="G36">
        <v>2</v>
      </c>
      <c r="H36">
        <v>0</v>
      </c>
      <c r="I36">
        <v>45</v>
      </c>
      <c r="J36">
        <v>32</v>
      </c>
      <c r="K36">
        <v>2</v>
      </c>
      <c r="L36">
        <v>0</v>
      </c>
      <c r="M36">
        <v>36</v>
      </c>
      <c r="N36">
        <v>26</v>
      </c>
      <c r="O36">
        <v>2</v>
      </c>
      <c r="P36">
        <v>20</v>
      </c>
      <c r="Q36">
        <v>0</v>
      </c>
      <c r="R36">
        <v>4</v>
      </c>
      <c r="S36">
        <v>4</v>
      </c>
      <c r="T36">
        <v>16</v>
      </c>
      <c r="U36">
        <v>6</v>
      </c>
      <c r="V36">
        <v>36</v>
      </c>
      <c r="W36">
        <v>115</v>
      </c>
      <c r="X36">
        <v>0</v>
      </c>
      <c r="Y36">
        <v>26</v>
      </c>
      <c r="Z36">
        <v>8</v>
      </c>
      <c r="AA36">
        <v>4</v>
      </c>
      <c r="AB36">
        <v>119</v>
      </c>
      <c r="AC36">
        <v>52</v>
      </c>
      <c r="AE36">
        <v>9</v>
      </c>
      <c r="AF36">
        <v>2</v>
      </c>
      <c r="AG36">
        <v>0</v>
      </c>
      <c r="AH36">
        <v>25</v>
      </c>
      <c r="AI36">
        <v>15</v>
      </c>
      <c r="AJ36">
        <v>2</v>
      </c>
      <c r="AL36">
        <v>19</v>
      </c>
      <c r="AM36">
        <v>14</v>
      </c>
      <c r="AO36">
        <v>3</v>
      </c>
      <c r="AP36">
        <v>3</v>
      </c>
      <c r="AQ36">
        <v>7</v>
      </c>
      <c r="AR36">
        <v>60</v>
      </c>
      <c r="AS36">
        <v>27</v>
      </c>
      <c r="AU36">
        <v>2</v>
      </c>
      <c r="AV36">
        <v>0</v>
      </c>
      <c r="AW36">
        <v>0</v>
      </c>
      <c r="AX36">
        <v>11</v>
      </c>
      <c r="AY36">
        <v>10</v>
      </c>
      <c r="BB36">
        <v>12</v>
      </c>
      <c r="BC36">
        <v>10</v>
      </c>
      <c r="BE36">
        <v>1</v>
      </c>
      <c r="BF36">
        <v>2</v>
      </c>
      <c r="BG36">
        <v>1</v>
      </c>
      <c r="BH36">
        <v>28</v>
      </c>
      <c r="BI36">
        <v>14</v>
      </c>
      <c r="BK36">
        <v>4</v>
      </c>
      <c r="BL36">
        <v>0</v>
      </c>
      <c r="BM36">
        <v>0</v>
      </c>
      <c r="BN36">
        <v>2</v>
      </c>
      <c r="BO36">
        <v>2</v>
      </c>
      <c r="BR36">
        <v>2</v>
      </c>
      <c r="BS36">
        <v>1</v>
      </c>
      <c r="BU36">
        <v>0</v>
      </c>
      <c r="BW36">
        <v>1</v>
      </c>
      <c r="BX36">
        <v>31</v>
      </c>
      <c r="BY36">
        <v>16</v>
      </c>
      <c r="BZ36">
        <v>2</v>
      </c>
      <c r="CA36">
        <v>5</v>
      </c>
      <c r="CB36">
        <v>0</v>
      </c>
      <c r="CC36">
        <v>0</v>
      </c>
      <c r="CD36">
        <v>7</v>
      </c>
      <c r="CE36">
        <v>5</v>
      </c>
      <c r="CH36">
        <v>3</v>
      </c>
      <c r="CI36">
        <v>1</v>
      </c>
      <c r="CJ36" s="2" t="s">
        <v>101</v>
      </c>
      <c r="CK36">
        <v>0</v>
      </c>
    </row>
    <row r="37" spans="1:89" x14ac:dyDescent="0.25">
      <c r="A37">
        <v>36</v>
      </c>
      <c r="B37" s="1">
        <v>43929</v>
      </c>
      <c r="C37">
        <v>9</v>
      </c>
      <c r="D37">
        <v>5</v>
      </c>
      <c r="E37">
        <v>247</v>
      </c>
      <c r="F37">
        <v>111</v>
      </c>
      <c r="G37">
        <v>4</v>
      </c>
      <c r="H37">
        <v>1</v>
      </c>
      <c r="I37">
        <v>49</v>
      </c>
      <c r="J37">
        <v>35</v>
      </c>
      <c r="K37">
        <v>1</v>
      </c>
      <c r="L37">
        <v>0</v>
      </c>
      <c r="M37">
        <v>37</v>
      </c>
      <c r="N37">
        <v>27</v>
      </c>
      <c r="O37">
        <v>2</v>
      </c>
      <c r="P37">
        <v>22</v>
      </c>
      <c r="Q37">
        <v>0</v>
      </c>
      <c r="R37">
        <v>4</v>
      </c>
      <c r="S37">
        <v>2</v>
      </c>
      <c r="T37">
        <v>18</v>
      </c>
      <c r="U37">
        <v>4</v>
      </c>
      <c r="V37">
        <v>40</v>
      </c>
      <c r="W37">
        <v>120</v>
      </c>
      <c r="X37">
        <v>0</v>
      </c>
      <c r="Y37">
        <v>26</v>
      </c>
      <c r="AA37">
        <v>4</v>
      </c>
      <c r="AB37">
        <v>119</v>
      </c>
      <c r="AC37">
        <v>47</v>
      </c>
      <c r="AD37">
        <v>1</v>
      </c>
      <c r="AE37">
        <v>10</v>
      </c>
      <c r="AF37">
        <v>2</v>
      </c>
      <c r="AG37">
        <v>1</v>
      </c>
      <c r="AH37">
        <v>27</v>
      </c>
      <c r="AI37">
        <v>16</v>
      </c>
      <c r="AL37">
        <v>19</v>
      </c>
      <c r="AM37">
        <v>14</v>
      </c>
      <c r="AO37">
        <v>3</v>
      </c>
      <c r="AP37">
        <v>6</v>
      </c>
      <c r="AQ37">
        <v>0</v>
      </c>
      <c r="AR37">
        <v>66</v>
      </c>
      <c r="AS37">
        <v>33</v>
      </c>
      <c r="AU37">
        <v>2</v>
      </c>
      <c r="AV37">
        <v>1</v>
      </c>
      <c r="AW37">
        <v>0</v>
      </c>
      <c r="AX37">
        <v>12</v>
      </c>
      <c r="AY37">
        <v>11</v>
      </c>
      <c r="BB37">
        <v>12</v>
      </c>
      <c r="BC37">
        <v>10</v>
      </c>
      <c r="BE37">
        <v>1</v>
      </c>
      <c r="BG37">
        <v>1</v>
      </c>
      <c r="BH37">
        <v>28</v>
      </c>
      <c r="BI37">
        <v>12</v>
      </c>
      <c r="BJ37">
        <v>1</v>
      </c>
      <c r="BK37">
        <v>5</v>
      </c>
      <c r="BL37">
        <v>0</v>
      </c>
      <c r="BM37">
        <v>0</v>
      </c>
      <c r="BN37">
        <v>2</v>
      </c>
      <c r="BO37">
        <v>2</v>
      </c>
      <c r="BR37">
        <v>2</v>
      </c>
      <c r="BS37">
        <v>1</v>
      </c>
      <c r="BU37">
        <v>0</v>
      </c>
      <c r="BV37">
        <v>3</v>
      </c>
      <c r="BW37">
        <v>0</v>
      </c>
      <c r="BX37">
        <v>34</v>
      </c>
      <c r="BY37">
        <v>19</v>
      </c>
      <c r="CA37">
        <v>5</v>
      </c>
      <c r="CB37">
        <v>1</v>
      </c>
      <c r="CC37">
        <v>0</v>
      </c>
      <c r="CD37">
        <v>8</v>
      </c>
      <c r="CE37">
        <v>6</v>
      </c>
      <c r="CF37">
        <v>1</v>
      </c>
      <c r="CH37">
        <v>4</v>
      </c>
      <c r="CI37">
        <v>2</v>
      </c>
      <c r="CJ37" s="2" t="s">
        <v>101</v>
      </c>
      <c r="CK37">
        <v>0</v>
      </c>
    </row>
    <row r="38" spans="1:89" x14ac:dyDescent="0.25">
      <c r="A38">
        <v>37</v>
      </c>
      <c r="B38" s="1">
        <v>43930</v>
      </c>
      <c r="C38">
        <v>6</v>
      </c>
      <c r="D38">
        <v>8</v>
      </c>
      <c r="E38">
        <v>253</v>
      </c>
      <c r="F38">
        <v>108</v>
      </c>
      <c r="G38">
        <v>2</v>
      </c>
      <c r="H38">
        <v>2</v>
      </c>
      <c r="I38">
        <v>51</v>
      </c>
      <c r="J38">
        <v>34</v>
      </c>
      <c r="K38">
        <v>4</v>
      </c>
      <c r="L38">
        <v>2</v>
      </c>
      <c r="M38">
        <v>41</v>
      </c>
      <c r="N38">
        <v>28</v>
      </c>
      <c r="O38">
        <v>1</v>
      </c>
      <c r="P38">
        <v>23</v>
      </c>
      <c r="Q38">
        <v>1</v>
      </c>
      <c r="R38">
        <v>5</v>
      </c>
      <c r="S38">
        <v>2</v>
      </c>
      <c r="T38">
        <v>20</v>
      </c>
      <c r="U38">
        <v>3</v>
      </c>
      <c r="V38">
        <v>43</v>
      </c>
      <c r="W38">
        <v>128</v>
      </c>
      <c r="X38">
        <v>0</v>
      </c>
      <c r="Y38">
        <v>26</v>
      </c>
      <c r="Z38">
        <v>2</v>
      </c>
      <c r="AA38">
        <v>0</v>
      </c>
      <c r="AB38">
        <v>121</v>
      </c>
      <c r="AC38">
        <v>48</v>
      </c>
      <c r="AD38">
        <v>1</v>
      </c>
      <c r="AE38">
        <v>11</v>
      </c>
      <c r="AF38">
        <v>0</v>
      </c>
      <c r="AG38">
        <v>2</v>
      </c>
      <c r="AH38">
        <v>27</v>
      </c>
      <c r="AI38">
        <v>13</v>
      </c>
      <c r="AK38">
        <v>1</v>
      </c>
      <c r="AL38">
        <v>19</v>
      </c>
      <c r="AM38">
        <v>12</v>
      </c>
      <c r="AN38">
        <v>1</v>
      </c>
      <c r="AO38">
        <v>4</v>
      </c>
      <c r="AP38">
        <v>2</v>
      </c>
      <c r="AQ38">
        <v>4</v>
      </c>
      <c r="AR38">
        <v>68</v>
      </c>
      <c r="AS38">
        <v>31</v>
      </c>
      <c r="AU38">
        <v>2</v>
      </c>
      <c r="AV38">
        <v>1</v>
      </c>
      <c r="AW38">
        <v>0</v>
      </c>
      <c r="AX38">
        <v>13</v>
      </c>
      <c r="AY38">
        <v>12</v>
      </c>
      <c r="AZ38">
        <v>2</v>
      </c>
      <c r="BB38">
        <v>14</v>
      </c>
      <c r="BC38">
        <v>12</v>
      </c>
      <c r="BE38">
        <v>1</v>
      </c>
      <c r="BF38">
        <v>2</v>
      </c>
      <c r="BG38">
        <v>2</v>
      </c>
      <c r="BH38">
        <v>30</v>
      </c>
      <c r="BI38">
        <v>12</v>
      </c>
      <c r="BK38">
        <v>5</v>
      </c>
      <c r="BL38">
        <v>0</v>
      </c>
      <c r="BM38">
        <v>0</v>
      </c>
      <c r="BN38">
        <v>2</v>
      </c>
      <c r="BO38">
        <v>2</v>
      </c>
      <c r="BQ38">
        <v>1</v>
      </c>
      <c r="BR38">
        <v>2</v>
      </c>
      <c r="BS38">
        <v>0</v>
      </c>
      <c r="BU38">
        <v>0</v>
      </c>
      <c r="BW38">
        <v>2</v>
      </c>
      <c r="BX38">
        <v>34</v>
      </c>
      <c r="BY38">
        <v>17</v>
      </c>
      <c r="CA38">
        <v>5</v>
      </c>
      <c r="CB38">
        <v>1</v>
      </c>
      <c r="CC38">
        <v>0</v>
      </c>
      <c r="CD38">
        <v>9</v>
      </c>
      <c r="CE38">
        <v>7</v>
      </c>
      <c r="CF38">
        <v>2</v>
      </c>
      <c r="CH38">
        <v>6</v>
      </c>
      <c r="CI38">
        <v>4</v>
      </c>
      <c r="CJ38" s="2" t="s">
        <v>101</v>
      </c>
      <c r="CK38">
        <v>0</v>
      </c>
    </row>
    <row r="39" spans="1:89" x14ac:dyDescent="0.25">
      <c r="A39">
        <v>38</v>
      </c>
      <c r="B39" s="1">
        <v>43931</v>
      </c>
      <c r="C39">
        <v>8</v>
      </c>
      <c r="D39">
        <v>10</v>
      </c>
      <c r="E39">
        <v>261</v>
      </c>
      <c r="F39">
        <v>106</v>
      </c>
      <c r="G39">
        <v>2</v>
      </c>
      <c r="H39">
        <v>1</v>
      </c>
      <c r="I39">
        <v>53</v>
      </c>
      <c r="J39">
        <v>36</v>
      </c>
      <c r="K39">
        <v>1</v>
      </c>
      <c r="L39">
        <v>0</v>
      </c>
      <c r="M39">
        <v>42</v>
      </c>
      <c r="N39">
        <v>29</v>
      </c>
      <c r="O39">
        <v>0</v>
      </c>
      <c r="P39">
        <v>23</v>
      </c>
      <c r="Q39">
        <v>0</v>
      </c>
      <c r="R39">
        <v>5</v>
      </c>
      <c r="S39">
        <v>2</v>
      </c>
      <c r="T39">
        <v>22</v>
      </c>
      <c r="U39">
        <v>2</v>
      </c>
      <c r="V39">
        <v>45</v>
      </c>
      <c r="W39">
        <v>138</v>
      </c>
      <c r="X39">
        <v>0</v>
      </c>
      <c r="Y39">
        <v>26</v>
      </c>
      <c r="Z39">
        <v>5</v>
      </c>
      <c r="AA39">
        <v>4</v>
      </c>
      <c r="AB39">
        <v>126</v>
      </c>
      <c r="AC39">
        <v>49</v>
      </c>
      <c r="AE39">
        <v>11</v>
      </c>
      <c r="AF39">
        <v>2</v>
      </c>
      <c r="AG39">
        <v>0</v>
      </c>
      <c r="AH39">
        <v>29</v>
      </c>
      <c r="AI39">
        <v>15</v>
      </c>
      <c r="AJ39">
        <v>1</v>
      </c>
      <c r="AL39">
        <v>20</v>
      </c>
      <c r="AM39">
        <v>13</v>
      </c>
      <c r="AO39">
        <v>4</v>
      </c>
      <c r="AP39">
        <v>1</v>
      </c>
      <c r="AQ39">
        <v>4</v>
      </c>
      <c r="AR39">
        <v>69</v>
      </c>
      <c r="AS39">
        <v>28</v>
      </c>
      <c r="AU39">
        <v>2</v>
      </c>
      <c r="AV39">
        <v>0</v>
      </c>
      <c r="AW39">
        <v>0</v>
      </c>
      <c r="AX39">
        <v>13</v>
      </c>
      <c r="AY39">
        <v>13</v>
      </c>
      <c r="BB39">
        <v>14</v>
      </c>
      <c r="BC39">
        <v>12</v>
      </c>
      <c r="BE39">
        <v>1</v>
      </c>
      <c r="BF39">
        <v>2</v>
      </c>
      <c r="BG39">
        <v>1</v>
      </c>
      <c r="BH39">
        <v>32</v>
      </c>
      <c r="BI39">
        <v>13</v>
      </c>
      <c r="BK39">
        <v>5</v>
      </c>
      <c r="BL39">
        <v>0</v>
      </c>
      <c r="BM39">
        <v>0</v>
      </c>
      <c r="BN39">
        <v>2</v>
      </c>
      <c r="BO39">
        <v>2</v>
      </c>
      <c r="BR39">
        <v>2</v>
      </c>
      <c r="BS39">
        <v>0</v>
      </c>
      <c r="BU39">
        <v>0</v>
      </c>
      <c r="BW39">
        <v>1</v>
      </c>
      <c r="BX39">
        <v>34</v>
      </c>
      <c r="BY39">
        <v>16</v>
      </c>
      <c r="CA39">
        <v>5</v>
      </c>
      <c r="CB39">
        <v>0</v>
      </c>
      <c r="CC39">
        <v>1</v>
      </c>
      <c r="CD39">
        <v>9</v>
      </c>
      <c r="CE39">
        <v>6</v>
      </c>
      <c r="CH39">
        <v>6</v>
      </c>
      <c r="CI39">
        <v>4</v>
      </c>
      <c r="CJ39" s="2" t="s">
        <v>101</v>
      </c>
      <c r="CK39">
        <v>0</v>
      </c>
    </row>
    <row r="40" spans="1:89" x14ac:dyDescent="0.25">
      <c r="A40">
        <v>39</v>
      </c>
      <c r="B40" s="1">
        <v>43932</v>
      </c>
      <c r="C40">
        <v>6</v>
      </c>
      <c r="D40">
        <v>15</v>
      </c>
      <c r="E40">
        <v>267</v>
      </c>
      <c r="F40">
        <v>94</v>
      </c>
      <c r="G40">
        <v>2</v>
      </c>
      <c r="H40">
        <v>1</v>
      </c>
      <c r="I40">
        <v>55</v>
      </c>
      <c r="J40">
        <v>35</v>
      </c>
      <c r="K40">
        <v>0</v>
      </c>
      <c r="L40">
        <v>0</v>
      </c>
      <c r="M40">
        <v>42</v>
      </c>
      <c r="N40">
        <v>27</v>
      </c>
      <c r="O40">
        <v>3</v>
      </c>
      <c r="P40">
        <v>26</v>
      </c>
      <c r="Q40">
        <v>2</v>
      </c>
      <c r="R40">
        <v>7</v>
      </c>
      <c r="S40">
        <v>2</v>
      </c>
      <c r="T40">
        <v>24</v>
      </c>
      <c r="U40">
        <v>5</v>
      </c>
      <c r="V40">
        <v>50</v>
      </c>
      <c r="W40">
        <v>153</v>
      </c>
      <c r="X40">
        <v>0</v>
      </c>
      <c r="Y40">
        <v>26</v>
      </c>
      <c r="AA40">
        <v>7</v>
      </c>
      <c r="AB40">
        <v>126</v>
      </c>
      <c r="AC40">
        <v>40</v>
      </c>
      <c r="AD40">
        <v>2</v>
      </c>
      <c r="AE40">
        <v>13</v>
      </c>
      <c r="AF40">
        <v>0</v>
      </c>
      <c r="AG40">
        <v>0</v>
      </c>
      <c r="AH40">
        <v>29</v>
      </c>
      <c r="AI40">
        <v>13</v>
      </c>
      <c r="AL40">
        <v>20</v>
      </c>
      <c r="AM40">
        <v>11</v>
      </c>
      <c r="AN40">
        <v>2</v>
      </c>
      <c r="AO40">
        <v>6</v>
      </c>
      <c r="AP40">
        <v>1</v>
      </c>
      <c r="AQ40">
        <v>2</v>
      </c>
      <c r="AR40">
        <v>70</v>
      </c>
      <c r="AS40">
        <v>27</v>
      </c>
      <c r="AU40">
        <v>2</v>
      </c>
      <c r="AV40">
        <v>2</v>
      </c>
      <c r="AW40">
        <v>1</v>
      </c>
      <c r="AX40">
        <v>15</v>
      </c>
      <c r="AY40">
        <v>14</v>
      </c>
      <c r="BB40">
        <v>14</v>
      </c>
      <c r="BC40">
        <v>12</v>
      </c>
      <c r="BE40">
        <v>1</v>
      </c>
      <c r="BF40">
        <v>2</v>
      </c>
      <c r="BG40">
        <v>5</v>
      </c>
      <c r="BH40">
        <v>34</v>
      </c>
      <c r="BI40">
        <v>9</v>
      </c>
      <c r="BJ40">
        <v>1</v>
      </c>
      <c r="BK40">
        <v>6</v>
      </c>
      <c r="BL40">
        <v>0</v>
      </c>
      <c r="BM40">
        <v>0</v>
      </c>
      <c r="BN40">
        <v>2</v>
      </c>
      <c r="BO40">
        <v>2</v>
      </c>
      <c r="BR40">
        <v>2</v>
      </c>
      <c r="BS40">
        <v>0</v>
      </c>
      <c r="BU40">
        <v>0</v>
      </c>
      <c r="BV40">
        <v>3</v>
      </c>
      <c r="BW40">
        <v>1</v>
      </c>
      <c r="BX40">
        <v>37</v>
      </c>
      <c r="BY40">
        <v>18</v>
      </c>
      <c r="CA40">
        <v>5</v>
      </c>
      <c r="CB40">
        <v>0</v>
      </c>
      <c r="CC40">
        <v>0</v>
      </c>
      <c r="CD40">
        <v>9</v>
      </c>
      <c r="CE40">
        <v>6</v>
      </c>
      <c r="CH40">
        <v>6</v>
      </c>
      <c r="CI40">
        <v>4</v>
      </c>
      <c r="CJ40" s="2" t="s">
        <v>101</v>
      </c>
      <c r="CK40">
        <v>0</v>
      </c>
    </row>
    <row r="41" spans="1:89" x14ac:dyDescent="0.25">
      <c r="A41">
        <v>40</v>
      </c>
      <c r="B41" s="1">
        <v>43933</v>
      </c>
      <c r="C41">
        <v>6</v>
      </c>
      <c r="D41">
        <v>3</v>
      </c>
      <c r="E41">
        <v>273</v>
      </c>
      <c r="F41">
        <v>95</v>
      </c>
      <c r="G41">
        <v>1</v>
      </c>
      <c r="H41">
        <v>1</v>
      </c>
      <c r="I41">
        <v>56</v>
      </c>
      <c r="J41">
        <v>35</v>
      </c>
      <c r="K41">
        <v>1</v>
      </c>
      <c r="L41">
        <v>0</v>
      </c>
      <c r="M41">
        <v>43</v>
      </c>
      <c r="N41">
        <v>28</v>
      </c>
      <c r="O41">
        <v>2</v>
      </c>
      <c r="P41">
        <v>28</v>
      </c>
      <c r="Q41">
        <v>0</v>
      </c>
      <c r="R41">
        <v>7</v>
      </c>
      <c r="S41">
        <v>1</v>
      </c>
      <c r="T41">
        <v>25</v>
      </c>
      <c r="U41">
        <v>3</v>
      </c>
      <c r="V41">
        <v>53</v>
      </c>
      <c r="W41">
        <v>156</v>
      </c>
      <c r="X41">
        <v>0</v>
      </c>
      <c r="Y41">
        <v>26</v>
      </c>
      <c r="Z41">
        <v>4</v>
      </c>
      <c r="AA41">
        <v>1</v>
      </c>
      <c r="AB41">
        <v>130</v>
      </c>
      <c r="AC41">
        <v>42</v>
      </c>
      <c r="AD41">
        <v>1</v>
      </c>
      <c r="AE41">
        <v>14</v>
      </c>
      <c r="AF41">
        <v>0</v>
      </c>
      <c r="AG41">
        <v>1</v>
      </c>
      <c r="AH41">
        <v>29</v>
      </c>
      <c r="AI41">
        <v>12</v>
      </c>
      <c r="AL41">
        <v>20</v>
      </c>
      <c r="AM41">
        <v>11</v>
      </c>
      <c r="AO41">
        <v>6</v>
      </c>
      <c r="AP41">
        <v>2</v>
      </c>
      <c r="AQ41">
        <v>0</v>
      </c>
      <c r="AR41">
        <v>72</v>
      </c>
      <c r="AS41">
        <v>29</v>
      </c>
      <c r="AU41">
        <v>2</v>
      </c>
      <c r="AV41">
        <v>1</v>
      </c>
      <c r="AW41">
        <v>0</v>
      </c>
      <c r="AX41">
        <v>16</v>
      </c>
      <c r="AY41">
        <v>15</v>
      </c>
      <c r="AZ41">
        <v>1</v>
      </c>
      <c r="BB41">
        <v>15</v>
      </c>
      <c r="BC41">
        <v>13</v>
      </c>
      <c r="BE41">
        <v>1</v>
      </c>
      <c r="BG41">
        <v>0</v>
      </c>
      <c r="BH41">
        <v>34</v>
      </c>
      <c r="BI41">
        <v>9</v>
      </c>
      <c r="BK41">
        <v>6</v>
      </c>
      <c r="BL41">
        <v>0</v>
      </c>
      <c r="BM41">
        <v>0</v>
      </c>
      <c r="BN41">
        <v>2</v>
      </c>
      <c r="BO41">
        <v>2</v>
      </c>
      <c r="BR41">
        <v>2</v>
      </c>
      <c r="BS41">
        <v>0</v>
      </c>
      <c r="BU41">
        <v>0</v>
      </c>
      <c r="BW41">
        <v>2</v>
      </c>
      <c r="BX41">
        <v>37</v>
      </c>
      <c r="BY41">
        <v>15</v>
      </c>
      <c r="BZ41">
        <v>1</v>
      </c>
      <c r="CA41">
        <v>6</v>
      </c>
      <c r="CB41">
        <v>0</v>
      </c>
      <c r="CC41">
        <v>0</v>
      </c>
      <c r="CD41">
        <v>9</v>
      </c>
      <c r="CE41">
        <v>6</v>
      </c>
      <c r="CH41">
        <v>6</v>
      </c>
      <c r="CI41">
        <v>4</v>
      </c>
      <c r="CJ41" s="2" t="s">
        <v>101</v>
      </c>
      <c r="CK41">
        <v>0</v>
      </c>
    </row>
    <row r="42" spans="1:89" x14ac:dyDescent="0.25">
      <c r="A42">
        <v>41</v>
      </c>
      <c r="B42" s="1">
        <v>43934</v>
      </c>
      <c r="C42">
        <v>3</v>
      </c>
      <c r="D42">
        <v>2</v>
      </c>
      <c r="E42">
        <v>276</v>
      </c>
      <c r="F42">
        <v>95</v>
      </c>
      <c r="G42">
        <v>0</v>
      </c>
      <c r="H42">
        <v>1</v>
      </c>
      <c r="I42">
        <v>56</v>
      </c>
      <c r="J42">
        <v>33</v>
      </c>
      <c r="K42">
        <v>0</v>
      </c>
      <c r="L42">
        <v>1</v>
      </c>
      <c r="M42">
        <v>43</v>
      </c>
      <c r="N42">
        <v>26</v>
      </c>
      <c r="O42">
        <v>1</v>
      </c>
      <c r="P42">
        <v>29</v>
      </c>
      <c r="Q42">
        <v>1</v>
      </c>
      <c r="R42">
        <v>8</v>
      </c>
      <c r="S42">
        <v>1</v>
      </c>
      <c r="T42">
        <v>26</v>
      </c>
      <c r="U42">
        <v>2</v>
      </c>
      <c r="V42">
        <v>55</v>
      </c>
      <c r="W42">
        <v>158</v>
      </c>
      <c r="X42">
        <v>0</v>
      </c>
      <c r="Y42">
        <v>26</v>
      </c>
      <c r="AA42">
        <v>1</v>
      </c>
      <c r="AB42">
        <v>130</v>
      </c>
      <c r="AC42">
        <v>40</v>
      </c>
      <c r="AD42">
        <v>1</v>
      </c>
      <c r="AE42">
        <v>15</v>
      </c>
      <c r="AF42">
        <v>0</v>
      </c>
      <c r="AG42">
        <v>1</v>
      </c>
      <c r="AH42">
        <v>29</v>
      </c>
      <c r="AI42">
        <v>10</v>
      </c>
      <c r="AL42">
        <v>20</v>
      </c>
      <c r="AM42">
        <v>10</v>
      </c>
      <c r="AN42">
        <v>1</v>
      </c>
      <c r="AO42">
        <v>7</v>
      </c>
      <c r="AP42">
        <v>1</v>
      </c>
      <c r="AQ42">
        <v>0</v>
      </c>
      <c r="AR42">
        <v>73</v>
      </c>
      <c r="AS42">
        <v>30</v>
      </c>
      <c r="AU42">
        <v>2</v>
      </c>
      <c r="AV42">
        <v>0</v>
      </c>
      <c r="AW42">
        <v>0</v>
      </c>
      <c r="AX42">
        <v>16</v>
      </c>
      <c r="AY42">
        <v>15</v>
      </c>
      <c r="BA42">
        <v>1</v>
      </c>
      <c r="BB42">
        <v>15</v>
      </c>
      <c r="BC42">
        <v>12</v>
      </c>
      <c r="BE42">
        <v>1</v>
      </c>
      <c r="BG42">
        <v>0</v>
      </c>
      <c r="BH42">
        <v>34</v>
      </c>
      <c r="BI42">
        <v>9</v>
      </c>
      <c r="BK42">
        <v>6</v>
      </c>
      <c r="BL42">
        <v>0</v>
      </c>
      <c r="BM42">
        <v>0</v>
      </c>
      <c r="BN42">
        <v>2</v>
      </c>
      <c r="BO42">
        <v>2</v>
      </c>
      <c r="BR42">
        <v>2</v>
      </c>
      <c r="BS42">
        <v>0</v>
      </c>
      <c r="BU42">
        <v>0</v>
      </c>
      <c r="BV42">
        <v>2</v>
      </c>
      <c r="BW42">
        <v>1</v>
      </c>
      <c r="BX42">
        <v>39</v>
      </c>
      <c r="BY42">
        <v>16</v>
      </c>
      <c r="CA42">
        <v>6</v>
      </c>
      <c r="CB42">
        <v>0</v>
      </c>
      <c r="CC42">
        <v>0</v>
      </c>
      <c r="CD42">
        <v>9</v>
      </c>
      <c r="CE42">
        <v>6</v>
      </c>
      <c r="CH42">
        <v>6</v>
      </c>
      <c r="CI42">
        <v>4</v>
      </c>
      <c r="CJ42" s="2" t="s">
        <v>101</v>
      </c>
      <c r="CK42">
        <v>0</v>
      </c>
    </row>
    <row r="43" spans="1:89" x14ac:dyDescent="0.25">
      <c r="A43">
        <v>42</v>
      </c>
      <c r="B43" s="1">
        <v>43935</v>
      </c>
      <c r="C43">
        <v>9</v>
      </c>
      <c r="D43">
        <v>0</v>
      </c>
      <c r="E43">
        <v>285</v>
      </c>
      <c r="F43">
        <v>103</v>
      </c>
      <c r="G43">
        <v>3</v>
      </c>
      <c r="H43">
        <v>1</v>
      </c>
      <c r="I43">
        <v>59</v>
      </c>
      <c r="J43">
        <v>35</v>
      </c>
      <c r="K43">
        <v>0</v>
      </c>
      <c r="L43">
        <v>2</v>
      </c>
      <c r="M43">
        <v>43</v>
      </c>
      <c r="N43">
        <v>24</v>
      </c>
      <c r="O43">
        <v>1</v>
      </c>
      <c r="P43">
        <v>30</v>
      </c>
      <c r="Q43">
        <v>0</v>
      </c>
      <c r="R43">
        <v>8</v>
      </c>
      <c r="S43">
        <v>0</v>
      </c>
      <c r="T43">
        <v>26</v>
      </c>
      <c r="U43">
        <v>1</v>
      </c>
      <c r="V43">
        <v>56</v>
      </c>
      <c r="W43">
        <v>158</v>
      </c>
      <c r="X43">
        <v>12</v>
      </c>
      <c r="Y43">
        <v>38</v>
      </c>
      <c r="Z43">
        <v>3</v>
      </c>
      <c r="AA43">
        <v>0</v>
      </c>
      <c r="AB43">
        <v>133</v>
      </c>
      <c r="AC43">
        <v>42</v>
      </c>
      <c r="AD43">
        <v>1</v>
      </c>
      <c r="AE43">
        <v>16</v>
      </c>
      <c r="AF43">
        <v>2</v>
      </c>
      <c r="AG43">
        <v>0</v>
      </c>
      <c r="AH43">
        <v>31</v>
      </c>
      <c r="AI43">
        <v>12</v>
      </c>
      <c r="AL43">
        <v>20</v>
      </c>
      <c r="AM43">
        <v>10</v>
      </c>
      <c r="AO43">
        <v>7</v>
      </c>
      <c r="AP43">
        <v>2</v>
      </c>
      <c r="AQ43">
        <v>0</v>
      </c>
      <c r="AR43">
        <v>75</v>
      </c>
      <c r="AS43">
        <v>32</v>
      </c>
      <c r="AU43">
        <v>2</v>
      </c>
      <c r="AV43">
        <v>0</v>
      </c>
      <c r="AW43">
        <v>1</v>
      </c>
      <c r="AX43">
        <v>16</v>
      </c>
      <c r="AY43">
        <v>14</v>
      </c>
      <c r="BA43">
        <v>2</v>
      </c>
      <c r="BB43">
        <v>15</v>
      </c>
      <c r="BC43">
        <v>10</v>
      </c>
      <c r="BE43">
        <v>1</v>
      </c>
      <c r="BG43">
        <v>0</v>
      </c>
      <c r="BH43">
        <v>34</v>
      </c>
      <c r="BI43">
        <v>9</v>
      </c>
      <c r="BK43">
        <v>6</v>
      </c>
      <c r="BL43">
        <v>0</v>
      </c>
      <c r="BM43">
        <v>0</v>
      </c>
      <c r="BN43">
        <v>2</v>
      </c>
      <c r="BO43">
        <v>2</v>
      </c>
      <c r="BR43">
        <v>2</v>
      </c>
      <c r="BS43">
        <v>0</v>
      </c>
      <c r="BU43">
        <v>0</v>
      </c>
      <c r="BV43">
        <v>4</v>
      </c>
      <c r="BW43">
        <v>0</v>
      </c>
      <c r="BX43">
        <v>43</v>
      </c>
      <c r="BY43">
        <v>20</v>
      </c>
      <c r="CA43">
        <v>6</v>
      </c>
      <c r="CB43">
        <v>1</v>
      </c>
      <c r="CC43">
        <v>0</v>
      </c>
      <c r="CD43">
        <v>10</v>
      </c>
      <c r="CE43">
        <v>7</v>
      </c>
      <c r="CH43">
        <v>6</v>
      </c>
      <c r="CI43">
        <v>4</v>
      </c>
      <c r="CJ43" s="2" t="s">
        <v>101</v>
      </c>
      <c r="CK43">
        <v>0</v>
      </c>
    </row>
    <row r="44" spans="1:89" x14ac:dyDescent="0.25">
      <c r="A44">
        <v>43</v>
      </c>
      <c r="B44" s="1">
        <v>43936</v>
      </c>
      <c r="C44">
        <v>7</v>
      </c>
      <c r="D44">
        <v>13</v>
      </c>
      <c r="E44">
        <v>292</v>
      </c>
      <c r="F44">
        <v>96</v>
      </c>
      <c r="G44">
        <v>2</v>
      </c>
      <c r="H44">
        <v>3</v>
      </c>
      <c r="I44">
        <v>61</v>
      </c>
      <c r="J44">
        <v>34</v>
      </c>
      <c r="K44">
        <v>0</v>
      </c>
      <c r="L44">
        <v>0</v>
      </c>
      <c r="M44">
        <v>43</v>
      </c>
      <c r="N44">
        <v>24</v>
      </c>
      <c r="O44">
        <v>1</v>
      </c>
      <c r="P44">
        <v>31</v>
      </c>
      <c r="Q44">
        <v>0</v>
      </c>
      <c r="R44">
        <v>8</v>
      </c>
      <c r="S44">
        <v>4</v>
      </c>
      <c r="T44">
        <v>30</v>
      </c>
      <c r="U44">
        <v>5</v>
      </c>
      <c r="V44">
        <v>61</v>
      </c>
      <c r="W44">
        <v>171</v>
      </c>
      <c r="X44">
        <v>0</v>
      </c>
      <c r="Y44">
        <v>38</v>
      </c>
      <c r="Z44">
        <v>1</v>
      </c>
      <c r="AA44">
        <v>4</v>
      </c>
      <c r="AB44">
        <v>134</v>
      </c>
      <c r="AC44">
        <v>39</v>
      </c>
      <c r="AE44">
        <v>16</v>
      </c>
      <c r="AF44">
        <v>1</v>
      </c>
      <c r="AG44">
        <v>0</v>
      </c>
      <c r="AH44">
        <v>32</v>
      </c>
      <c r="AI44">
        <v>13</v>
      </c>
      <c r="AL44">
        <v>20</v>
      </c>
      <c r="AM44">
        <v>10</v>
      </c>
      <c r="AO44">
        <v>7</v>
      </c>
      <c r="AP44">
        <v>2</v>
      </c>
      <c r="AQ44">
        <v>5</v>
      </c>
      <c r="AR44">
        <v>77</v>
      </c>
      <c r="AS44">
        <v>29</v>
      </c>
      <c r="AU44">
        <v>2</v>
      </c>
      <c r="AV44">
        <v>0</v>
      </c>
      <c r="AW44">
        <v>1</v>
      </c>
      <c r="AX44">
        <v>16</v>
      </c>
      <c r="AY44">
        <v>13</v>
      </c>
      <c r="BB44">
        <v>15</v>
      </c>
      <c r="BC44">
        <v>10</v>
      </c>
      <c r="BE44">
        <v>1</v>
      </c>
      <c r="BF44">
        <v>1</v>
      </c>
      <c r="BG44">
        <v>1</v>
      </c>
      <c r="BH44">
        <v>35</v>
      </c>
      <c r="BI44">
        <v>9</v>
      </c>
      <c r="BK44">
        <v>6</v>
      </c>
      <c r="BL44">
        <v>0</v>
      </c>
      <c r="BM44">
        <v>0</v>
      </c>
      <c r="BN44">
        <v>2</v>
      </c>
      <c r="BO44">
        <v>2</v>
      </c>
      <c r="BR44">
        <v>2</v>
      </c>
      <c r="BS44">
        <v>0</v>
      </c>
      <c r="BU44">
        <v>0</v>
      </c>
      <c r="BV44">
        <v>3</v>
      </c>
      <c r="BW44">
        <v>3</v>
      </c>
      <c r="BX44">
        <v>46</v>
      </c>
      <c r="BY44">
        <v>19</v>
      </c>
      <c r="BZ44">
        <v>1</v>
      </c>
      <c r="CA44">
        <v>7</v>
      </c>
      <c r="CB44">
        <v>1</v>
      </c>
      <c r="CC44">
        <v>2</v>
      </c>
      <c r="CD44">
        <v>11</v>
      </c>
      <c r="CE44">
        <v>6</v>
      </c>
      <c r="CH44">
        <v>6</v>
      </c>
      <c r="CI44">
        <v>4</v>
      </c>
      <c r="CJ44" s="2" t="s">
        <v>101</v>
      </c>
      <c r="CK44">
        <v>0</v>
      </c>
    </row>
    <row r="45" spans="1:89" x14ac:dyDescent="0.25">
      <c r="A45">
        <v>44</v>
      </c>
      <c r="B45" s="1">
        <v>43937</v>
      </c>
      <c r="C45">
        <v>12</v>
      </c>
      <c r="D45">
        <v>9</v>
      </c>
      <c r="E45">
        <v>304</v>
      </c>
      <c r="F45">
        <v>99</v>
      </c>
      <c r="G45">
        <v>1</v>
      </c>
      <c r="H45">
        <v>5</v>
      </c>
      <c r="I45">
        <v>62</v>
      </c>
      <c r="J45">
        <v>30</v>
      </c>
      <c r="K45">
        <v>0</v>
      </c>
      <c r="L45">
        <v>2</v>
      </c>
      <c r="M45">
        <v>43</v>
      </c>
      <c r="N45">
        <v>22</v>
      </c>
      <c r="O45">
        <v>0</v>
      </c>
      <c r="P45">
        <v>31</v>
      </c>
      <c r="Q45">
        <v>0</v>
      </c>
      <c r="R45">
        <v>8</v>
      </c>
      <c r="S45">
        <v>0</v>
      </c>
      <c r="T45">
        <v>30</v>
      </c>
      <c r="U45">
        <v>0</v>
      </c>
      <c r="V45">
        <v>61</v>
      </c>
      <c r="W45">
        <v>180</v>
      </c>
      <c r="X45">
        <v>0</v>
      </c>
      <c r="Y45">
        <v>38</v>
      </c>
      <c r="Z45">
        <v>7</v>
      </c>
      <c r="AA45">
        <v>6</v>
      </c>
      <c r="AB45">
        <v>141</v>
      </c>
      <c r="AC45">
        <v>40</v>
      </c>
      <c r="AE45">
        <v>16</v>
      </c>
      <c r="AF45">
        <v>0</v>
      </c>
      <c r="AG45">
        <v>2</v>
      </c>
      <c r="AH45">
        <v>32</v>
      </c>
      <c r="AI45">
        <v>11</v>
      </c>
      <c r="AK45">
        <v>1</v>
      </c>
      <c r="AL45">
        <v>20</v>
      </c>
      <c r="AM45">
        <v>9</v>
      </c>
      <c r="AO45">
        <v>7</v>
      </c>
      <c r="AP45">
        <v>1</v>
      </c>
      <c r="AQ45">
        <v>0</v>
      </c>
      <c r="AR45">
        <v>78</v>
      </c>
      <c r="AS45">
        <v>30</v>
      </c>
      <c r="AU45">
        <v>2</v>
      </c>
      <c r="AV45">
        <v>0</v>
      </c>
      <c r="AW45">
        <v>1</v>
      </c>
      <c r="AX45">
        <v>16</v>
      </c>
      <c r="AY45">
        <v>12</v>
      </c>
      <c r="BA45">
        <v>1</v>
      </c>
      <c r="BB45">
        <v>15</v>
      </c>
      <c r="BC45">
        <v>9</v>
      </c>
      <c r="BE45">
        <v>1</v>
      </c>
      <c r="BF45">
        <v>1</v>
      </c>
      <c r="BG45">
        <v>3</v>
      </c>
      <c r="BH45">
        <v>36</v>
      </c>
      <c r="BI45">
        <v>7</v>
      </c>
      <c r="BK45">
        <v>6</v>
      </c>
      <c r="BL45">
        <v>1</v>
      </c>
      <c r="BM45">
        <v>1</v>
      </c>
      <c r="BN45">
        <v>3</v>
      </c>
      <c r="BO45">
        <v>2</v>
      </c>
      <c r="BR45">
        <v>2</v>
      </c>
      <c r="BS45">
        <v>0</v>
      </c>
      <c r="BU45">
        <v>0</v>
      </c>
      <c r="BV45">
        <v>3</v>
      </c>
      <c r="BW45">
        <v>0</v>
      </c>
      <c r="BX45">
        <v>49</v>
      </c>
      <c r="BY45">
        <v>22</v>
      </c>
      <c r="CA45">
        <v>7</v>
      </c>
      <c r="CB45">
        <v>0</v>
      </c>
      <c r="CC45">
        <v>1</v>
      </c>
      <c r="CD45">
        <v>11</v>
      </c>
      <c r="CE45">
        <v>5</v>
      </c>
      <c r="CH45">
        <v>6</v>
      </c>
      <c r="CI45">
        <v>4</v>
      </c>
      <c r="CJ45" s="2" t="s">
        <v>101</v>
      </c>
      <c r="CK45">
        <v>0</v>
      </c>
    </row>
    <row r="46" spans="1:89" x14ac:dyDescent="0.25">
      <c r="A46">
        <v>45</v>
      </c>
      <c r="B46" s="1">
        <v>43938</v>
      </c>
      <c r="C46">
        <v>6</v>
      </c>
      <c r="D46">
        <v>8</v>
      </c>
      <c r="E46">
        <v>310</v>
      </c>
      <c r="F46">
        <v>95</v>
      </c>
      <c r="G46">
        <v>0</v>
      </c>
      <c r="H46">
        <v>0</v>
      </c>
      <c r="I46">
        <v>62</v>
      </c>
      <c r="J46">
        <v>28</v>
      </c>
      <c r="K46">
        <v>1</v>
      </c>
      <c r="L46">
        <v>0</v>
      </c>
      <c r="M46">
        <v>44</v>
      </c>
      <c r="N46">
        <v>22</v>
      </c>
      <c r="O46">
        <v>2</v>
      </c>
      <c r="P46">
        <v>33</v>
      </c>
      <c r="Q46">
        <v>2</v>
      </c>
      <c r="R46">
        <v>10</v>
      </c>
      <c r="S46">
        <v>3</v>
      </c>
      <c r="T46">
        <v>33</v>
      </c>
      <c r="U46">
        <v>5</v>
      </c>
      <c r="V46">
        <v>66</v>
      </c>
      <c r="W46">
        <v>188</v>
      </c>
      <c r="X46">
        <v>0</v>
      </c>
      <c r="Y46">
        <v>38</v>
      </c>
      <c r="Z46">
        <v>4</v>
      </c>
      <c r="AA46">
        <v>2</v>
      </c>
      <c r="AB46">
        <v>145</v>
      </c>
      <c r="AC46">
        <v>42</v>
      </c>
      <c r="AE46">
        <v>16</v>
      </c>
      <c r="AF46">
        <v>0</v>
      </c>
      <c r="AG46">
        <v>0</v>
      </c>
      <c r="AH46">
        <v>32</v>
      </c>
      <c r="AI46">
        <v>11</v>
      </c>
      <c r="AL46">
        <v>20</v>
      </c>
      <c r="AM46">
        <v>9</v>
      </c>
      <c r="AO46">
        <v>7</v>
      </c>
      <c r="AP46">
        <v>1</v>
      </c>
      <c r="AQ46">
        <v>3</v>
      </c>
      <c r="AR46">
        <v>79</v>
      </c>
      <c r="AS46">
        <v>27</v>
      </c>
      <c r="AT46">
        <v>1</v>
      </c>
      <c r="AU46">
        <v>3</v>
      </c>
      <c r="AV46">
        <v>0</v>
      </c>
      <c r="AW46">
        <v>0</v>
      </c>
      <c r="AX46">
        <v>16</v>
      </c>
      <c r="AY46">
        <v>11</v>
      </c>
      <c r="AZ46">
        <v>1</v>
      </c>
      <c r="BB46">
        <v>16</v>
      </c>
      <c r="BC46">
        <v>9</v>
      </c>
      <c r="BD46">
        <v>1</v>
      </c>
      <c r="BE46">
        <v>2</v>
      </c>
      <c r="BG46">
        <v>1</v>
      </c>
      <c r="BH46">
        <v>36</v>
      </c>
      <c r="BI46">
        <v>5</v>
      </c>
      <c r="BJ46">
        <v>1</v>
      </c>
      <c r="BK46">
        <v>7</v>
      </c>
      <c r="BL46">
        <v>0</v>
      </c>
      <c r="BM46">
        <v>0</v>
      </c>
      <c r="BN46">
        <v>3</v>
      </c>
      <c r="BO46">
        <v>1</v>
      </c>
      <c r="BP46">
        <v>0</v>
      </c>
      <c r="BR46">
        <v>2</v>
      </c>
      <c r="BS46">
        <v>0</v>
      </c>
      <c r="BT46">
        <v>1</v>
      </c>
      <c r="BU46">
        <v>1</v>
      </c>
      <c r="BV46">
        <v>1</v>
      </c>
      <c r="BW46">
        <v>2</v>
      </c>
      <c r="BX46">
        <v>50</v>
      </c>
      <c r="BY46">
        <v>21</v>
      </c>
      <c r="CA46">
        <v>7</v>
      </c>
      <c r="CB46">
        <v>0</v>
      </c>
      <c r="CC46">
        <v>0</v>
      </c>
      <c r="CD46">
        <v>11</v>
      </c>
      <c r="CE46">
        <v>5</v>
      </c>
      <c r="CH46">
        <v>6</v>
      </c>
      <c r="CI46">
        <v>4</v>
      </c>
      <c r="CJ46" s="2" t="s">
        <v>101</v>
      </c>
      <c r="CK46">
        <v>0</v>
      </c>
    </row>
    <row r="47" spans="1:89" x14ac:dyDescent="0.25">
      <c r="A47">
        <v>46</v>
      </c>
      <c r="B47" s="1">
        <v>43939</v>
      </c>
      <c r="C47">
        <v>7</v>
      </c>
      <c r="D47">
        <v>8</v>
      </c>
      <c r="E47">
        <v>317</v>
      </c>
      <c r="F47">
        <v>93</v>
      </c>
      <c r="G47">
        <v>1</v>
      </c>
      <c r="H47">
        <v>2</v>
      </c>
      <c r="I47">
        <v>63</v>
      </c>
      <c r="J47">
        <v>27</v>
      </c>
      <c r="K47">
        <v>2</v>
      </c>
      <c r="L47">
        <v>1</v>
      </c>
      <c r="M47">
        <v>46</v>
      </c>
      <c r="N47">
        <v>23</v>
      </c>
      <c r="O47">
        <v>1</v>
      </c>
      <c r="P47">
        <v>34</v>
      </c>
      <c r="Q47">
        <v>0</v>
      </c>
      <c r="R47">
        <v>10</v>
      </c>
      <c r="S47">
        <v>3</v>
      </c>
      <c r="T47">
        <v>36</v>
      </c>
      <c r="U47">
        <v>4</v>
      </c>
      <c r="V47">
        <v>70</v>
      </c>
      <c r="W47">
        <v>196</v>
      </c>
      <c r="X47">
        <v>0</v>
      </c>
      <c r="Y47">
        <v>38</v>
      </c>
      <c r="AA47">
        <v>3</v>
      </c>
      <c r="AB47">
        <v>145</v>
      </c>
      <c r="AC47">
        <v>39</v>
      </c>
      <c r="AE47">
        <v>16</v>
      </c>
      <c r="AF47">
        <v>1</v>
      </c>
      <c r="AG47">
        <v>1</v>
      </c>
      <c r="AH47">
        <v>33</v>
      </c>
      <c r="AI47">
        <v>11</v>
      </c>
      <c r="AJ47">
        <v>1</v>
      </c>
      <c r="AL47">
        <v>21</v>
      </c>
      <c r="AM47">
        <v>10</v>
      </c>
      <c r="AO47">
        <v>7</v>
      </c>
      <c r="AP47">
        <v>5</v>
      </c>
      <c r="AQ47">
        <v>4</v>
      </c>
      <c r="AR47">
        <v>84</v>
      </c>
      <c r="AS47">
        <v>28</v>
      </c>
      <c r="AU47">
        <v>3</v>
      </c>
      <c r="AV47">
        <v>0</v>
      </c>
      <c r="AW47">
        <v>1</v>
      </c>
      <c r="AX47">
        <v>16</v>
      </c>
      <c r="AY47">
        <v>10</v>
      </c>
      <c r="BB47">
        <v>16</v>
      </c>
      <c r="BC47">
        <v>9</v>
      </c>
      <c r="BE47">
        <v>2</v>
      </c>
      <c r="BF47">
        <v>1</v>
      </c>
      <c r="BG47">
        <v>0</v>
      </c>
      <c r="BH47">
        <v>37</v>
      </c>
      <c r="BI47">
        <v>6</v>
      </c>
      <c r="BK47">
        <v>7</v>
      </c>
      <c r="BL47">
        <v>0</v>
      </c>
      <c r="BM47">
        <v>0</v>
      </c>
      <c r="BN47">
        <v>3</v>
      </c>
      <c r="BO47">
        <v>1</v>
      </c>
      <c r="BP47">
        <v>1</v>
      </c>
      <c r="BR47">
        <v>3</v>
      </c>
      <c r="BS47">
        <v>1</v>
      </c>
      <c r="BU47">
        <v>1</v>
      </c>
      <c r="BV47">
        <v>1</v>
      </c>
      <c r="BW47">
        <v>1</v>
      </c>
      <c r="BX47">
        <v>51</v>
      </c>
      <c r="BY47">
        <v>20</v>
      </c>
      <c r="BZ47">
        <v>1</v>
      </c>
      <c r="CA47">
        <v>8</v>
      </c>
      <c r="CB47">
        <v>0</v>
      </c>
      <c r="CC47">
        <v>0</v>
      </c>
      <c r="CD47">
        <v>11</v>
      </c>
      <c r="CE47">
        <v>5</v>
      </c>
      <c r="CG47">
        <v>1</v>
      </c>
      <c r="CH47">
        <v>6</v>
      </c>
      <c r="CI47">
        <v>3</v>
      </c>
      <c r="CJ47" s="2" t="s">
        <v>101</v>
      </c>
      <c r="CK47">
        <v>0</v>
      </c>
    </row>
    <row r="48" spans="1:89" x14ac:dyDescent="0.25">
      <c r="A48">
        <v>47</v>
      </c>
      <c r="B48" s="1">
        <v>43940</v>
      </c>
      <c r="C48">
        <v>1</v>
      </c>
      <c r="D48">
        <v>2</v>
      </c>
      <c r="E48">
        <v>318</v>
      </c>
      <c r="F48">
        <v>89</v>
      </c>
      <c r="G48">
        <v>1</v>
      </c>
      <c r="H48">
        <v>1</v>
      </c>
      <c r="I48">
        <v>64</v>
      </c>
      <c r="J48">
        <v>26</v>
      </c>
      <c r="K48">
        <v>1</v>
      </c>
      <c r="L48">
        <v>2</v>
      </c>
      <c r="M48">
        <v>47</v>
      </c>
      <c r="N48">
        <v>21</v>
      </c>
      <c r="O48">
        <v>2</v>
      </c>
      <c r="P48">
        <v>36</v>
      </c>
      <c r="Q48">
        <v>1</v>
      </c>
      <c r="R48">
        <v>11</v>
      </c>
      <c r="S48">
        <v>2</v>
      </c>
      <c r="T48">
        <v>38</v>
      </c>
      <c r="U48">
        <v>4</v>
      </c>
      <c r="V48">
        <v>74</v>
      </c>
      <c r="W48">
        <v>198</v>
      </c>
      <c r="X48">
        <v>0</v>
      </c>
      <c r="Y48">
        <v>38</v>
      </c>
      <c r="AA48">
        <v>0</v>
      </c>
      <c r="AB48">
        <v>145</v>
      </c>
      <c r="AC48">
        <v>37</v>
      </c>
      <c r="AD48">
        <v>1</v>
      </c>
      <c r="AE48">
        <v>17</v>
      </c>
      <c r="AF48">
        <v>0</v>
      </c>
      <c r="AG48">
        <v>0</v>
      </c>
      <c r="AH48">
        <v>33</v>
      </c>
      <c r="AI48">
        <v>10</v>
      </c>
      <c r="AL48">
        <v>21</v>
      </c>
      <c r="AM48">
        <v>9</v>
      </c>
      <c r="AN48">
        <v>1</v>
      </c>
      <c r="AO48">
        <v>8</v>
      </c>
      <c r="AQ48">
        <v>0</v>
      </c>
      <c r="AR48">
        <v>84</v>
      </c>
      <c r="AS48">
        <v>27</v>
      </c>
      <c r="AT48">
        <v>1</v>
      </c>
      <c r="AU48">
        <v>4</v>
      </c>
      <c r="AV48">
        <v>0</v>
      </c>
      <c r="AW48">
        <v>1</v>
      </c>
      <c r="AX48">
        <v>16</v>
      </c>
      <c r="AY48">
        <v>9</v>
      </c>
      <c r="BA48">
        <v>2</v>
      </c>
      <c r="BB48">
        <v>16</v>
      </c>
      <c r="BC48">
        <v>7</v>
      </c>
      <c r="BE48">
        <v>2</v>
      </c>
      <c r="BG48">
        <v>0</v>
      </c>
      <c r="BH48">
        <v>37</v>
      </c>
      <c r="BI48">
        <v>6</v>
      </c>
      <c r="BK48">
        <v>7</v>
      </c>
      <c r="BL48">
        <v>0</v>
      </c>
      <c r="BM48">
        <v>0</v>
      </c>
      <c r="BN48">
        <v>3</v>
      </c>
      <c r="BO48">
        <v>1</v>
      </c>
      <c r="BR48">
        <v>3</v>
      </c>
      <c r="BS48">
        <v>1</v>
      </c>
      <c r="BU48">
        <v>1</v>
      </c>
      <c r="BV48">
        <v>1</v>
      </c>
      <c r="BW48">
        <v>2</v>
      </c>
      <c r="BX48">
        <v>52</v>
      </c>
      <c r="BY48">
        <v>19</v>
      </c>
      <c r="CA48">
        <v>8</v>
      </c>
      <c r="CB48">
        <v>1</v>
      </c>
      <c r="CC48">
        <v>0</v>
      </c>
      <c r="CD48">
        <v>12</v>
      </c>
      <c r="CE48">
        <v>6</v>
      </c>
      <c r="CF48">
        <v>1</v>
      </c>
      <c r="CH48">
        <v>7</v>
      </c>
      <c r="CI48">
        <v>4</v>
      </c>
      <c r="CJ48" s="2" t="s">
        <v>101</v>
      </c>
      <c r="CK48">
        <v>0</v>
      </c>
    </row>
    <row r="49" spans="1:89" x14ac:dyDescent="0.25">
      <c r="A49">
        <v>48</v>
      </c>
      <c r="B49" s="1">
        <v>43941</v>
      </c>
      <c r="C49">
        <v>0</v>
      </c>
      <c r="D49">
        <v>1</v>
      </c>
      <c r="E49">
        <v>318</v>
      </c>
      <c r="F49">
        <v>87</v>
      </c>
      <c r="G49">
        <v>1</v>
      </c>
      <c r="H49">
        <v>1</v>
      </c>
      <c r="I49">
        <v>65</v>
      </c>
      <c r="J49">
        <v>26</v>
      </c>
      <c r="K49">
        <v>0</v>
      </c>
      <c r="L49">
        <v>1</v>
      </c>
      <c r="M49">
        <v>47</v>
      </c>
      <c r="N49">
        <v>20</v>
      </c>
      <c r="O49">
        <v>0</v>
      </c>
      <c r="P49">
        <v>36</v>
      </c>
      <c r="Q49">
        <v>0</v>
      </c>
      <c r="R49">
        <v>11</v>
      </c>
      <c r="S49">
        <v>3</v>
      </c>
      <c r="T49">
        <v>41</v>
      </c>
      <c r="U49">
        <v>3</v>
      </c>
      <c r="V49">
        <v>77</v>
      </c>
      <c r="W49">
        <v>199</v>
      </c>
      <c r="X49">
        <v>0</v>
      </c>
      <c r="Y49">
        <v>38</v>
      </c>
      <c r="AA49">
        <v>0</v>
      </c>
      <c r="AB49">
        <v>145</v>
      </c>
      <c r="AC49">
        <v>36</v>
      </c>
      <c r="AE49">
        <v>17</v>
      </c>
      <c r="AF49">
        <v>1</v>
      </c>
      <c r="AG49">
        <v>0</v>
      </c>
      <c r="AH49">
        <v>34</v>
      </c>
      <c r="AI49">
        <v>11</v>
      </c>
      <c r="AL49">
        <v>21</v>
      </c>
      <c r="AM49">
        <v>9</v>
      </c>
      <c r="AO49">
        <v>8</v>
      </c>
      <c r="AQ49">
        <v>0</v>
      </c>
      <c r="AR49">
        <v>84</v>
      </c>
      <c r="AS49">
        <v>27</v>
      </c>
      <c r="AU49">
        <v>4</v>
      </c>
      <c r="AV49">
        <v>0</v>
      </c>
      <c r="AW49">
        <v>1</v>
      </c>
      <c r="AX49">
        <v>16</v>
      </c>
      <c r="AY49">
        <v>8</v>
      </c>
      <c r="BB49">
        <v>16</v>
      </c>
      <c r="BC49">
        <v>7</v>
      </c>
      <c r="BE49">
        <v>2</v>
      </c>
      <c r="BG49">
        <v>0</v>
      </c>
      <c r="BH49">
        <v>37</v>
      </c>
      <c r="BI49">
        <v>6</v>
      </c>
      <c r="BK49">
        <v>7</v>
      </c>
      <c r="BL49">
        <v>0</v>
      </c>
      <c r="BM49">
        <v>0</v>
      </c>
      <c r="BN49">
        <v>3</v>
      </c>
      <c r="BO49">
        <v>1</v>
      </c>
      <c r="BR49">
        <v>3</v>
      </c>
      <c r="BS49">
        <v>1</v>
      </c>
      <c r="BU49">
        <v>1</v>
      </c>
      <c r="BW49">
        <v>1</v>
      </c>
      <c r="BX49">
        <v>52</v>
      </c>
      <c r="BY49">
        <v>18</v>
      </c>
      <c r="CA49">
        <v>8</v>
      </c>
      <c r="CB49">
        <v>0</v>
      </c>
      <c r="CC49">
        <v>0</v>
      </c>
      <c r="CD49">
        <v>12</v>
      </c>
      <c r="CE49">
        <v>6</v>
      </c>
      <c r="CG49">
        <v>1</v>
      </c>
      <c r="CH49">
        <v>7</v>
      </c>
      <c r="CI49">
        <v>3</v>
      </c>
      <c r="CJ49" s="2" t="s">
        <v>101</v>
      </c>
      <c r="CK49">
        <v>0</v>
      </c>
    </row>
    <row r="50" spans="1:89" x14ac:dyDescent="0.25">
      <c r="A50">
        <v>48</v>
      </c>
      <c r="B50" s="1">
        <v>43942</v>
      </c>
      <c r="C50">
        <v>3</v>
      </c>
      <c r="D50">
        <v>4</v>
      </c>
      <c r="E50">
        <v>321</v>
      </c>
      <c r="F50">
        <v>86</v>
      </c>
      <c r="G50">
        <v>0</v>
      </c>
      <c r="H50">
        <v>1</v>
      </c>
      <c r="I50">
        <v>65</v>
      </c>
      <c r="J50">
        <v>25</v>
      </c>
      <c r="K50">
        <v>1</v>
      </c>
      <c r="L50">
        <v>0</v>
      </c>
      <c r="M50">
        <v>48</v>
      </c>
      <c r="N50">
        <v>21</v>
      </c>
      <c r="O50">
        <v>0</v>
      </c>
      <c r="P50">
        <v>36</v>
      </c>
      <c r="Q50">
        <v>0</v>
      </c>
      <c r="R50">
        <v>11</v>
      </c>
      <c r="S50">
        <v>0</v>
      </c>
      <c r="T50">
        <v>41</v>
      </c>
      <c r="U50">
        <v>0</v>
      </c>
      <c r="V50">
        <v>77</v>
      </c>
      <c r="W50">
        <v>203</v>
      </c>
      <c r="X50">
        <v>0</v>
      </c>
      <c r="Y50">
        <v>38</v>
      </c>
      <c r="AA50">
        <v>0</v>
      </c>
      <c r="AB50">
        <v>145</v>
      </c>
      <c r="AC50">
        <v>36</v>
      </c>
      <c r="AE50">
        <v>17</v>
      </c>
      <c r="AF50">
        <v>0</v>
      </c>
      <c r="AG50">
        <v>0</v>
      </c>
      <c r="AH50">
        <v>34</v>
      </c>
      <c r="AI50">
        <v>11</v>
      </c>
      <c r="AJ50">
        <v>1</v>
      </c>
      <c r="AL50">
        <v>22</v>
      </c>
      <c r="AM50">
        <v>10</v>
      </c>
      <c r="AO50">
        <v>8</v>
      </c>
      <c r="AP50">
        <v>3</v>
      </c>
      <c r="AQ50">
        <v>1</v>
      </c>
      <c r="AR50">
        <v>87</v>
      </c>
      <c r="AS50">
        <v>29</v>
      </c>
      <c r="AU50">
        <v>4</v>
      </c>
      <c r="AV50">
        <v>0</v>
      </c>
      <c r="AW50">
        <v>1</v>
      </c>
      <c r="AX50">
        <v>16</v>
      </c>
      <c r="AY50">
        <v>7</v>
      </c>
      <c r="BB50">
        <v>16</v>
      </c>
      <c r="BC50">
        <v>7</v>
      </c>
      <c r="BE50">
        <v>2</v>
      </c>
      <c r="BG50">
        <v>0</v>
      </c>
      <c r="BH50">
        <v>37</v>
      </c>
      <c r="BI50">
        <v>6</v>
      </c>
      <c r="BK50">
        <v>7</v>
      </c>
      <c r="BL50">
        <v>0</v>
      </c>
      <c r="BM50">
        <v>0</v>
      </c>
      <c r="BN50">
        <v>3</v>
      </c>
      <c r="BO50">
        <v>1</v>
      </c>
      <c r="BR50">
        <v>3</v>
      </c>
      <c r="BS50">
        <v>1</v>
      </c>
      <c r="BU50">
        <v>1</v>
      </c>
      <c r="BW50">
        <v>3</v>
      </c>
      <c r="BX50">
        <v>52</v>
      </c>
      <c r="BY50">
        <v>15</v>
      </c>
      <c r="CA50">
        <v>8</v>
      </c>
      <c r="CB50">
        <v>0</v>
      </c>
      <c r="CC50">
        <v>0</v>
      </c>
      <c r="CD50">
        <v>12</v>
      </c>
      <c r="CE50">
        <v>6</v>
      </c>
      <c r="CH50">
        <v>7</v>
      </c>
      <c r="CI50">
        <v>3</v>
      </c>
      <c r="CJ50" s="2" t="s">
        <v>101</v>
      </c>
      <c r="CK50">
        <v>0</v>
      </c>
    </row>
    <row r="51" spans="1:89" x14ac:dyDescent="0.25">
      <c r="A51">
        <v>49</v>
      </c>
      <c r="B51" s="1">
        <v>43943</v>
      </c>
      <c r="C51">
        <v>5</v>
      </c>
      <c r="D51">
        <v>7</v>
      </c>
      <c r="E51">
        <v>326</v>
      </c>
      <c r="F51">
        <v>82</v>
      </c>
      <c r="G51">
        <v>0</v>
      </c>
      <c r="H51">
        <v>1</v>
      </c>
      <c r="I51">
        <v>65</v>
      </c>
      <c r="J51">
        <v>24</v>
      </c>
      <c r="K51">
        <v>0</v>
      </c>
      <c r="L51">
        <v>0</v>
      </c>
      <c r="M51">
        <v>48</v>
      </c>
      <c r="N51">
        <v>21</v>
      </c>
      <c r="O51">
        <v>1</v>
      </c>
      <c r="P51">
        <v>37</v>
      </c>
      <c r="Q51">
        <v>0</v>
      </c>
      <c r="R51">
        <v>11</v>
      </c>
      <c r="S51">
        <v>1</v>
      </c>
      <c r="T51">
        <v>42</v>
      </c>
      <c r="U51">
        <v>2</v>
      </c>
      <c r="V51">
        <v>79</v>
      </c>
      <c r="W51">
        <v>210</v>
      </c>
      <c r="X51">
        <v>0</v>
      </c>
      <c r="Y51">
        <v>38</v>
      </c>
      <c r="Z51">
        <v>2</v>
      </c>
      <c r="AA51">
        <v>3</v>
      </c>
      <c r="AB51">
        <v>147</v>
      </c>
      <c r="AC51">
        <v>34</v>
      </c>
      <c r="AD51">
        <v>1</v>
      </c>
      <c r="AE51">
        <v>18</v>
      </c>
      <c r="AF51">
        <v>0</v>
      </c>
      <c r="AG51">
        <v>0</v>
      </c>
      <c r="AH51">
        <v>34</v>
      </c>
      <c r="AI51">
        <v>11</v>
      </c>
      <c r="AL51">
        <v>22</v>
      </c>
      <c r="AM51">
        <v>10</v>
      </c>
      <c r="AO51">
        <v>8</v>
      </c>
      <c r="AP51">
        <v>2</v>
      </c>
      <c r="AQ51">
        <v>3</v>
      </c>
      <c r="AR51">
        <v>89</v>
      </c>
      <c r="AS51">
        <v>28</v>
      </c>
      <c r="AU51">
        <v>4</v>
      </c>
      <c r="AV51">
        <v>0</v>
      </c>
      <c r="AW51">
        <v>0</v>
      </c>
      <c r="AX51">
        <v>16</v>
      </c>
      <c r="AY51">
        <v>7</v>
      </c>
      <c r="BB51">
        <v>16</v>
      </c>
      <c r="BC51">
        <v>7</v>
      </c>
      <c r="BE51">
        <v>2</v>
      </c>
      <c r="BF51">
        <v>1</v>
      </c>
      <c r="BG51">
        <v>0</v>
      </c>
      <c r="BH51">
        <v>38</v>
      </c>
      <c r="BI51">
        <v>7</v>
      </c>
      <c r="BK51">
        <v>7</v>
      </c>
      <c r="BL51">
        <v>0</v>
      </c>
      <c r="BM51">
        <v>0</v>
      </c>
      <c r="BN51">
        <v>3</v>
      </c>
      <c r="BO51">
        <v>1</v>
      </c>
      <c r="BR51">
        <v>3</v>
      </c>
      <c r="BS51">
        <v>1</v>
      </c>
      <c r="BU51">
        <v>1</v>
      </c>
      <c r="BW51">
        <v>1</v>
      </c>
      <c r="BX51">
        <v>52</v>
      </c>
      <c r="BY51">
        <v>13</v>
      </c>
      <c r="CA51">
        <v>8</v>
      </c>
      <c r="CB51">
        <v>0</v>
      </c>
      <c r="CC51">
        <v>1</v>
      </c>
      <c r="CD51">
        <v>12</v>
      </c>
      <c r="CE51">
        <v>5</v>
      </c>
      <c r="CH51">
        <v>7</v>
      </c>
      <c r="CI51">
        <v>3</v>
      </c>
      <c r="CJ51" s="2" t="s">
        <v>101</v>
      </c>
      <c r="CK51">
        <v>0</v>
      </c>
    </row>
    <row r="52" spans="1:89" x14ac:dyDescent="0.25">
      <c r="A52">
        <v>49</v>
      </c>
      <c r="B52" s="1">
        <v>43944</v>
      </c>
      <c r="C52">
        <v>4</v>
      </c>
      <c r="D52">
        <v>6</v>
      </c>
      <c r="E52">
        <v>330</v>
      </c>
      <c r="F52">
        <v>80</v>
      </c>
      <c r="G52">
        <v>1</v>
      </c>
      <c r="H52">
        <v>1</v>
      </c>
      <c r="I52">
        <v>66</v>
      </c>
      <c r="J52">
        <v>23</v>
      </c>
      <c r="K52">
        <v>0</v>
      </c>
      <c r="L52">
        <v>0</v>
      </c>
      <c r="M52">
        <v>48</v>
      </c>
      <c r="N52">
        <v>21</v>
      </c>
      <c r="O52">
        <v>0</v>
      </c>
      <c r="P52">
        <v>37</v>
      </c>
      <c r="Q52">
        <v>0</v>
      </c>
      <c r="R52">
        <v>11</v>
      </c>
      <c r="S52">
        <v>0</v>
      </c>
      <c r="T52">
        <v>42</v>
      </c>
      <c r="U52">
        <v>0</v>
      </c>
      <c r="V52">
        <v>79</v>
      </c>
      <c r="W52">
        <v>216</v>
      </c>
      <c r="X52">
        <v>0</v>
      </c>
      <c r="Y52">
        <v>38</v>
      </c>
      <c r="AA52">
        <v>2</v>
      </c>
      <c r="AB52">
        <v>147</v>
      </c>
      <c r="AC52">
        <v>32</v>
      </c>
      <c r="AE52">
        <v>18</v>
      </c>
      <c r="AF52">
        <v>0</v>
      </c>
      <c r="AG52">
        <v>0</v>
      </c>
      <c r="AH52">
        <v>34</v>
      </c>
      <c r="AI52">
        <v>10</v>
      </c>
      <c r="AL52">
        <v>22</v>
      </c>
      <c r="AM52">
        <v>10</v>
      </c>
      <c r="AO52">
        <v>8</v>
      </c>
      <c r="AP52">
        <v>2</v>
      </c>
      <c r="AQ52">
        <v>2</v>
      </c>
      <c r="AR52">
        <v>91</v>
      </c>
      <c r="AS52">
        <v>28</v>
      </c>
      <c r="AU52">
        <v>4</v>
      </c>
      <c r="AV52">
        <v>1</v>
      </c>
      <c r="AW52">
        <v>0</v>
      </c>
      <c r="AX52">
        <v>17</v>
      </c>
      <c r="AY52">
        <v>8</v>
      </c>
      <c r="BB52">
        <v>16</v>
      </c>
      <c r="BC52">
        <v>7</v>
      </c>
      <c r="BE52">
        <v>2</v>
      </c>
      <c r="BF52">
        <v>2</v>
      </c>
      <c r="BG52">
        <v>0</v>
      </c>
      <c r="BH52">
        <v>40</v>
      </c>
      <c r="BI52">
        <v>9</v>
      </c>
      <c r="BK52">
        <v>7</v>
      </c>
      <c r="BL52">
        <v>0</v>
      </c>
      <c r="BM52">
        <v>0</v>
      </c>
      <c r="BN52">
        <v>3</v>
      </c>
      <c r="BO52">
        <v>1</v>
      </c>
      <c r="BR52">
        <v>3</v>
      </c>
      <c r="BS52">
        <v>1</v>
      </c>
      <c r="BU52">
        <v>1</v>
      </c>
      <c r="BW52">
        <v>2</v>
      </c>
      <c r="BX52">
        <v>52</v>
      </c>
      <c r="BY52">
        <v>11</v>
      </c>
      <c r="CA52">
        <v>8</v>
      </c>
      <c r="CB52">
        <v>0</v>
      </c>
      <c r="CC52">
        <v>1</v>
      </c>
      <c r="CD52">
        <v>12</v>
      </c>
      <c r="CE52">
        <v>4</v>
      </c>
      <c r="CH52">
        <v>7</v>
      </c>
      <c r="CI52">
        <v>3</v>
      </c>
      <c r="CJ52" s="2" t="s">
        <v>101</v>
      </c>
      <c r="CK52">
        <v>0</v>
      </c>
    </row>
    <row r="53" spans="1:89" x14ac:dyDescent="0.25">
      <c r="A53">
        <v>49</v>
      </c>
      <c r="B53" s="1">
        <v>43945</v>
      </c>
      <c r="C53">
        <v>3</v>
      </c>
      <c r="D53">
        <v>4</v>
      </c>
      <c r="E53">
        <v>333</v>
      </c>
      <c r="F53">
        <v>78</v>
      </c>
      <c r="G53">
        <v>1</v>
      </c>
      <c r="H53">
        <v>2</v>
      </c>
      <c r="I53">
        <v>67</v>
      </c>
      <c r="J53">
        <v>23</v>
      </c>
      <c r="K53">
        <v>1</v>
      </c>
      <c r="L53">
        <v>3</v>
      </c>
      <c r="M53">
        <v>49</v>
      </c>
      <c r="N53">
        <v>19</v>
      </c>
      <c r="O53">
        <v>1</v>
      </c>
      <c r="P53">
        <v>38</v>
      </c>
      <c r="Q53">
        <v>0</v>
      </c>
      <c r="R53">
        <v>11</v>
      </c>
      <c r="S53">
        <v>0</v>
      </c>
      <c r="T53">
        <v>42</v>
      </c>
      <c r="U53">
        <v>1</v>
      </c>
      <c r="V53">
        <v>80</v>
      </c>
      <c r="W53">
        <v>220</v>
      </c>
      <c r="X53">
        <v>0</v>
      </c>
      <c r="Y53">
        <v>38</v>
      </c>
      <c r="Z53">
        <v>1</v>
      </c>
      <c r="AA53">
        <v>3</v>
      </c>
      <c r="AB53">
        <v>148</v>
      </c>
      <c r="AC53">
        <v>30</v>
      </c>
      <c r="AE53">
        <v>18</v>
      </c>
      <c r="AF53">
        <v>0</v>
      </c>
      <c r="AG53">
        <v>2</v>
      </c>
      <c r="AH53">
        <v>34</v>
      </c>
      <c r="AI53">
        <v>9</v>
      </c>
      <c r="AK53">
        <v>3</v>
      </c>
      <c r="AL53">
        <v>22</v>
      </c>
      <c r="AM53">
        <v>7</v>
      </c>
      <c r="AO53">
        <v>8</v>
      </c>
      <c r="AP53">
        <v>2</v>
      </c>
      <c r="AQ53">
        <v>1</v>
      </c>
      <c r="AR53">
        <v>93</v>
      </c>
      <c r="AS53">
        <v>29</v>
      </c>
      <c r="AU53">
        <v>4</v>
      </c>
      <c r="AV53">
        <v>1</v>
      </c>
      <c r="AW53">
        <v>0</v>
      </c>
      <c r="AX53">
        <v>18</v>
      </c>
      <c r="AY53">
        <v>9</v>
      </c>
      <c r="AZ53">
        <v>1</v>
      </c>
      <c r="BB53">
        <v>17</v>
      </c>
      <c r="BC53">
        <v>8</v>
      </c>
      <c r="BE53">
        <v>2</v>
      </c>
      <c r="BG53">
        <v>0</v>
      </c>
      <c r="BH53">
        <v>40</v>
      </c>
      <c r="BI53">
        <v>9</v>
      </c>
      <c r="BK53">
        <v>7</v>
      </c>
      <c r="BL53">
        <v>0</v>
      </c>
      <c r="BM53">
        <v>0</v>
      </c>
      <c r="BN53">
        <v>3</v>
      </c>
      <c r="BO53">
        <v>1</v>
      </c>
      <c r="BR53">
        <v>3</v>
      </c>
      <c r="BS53">
        <v>1</v>
      </c>
      <c r="BU53">
        <v>1</v>
      </c>
      <c r="BW53">
        <v>0</v>
      </c>
      <c r="BX53">
        <v>52</v>
      </c>
      <c r="BY53">
        <v>10</v>
      </c>
      <c r="BZ53">
        <v>1</v>
      </c>
      <c r="CA53">
        <v>9</v>
      </c>
      <c r="CB53">
        <v>0</v>
      </c>
      <c r="CC53">
        <v>0</v>
      </c>
      <c r="CD53">
        <v>12</v>
      </c>
      <c r="CE53">
        <v>4</v>
      </c>
      <c r="CH53">
        <v>7</v>
      </c>
      <c r="CI53">
        <v>3</v>
      </c>
      <c r="CJ53" s="2" t="s">
        <v>101</v>
      </c>
      <c r="CK53">
        <v>0</v>
      </c>
    </row>
    <row r="54" spans="1:89" x14ac:dyDescent="0.25">
      <c r="A54">
        <v>49</v>
      </c>
      <c r="B54" s="1">
        <v>43946</v>
      </c>
      <c r="C54">
        <v>4</v>
      </c>
      <c r="D54">
        <v>4</v>
      </c>
      <c r="E54">
        <v>337</v>
      </c>
      <c r="F54">
        <v>77</v>
      </c>
      <c r="G54">
        <v>1</v>
      </c>
      <c r="H54">
        <v>1</v>
      </c>
      <c r="I54">
        <v>68</v>
      </c>
      <c r="J54">
        <v>23</v>
      </c>
      <c r="K54">
        <v>0</v>
      </c>
      <c r="L54">
        <v>0</v>
      </c>
      <c r="M54">
        <v>49</v>
      </c>
      <c r="N54">
        <v>19</v>
      </c>
      <c r="O54">
        <v>1</v>
      </c>
      <c r="P54">
        <v>39</v>
      </c>
      <c r="Q54">
        <v>0</v>
      </c>
      <c r="R54">
        <v>11</v>
      </c>
      <c r="S54">
        <v>1</v>
      </c>
      <c r="T54">
        <v>43</v>
      </c>
      <c r="U54">
        <v>2</v>
      </c>
      <c r="V54">
        <v>82</v>
      </c>
      <c r="W54">
        <v>224</v>
      </c>
      <c r="X54">
        <v>0</v>
      </c>
      <c r="Y54">
        <v>38</v>
      </c>
      <c r="AA54">
        <v>0</v>
      </c>
      <c r="AB54">
        <v>148</v>
      </c>
      <c r="AC54">
        <v>30</v>
      </c>
      <c r="AE54">
        <v>18</v>
      </c>
      <c r="AF54">
        <v>1</v>
      </c>
      <c r="AG54">
        <v>0</v>
      </c>
      <c r="AH54">
        <v>35</v>
      </c>
      <c r="AI54">
        <v>10</v>
      </c>
      <c r="AL54">
        <v>22</v>
      </c>
      <c r="AM54">
        <v>7</v>
      </c>
      <c r="AO54">
        <v>8</v>
      </c>
      <c r="AP54">
        <v>2</v>
      </c>
      <c r="AQ54">
        <v>1</v>
      </c>
      <c r="AR54">
        <v>95</v>
      </c>
      <c r="AS54">
        <v>30</v>
      </c>
      <c r="AU54">
        <v>4</v>
      </c>
      <c r="AV54">
        <v>0</v>
      </c>
      <c r="AW54">
        <v>0</v>
      </c>
      <c r="AX54">
        <v>18</v>
      </c>
      <c r="AY54">
        <v>9</v>
      </c>
      <c r="BB54">
        <v>17</v>
      </c>
      <c r="BC54">
        <v>8</v>
      </c>
      <c r="BE54">
        <v>2</v>
      </c>
      <c r="BF54">
        <v>2</v>
      </c>
      <c r="BG54">
        <v>2</v>
      </c>
      <c r="BH54">
        <v>42</v>
      </c>
      <c r="BI54">
        <v>8</v>
      </c>
      <c r="BJ54">
        <v>1</v>
      </c>
      <c r="BK54">
        <v>8</v>
      </c>
      <c r="BL54">
        <v>0</v>
      </c>
      <c r="BM54">
        <v>0</v>
      </c>
      <c r="BN54">
        <v>3</v>
      </c>
      <c r="BO54">
        <v>1</v>
      </c>
      <c r="BR54">
        <v>3</v>
      </c>
      <c r="BS54">
        <v>1</v>
      </c>
      <c r="BU54">
        <v>1</v>
      </c>
      <c r="BW54">
        <v>1</v>
      </c>
      <c r="BX54">
        <v>52</v>
      </c>
      <c r="BY54">
        <v>9</v>
      </c>
      <c r="CA54">
        <v>9</v>
      </c>
      <c r="CB54">
        <v>0</v>
      </c>
      <c r="CC54">
        <v>1</v>
      </c>
      <c r="CD54">
        <v>12</v>
      </c>
      <c r="CE54">
        <v>3</v>
      </c>
      <c r="CH54">
        <v>7</v>
      </c>
      <c r="CI54">
        <v>3</v>
      </c>
      <c r="CJ54" s="2" t="s">
        <v>101</v>
      </c>
      <c r="CK54">
        <v>0</v>
      </c>
    </row>
    <row r="55" spans="1:89" x14ac:dyDescent="0.25">
      <c r="A55">
        <v>49</v>
      </c>
      <c r="B55" s="1">
        <v>43947</v>
      </c>
      <c r="C55">
        <v>5</v>
      </c>
      <c r="D55">
        <v>2</v>
      </c>
      <c r="E55">
        <v>342</v>
      </c>
      <c r="F55">
        <v>80</v>
      </c>
      <c r="G55">
        <v>0</v>
      </c>
      <c r="H55">
        <v>0</v>
      </c>
      <c r="I55">
        <v>68</v>
      </c>
      <c r="J55">
        <v>23</v>
      </c>
      <c r="K55">
        <v>0</v>
      </c>
      <c r="L55">
        <v>2</v>
      </c>
      <c r="M55">
        <v>49</v>
      </c>
      <c r="N55">
        <v>17</v>
      </c>
      <c r="O55">
        <v>0</v>
      </c>
      <c r="P55">
        <v>39</v>
      </c>
      <c r="Q55">
        <v>0</v>
      </c>
      <c r="R55">
        <v>11</v>
      </c>
      <c r="S55">
        <v>0</v>
      </c>
      <c r="T55">
        <v>43</v>
      </c>
      <c r="U55">
        <v>0</v>
      </c>
      <c r="V55">
        <v>82</v>
      </c>
      <c r="W55">
        <v>226</v>
      </c>
      <c r="X55">
        <v>0</v>
      </c>
      <c r="Y55">
        <v>38</v>
      </c>
      <c r="Z55">
        <v>3</v>
      </c>
      <c r="AA55">
        <v>1</v>
      </c>
      <c r="AB55">
        <v>151</v>
      </c>
      <c r="AC55">
        <v>32</v>
      </c>
      <c r="AE55">
        <v>18</v>
      </c>
      <c r="AF55">
        <v>0</v>
      </c>
      <c r="AG55">
        <v>0</v>
      </c>
      <c r="AH55">
        <v>35</v>
      </c>
      <c r="AI55">
        <v>10</v>
      </c>
      <c r="AL55">
        <v>22</v>
      </c>
      <c r="AM55">
        <v>7</v>
      </c>
      <c r="AO55">
        <v>8</v>
      </c>
      <c r="AQ55">
        <v>1</v>
      </c>
      <c r="AR55">
        <v>95</v>
      </c>
      <c r="AS55">
        <v>29</v>
      </c>
      <c r="AU55">
        <v>4</v>
      </c>
      <c r="AV55">
        <v>0</v>
      </c>
      <c r="AW55">
        <v>0</v>
      </c>
      <c r="AX55">
        <v>18</v>
      </c>
      <c r="AY55">
        <v>9</v>
      </c>
      <c r="BB55">
        <v>17</v>
      </c>
      <c r="BC55">
        <v>8</v>
      </c>
      <c r="BE55">
        <v>2</v>
      </c>
      <c r="BF55">
        <v>2</v>
      </c>
      <c r="BG55">
        <v>0</v>
      </c>
      <c r="BH55">
        <v>44</v>
      </c>
      <c r="BI55">
        <v>10</v>
      </c>
      <c r="BK55">
        <v>8</v>
      </c>
      <c r="BL55">
        <v>0</v>
      </c>
      <c r="BM55">
        <v>0</v>
      </c>
      <c r="BN55">
        <v>3</v>
      </c>
      <c r="BO55">
        <v>1</v>
      </c>
      <c r="BQ55">
        <v>1</v>
      </c>
      <c r="BR55">
        <v>3</v>
      </c>
      <c r="BS55">
        <v>0</v>
      </c>
      <c r="BU55">
        <v>1</v>
      </c>
      <c r="BW55">
        <v>0</v>
      </c>
      <c r="BX55">
        <v>52</v>
      </c>
      <c r="BY55">
        <v>9</v>
      </c>
      <c r="CA55">
        <v>9</v>
      </c>
      <c r="CB55">
        <v>0</v>
      </c>
      <c r="CC55">
        <v>0</v>
      </c>
      <c r="CD55">
        <v>12</v>
      </c>
      <c r="CE55">
        <v>3</v>
      </c>
      <c r="CG55">
        <v>1</v>
      </c>
      <c r="CH55">
        <v>7</v>
      </c>
      <c r="CI55">
        <v>2</v>
      </c>
      <c r="CJ55" s="2" t="s">
        <v>101</v>
      </c>
      <c r="CK55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zoomScale="70" zoomScaleNormal="70" workbookViewId="0">
      <selection activeCell="Y43" sqref="Y43"/>
    </sheetView>
  </sheetViews>
  <sheetFormatPr defaultRowHeight="15" x14ac:dyDescent="0.25"/>
  <cols>
    <col min="1" max="1" width="10.42578125" style="5" bestFit="1" customWidth="1"/>
    <col min="2" max="2" width="11.28515625" style="7" bestFit="1" customWidth="1"/>
    <col min="3" max="3" width="10.42578125" bestFit="1" customWidth="1"/>
    <col min="19" max="19" width="0" hidden="1" customWidth="1"/>
  </cols>
  <sheetData>
    <row r="1" spans="1:10" x14ac:dyDescent="0.25">
      <c r="C1" t="s">
        <v>88</v>
      </c>
      <c r="D1" t="s">
        <v>107</v>
      </c>
      <c r="E1" t="s">
        <v>112</v>
      </c>
      <c r="F1" t="s">
        <v>111</v>
      </c>
      <c r="G1" t="s">
        <v>108</v>
      </c>
      <c r="H1" t="s">
        <v>109</v>
      </c>
      <c r="I1" t="s">
        <v>110</v>
      </c>
      <c r="J1" t="s">
        <v>113</v>
      </c>
    </row>
    <row r="2" spans="1:10" x14ac:dyDescent="0.25">
      <c r="A2" s="6">
        <v>12</v>
      </c>
      <c r="B2" s="8">
        <v>43902</v>
      </c>
      <c r="C2" s="2">
        <f>patients!C10</f>
        <v>4</v>
      </c>
      <c r="D2" s="2">
        <f>patients!D10</f>
        <v>5</v>
      </c>
      <c r="E2">
        <f>patients!G10</f>
        <v>1</v>
      </c>
      <c r="F2">
        <f>patients!H10</f>
        <v>0</v>
      </c>
      <c r="G2" s="3">
        <f>AVERAGE(C$2:C5)</f>
        <v>6.25</v>
      </c>
      <c r="H2" s="3">
        <f>AVERAGE(D$2:D5)</f>
        <v>2.25</v>
      </c>
      <c r="I2" s="3">
        <f>AVERAGE(E$2:E5)</f>
        <v>0.75</v>
      </c>
      <c r="J2" s="3">
        <f>AVERAGE(F$2:F5)</f>
        <v>0.25</v>
      </c>
    </row>
    <row r="3" spans="1:10" x14ac:dyDescent="0.25">
      <c r="A3" s="6">
        <v>13</v>
      </c>
      <c r="B3" s="8">
        <v>43903</v>
      </c>
      <c r="C3" s="2">
        <f>patients!C11</f>
        <v>9</v>
      </c>
      <c r="D3" s="2">
        <f>patients!D11</f>
        <v>4</v>
      </c>
      <c r="E3">
        <f>patients!G11</f>
        <v>2</v>
      </c>
      <c r="F3">
        <f>patients!H11</f>
        <v>0</v>
      </c>
      <c r="G3" s="3">
        <f>AVERAGE(C$2:C6)</f>
        <v>5.2</v>
      </c>
      <c r="H3" s="3">
        <f>AVERAGE(D$2:D6)</f>
        <v>2.2000000000000002</v>
      </c>
      <c r="I3" s="3">
        <f>AVERAGE(E$2:E6)</f>
        <v>1</v>
      </c>
      <c r="J3" s="3">
        <f>AVERAGE(F$2:F6)</f>
        <v>0.2</v>
      </c>
    </row>
    <row r="4" spans="1:10" x14ac:dyDescent="0.25">
      <c r="A4" s="6">
        <v>14</v>
      </c>
      <c r="B4" s="8">
        <v>43904</v>
      </c>
      <c r="C4" s="2">
        <f>patients!C12</f>
        <v>8</v>
      </c>
      <c r="D4" s="2">
        <f>patients!D12</f>
        <v>0</v>
      </c>
      <c r="E4">
        <f>patients!G12</f>
        <v>0</v>
      </c>
      <c r="F4">
        <f>patients!H12</f>
        <v>0</v>
      </c>
      <c r="G4" s="3">
        <f>AVERAGE(C$2:C7)</f>
        <v>6.166666666666667</v>
      </c>
      <c r="H4" s="3">
        <f>AVERAGE(D$2:D7)</f>
        <v>2.6666666666666665</v>
      </c>
      <c r="I4" s="3">
        <f>AVERAGE(E$2:E7)</f>
        <v>0.83333333333333337</v>
      </c>
      <c r="J4" s="3">
        <f>AVERAGE(F$2:F7)</f>
        <v>0.16666666666666666</v>
      </c>
    </row>
    <row r="5" spans="1:10" x14ac:dyDescent="0.25">
      <c r="A5" s="6">
        <v>15</v>
      </c>
      <c r="B5" s="8">
        <v>43905</v>
      </c>
      <c r="C5" s="2">
        <f>patients!C13</f>
        <v>4</v>
      </c>
      <c r="D5" s="2">
        <f>patients!D13</f>
        <v>0</v>
      </c>
      <c r="E5">
        <f>patients!G13</f>
        <v>0</v>
      </c>
      <c r="F5">
        <f>patients!H13</f>
        <v>1</v>
      </c>
      <c r="G5" s="3">
        <f>AVERAGE(C$2:C8)</f>
        <v>6.5714285714285712</v>
      </c>
      <c r="H5" s="3">
        <f>AVERAGE(D$2:D8)</f>
        <v>3.1428571428571428</v>
      </c>
      <c r="I5" s="3">
        <f>AVERAGE(E2:E8)</f>
        <v>0.7142857142857143</v>
      </c>
      <c r="J5" s="3">
        <f>AVERAGE(F2:F8)</f>
        <v>0.14285714285714285</v>
      </c>
    </row>
    <row r="6" spans="1:10" x14ac:dyDescent="0.25">
      <c r="A6" s="6">
        <v>16</v>
      </c>
      <c r="B6" s="8">
        <v>43906</v>
      </c>
      <c r="C6" s="2">
        <f>patients!C14</f>
        <v>1</v>
      </c>
      <c r="D6" s="2">
        <f>patients!D14</f>
        <v>2</v>
      </c>
      <c r="E6">
        <f>patients!G14</f>
        <v>2</v>
      </c>
      <c r="F6">
        <f>patients!H14</f>
        <v>0</v>
      </c>
      <c r="G6" s="3">
        <f>AVERAGE(C3:C9)</f>
        <v>7</v>
      </c>
      <c r="H6" s="3">
        <f>AVERAGE(D3:D9)</f>
        <v>2.8571428571428572</v>
      </c>
      <c r="I6" s="3">
        <f>AVERAGE(E3:E9)</f>
        <v>0.8571428571428571</v>
      </c>
      <c r="J6" s="3">
        <f>AVERAGE(F3:F9)</f>
        <v>0.14285714285714285</v>
      </c>
    </row>
    <row r="7" spans="1:10" x14ac:dyDescent="0.25">
      <c r="A7" s="6">
        <v>17</v>
      </c>
      <c r="B7" s="8">
        <v>43907</v>
      </c>
      <c r="C7" s="2">
        <f>patients!C15</f>
        <v>11</v>
      </c>
      <c r="D7" s="2">
        <f>patients!D15</f>
        <v>5</v>
      </c>
      <c r="E7">
        <f>patients!G15</f>
        <v>0</v>
      </c>
      <c r="F7">
        <f>patients!H15</f>
        <v>0</v>
      </c>
      <c r="G7" s="3">
        <f>AVERAGE(C4:C10)</f>
        <v>6.1428571428571432</v>
      </c>
      <c r="H7" s="3">
        <f>AVERAGE(D4:D10)</f>
        <v>2.8571428571428572</v>
      </c>
      <c r="I7" s="3">
        <f>AVERAGE(E4:E10)</f>
        <v>0.7142857142857143</v>
      </c>
      <c r="J7" s="3">
        <f>AVERAGE(F4:F10)</f>
        <v>0.14285714285714285</v>
      </c>
    </row>
    <row r="8" spans="1:10" x14ac:dyDescent="0.25">
      <c r="A8" s="6">
        <v>18</v>
      </c>
      <c r="B8" s="8">
        <v>43908</v>
      </c>
      <c r="C8" s="2">
        <f>patients!C16</f>
        <v>9</v>
      </c>
      <c r="D8" s="2">
        <f>patients!D16</f>
        <v>6</v>
      </c>
      <c r="E8">
        <f>patients!G16</f>
        <v>0</v>
      </c>
      <c r="F8">
        <f>patients!H16</f>
        <v>0</v>
      </c>
      <c r="G8" s="3">
        <f>AVERAGE(C5:C11)</f>
        <v>6.1428571428571432</v>
      </c>
      <c r="H8" s="3">
        <f>AVERAGE(D5:D11)</f>
        <v>3.2857142857142856</v>
      </c>
      <c r="I8" s="3">
        <f>AVERAGE(E5:E11)</f>
        <v>0.7142857142857143</v>
      </c>
      <c r="J8" s="3">
        <f>AVERAGE(F5:F11)</f>
        <v>0.14285714285714285</v>
      </c>
    </row>
    <row r="9" spans="1:10" x14ac:dyDescent="0.25">
      <c r="A9" s="6">
        <v>19</v>
      </c>
      <c r="B9" s="8">
        <v>43909</v>
      </c>
      <c r="C9" s="2">
        <f>patients!C17</f>
        <v>7</v>
      </c>
      <c r="D9" s="2">
        <f>patients!D17</f>
        <v>3</v>
      </c>
      <c r="E9">
        <f>patients!G17</f>
        <v>2</v>
      </c>
      <c r="F9">
        <f>patients!H17</f>
        <v>0</v>
      </c>
      <c r="G9" s="3">
        <f>AVERAGE(C6:C12)</f>
        <v>5.8571428571428568</v>
      </c>
      <c r="H9" s="3">
        <f>AVERAGE(D6:D12)</f>
        <v>3.4285714285714284</v>
      </c>
      <c r="I9" s="3">
        <f>AVERAGE(E6:E12)</f>
        <v>1.1428571428571428</v>
      </c>
      <c r="J9" s="3">
        <f>AVERAGE(F6:F12)</f>
        <v>0</v>
      </c>
    </row>
    <row r="10" spans="1:10" x14ac:dyDescent="0.25">
      <c r="A10" s="6">
        <v>20</v>
      </c>
      <c r="B10" s="8">
        <v>43910</v>
      </c>
      <c r="C10" s="2">
        <f>patients!C18</f>
        <v>3</v>
      </c>
      <c r="D10" s="2">
        <f>patients!D18</f>
        <v>4</v>
      </c>
      <c r="E10">
        <f>patients!G18</f>
        <v>1</v>
      </c>
      <c r="F10">
        <f>patients!H18</f>
        <v>0</v>
      </c>
      <c r="G10" s="3">
        <f>AVERAGE(C7:C13)</f>
        <v>6.8571428571428568</v>
      </c>
      <c r="H10" s="3">
        <f>AVERAGE(D7:D13)</f>
        <v>3.5714285714285716</v>
      </c>
      <c r="I10" s="3">
        <f>AVERAGE(E7:E13)</f>
        <v>1</v>
      </c>
      <c r="J10" s="3">
        <f>AVERAGE(F7:F13)</f>
        <v>0.14285714285714285</v>
      </c>
    </row>
    <row r="11" spans="1:10" x14ac:dyDescent="0.25">
      <c r="A11" s="6">
        <v>21</v>
      </c>
      <c r="B11" s="8">
        <v>43911</v>
      </c>
      <c r="C11" s="2">
        <f>patients!C19</f>
        <v>8</v>
      </c>
      <c r="D11" s="2">
        <f>patients!D19</f>
        <v>3</v>
      </c>
      <c r="E11">
        <f>patients!G19</f>
        <v>0</v>
      </c>
      <c r="F11">
        <f>patients!H19</f>
        <v>0</v>
      </c>
      <c r="G11" s="3">
        <f>AVERAGE(C8:C14)</f>
        <v>7.2857142857142856</v>
      </c>
      <c r="H11" s="3">
        <f>AVERAGE(D8:D14)</f>
        <v>2.8571428571428572</v>
      </c>
      <c r="I11" s="3">
        <f>AVERAGE(E8:E14)</f>
        <v>1.1428571428571428</v>
      </c>
      <c r="J11" s="3">
        <f>AVERAGE(F8:F14)</f>
        <v>0.14285714285714285</v>
      </c>
    </row>
    <row r="12" spans="1:10" x14ac:dyDescent="0.25">
      <c r="A12" s="6">
        <v>22</v>
      </c>
      <c r="B12" s="8">
        <v>43912</v>
      </c>
      <c r="C12" s="2">
        <f>patients!C20</f>
        <v>2</v>
      </c>
      <c r="D12" s="2">
        <f>patients!D20</f>
        <v>1</v>
      </c>
      <c r="E12">
        <f>patients!G20</f>
        <v>3</v>
      </c>
      <c r="F12">
        <f>patients!H20</f>
        <v>0</v>
      </c>
      <c r="G12" s="3">
        <f>AVERAGE(C9:C15)</f>
        <v>7.4285714285714288</v>
      </c>
      <c r="H12" s="3">
        <f>AVERAGE(D9:D15)</f>
        <v>2.1428571428571428</v>
      </c>
      <c r="I12" s="3">
        <f>AVERAGE(E9:E15)</f>
        <v>2</v>
      </c>
      <c r="J12" s="3">
        <f>AVERAGE(F9:F15)</f>
        <v>0.5714285714285714</v>
      </c>
    </row>
    <row r="13" spans="1:10" x14ac:dyDescent="0.25">
      <c r="A13" s="6">
        <v>23</v>
      </c>
      <c r="B13" s="8">
        <v>43913</v>
      </c>
      <c r="C13" s="2">
        <f>patients!C21</f>
        <v>8</v>
      </c>
      <c r="D13" s="2">
        <f>patients!D21</f>
        <v>3</v>
      </c>
      <c r="E13">
        <f>patients!G21</f>
        <v>1</v>
      </c>
      <c r="F13">
        <f>patients!H21</f>
        <v>1</v>
      </c>
      <c r="G13" s="3">
        <f>AVERAGE(C10:C16)</f>
        <v>7.4285714285714288</v>
      </c>
      <c r="H13" s="3">
        <f>AVERAGE(D10:D16)</f>
        <v>2.2857142857142856</v>
      </c>
      <c r="I13" s="3">
        <f>AVERAGE(E10:E16)</f>
        <v>2</v>
      </c>
      <c r="J13" s="3">
        <f>AVERAGE(F10:F16)</f>
        <v>0.5714285714285714</v>
      </c>
    </row>
    <row r="14" spans="1:10" x14ac:dyDescent="0.25">
      <c r="A14" s="6">
        <v>24</v>
      </c>
      <c r="B14" s="8">
        <v>43914</v>
      </c>
      <c r="C14" s="2">
        <f>patients!C22</f>
        <v>14</v>
      </c>
      <c r="D14" s="2">
        <f>patients!D22</f>
        <v>0</v>
      </c>
      <c r="E14">
        <f>patients!G22</f>
        <v>1</v>
      </c>
      <c r="F14">
        <f>patients!H22</f>
        <v>0</v>
      </c>
      <c r="G14" s="3">
        <f>AVERAGE(C11:C17)</f>
        <v>10.285714285714286</v>
      </c>
      <c r="H14" s="3">
        <f>AVERAGE(D11:D17)</f>
        <v>1.7142857142857142</v>
      </c>
      <c r="I14" s="3">
        <f>AVERAGE(E11:E17)</f>
        <v>2.5714285714285716</v>
      </c>
      <c r="J14" s="3">
        <f>AVERAGE(F11:F17)</f>
        <v>0.5714285714285714</v>
      </c>
    </row>
    <row r="15" spans="1:10" x14ac:dyDescent="0.25">
      <c r="A15" s="6">
        <v>25</v>
      </c>
      <c r="B15" s="8">
        <v>43915</v>
      </c>
      <c r="C15" s="2">
        <f>patients!C23</f>
        <v>10</v>
      </c>
      <c r="D15" s="2">
        <f>patients!D23</f>
        <v>1</v>
      </c>
      <c r="E15">
        <f>patients!G23</f>
        <v>6</v>
      </c>
      <c r="F15">
        <f>patients!H23</f>
        <v>3</v>
      </c>
      <c r="G15" s="3">
        <f>AVERAGE(C12:C18)</f>
        <v>10.142857142857142</v>
      </c>
      <c r="H15" s="3">
        <f>AVERAGE(D12:D18)</f>
        <v>2.1428571428571428</v>
      </c>
      <c r="I15" s="3">
        <f>AVERAGE(E12:E18)</f>
        <v>2.7142857142857144</v>
      </c>
      <c r="J15" s="3">
        <f>AVERAGE(F12:F18)</f>
        <v>0.5714285714285714</v>
      </c>
    </row>
    <row r="16" spans="1:10" x14ac:dyDescent="0.25">
      <c r="A16" s="6">
        <v>26</v>
      </c>
      <c r="B16" s="8">
        <v>43916</v>
      </c>
      <c r="C16" s="2">
        <f>patients!C24</f>
        <v>7</v>
      </c>
      <c r="D16" s="2">
        <f>patients!D24</f>
        <v>4</v>
      </c>
      <c r="E16">
        <f>patients!G24</f>
        <v>2</v>
      </c>
      <c r="F16">
        <f>patients!H24</f>
        <v>0</v>
      </c>
      <c r="G16" s="3">
        <f>AVERAGE(C13:C19)</f>
        <v>11</v>
      </c>
      <c r="H16" s="3">
        <f>AVERAGE(D13:D19)</f>
        <v>2.1428571428571428</v>
      </c>
      <c r="I16" s="3">
        <f>AVERAGE(E13:E19)</f>
        <v>2.5714285714285716</v>
      </c>
      <c r="J16" s="3">
        <f>AVERAGE(F13:F19)</f>
        <v>0.7142857142857143</v>
      </c>
    </row>
    <row r="17" spans="1:10" x14ac:dyDescent="0.25">
      <c r="A17" s="6">
        <v>27</v>
      </c>
      <c r="B17" s="8">
        <v>43917</v>
      </c>
      <c r="C17" s="2">
        <f>patients!C25</f>
        <v>23</v>
      </c>
      <c r="D17" s="2">
        <f>patients!D25</f>
        <v>0</v>
      </c>
      <c r="E17">
        <f>patients!G25</f>
        <v>5</v>
      </c>
      <c r="F17">
        <f>patients!H25</f>
        <v>0</v>
      </c>
      <c r="G17" s="3">
        <f>AVERAGE(C14:C20)</f>
        <v>11.285714285714286</v>
      </c>
      <c r="H17" s="3">
        <f>AVERAGE(D14:D20)</f>
        <v>1.8571428571428572</v>
      </c>
      <c r="I17" s="3">
        <f>AVERAGE(E14:E20)</f>
        <v>3.1428571428571428</v>
      </c>
      <c r="J17" s="3">
        <f>AVERAGE(F14:F20)</f>
        <v>0.5714285714285714</v>
      </c>
    </row>
    <row r="18" spans="1:10" x14ac:dyDescent="0.25">
      <c r="A18" s="6">
        <v>28</v>
      </c>
      <c r="B18" s="8">
        <v>43918</v>
      </c>
      <c r="C18" s="2">
        <f>patients!C26</f>
        <v>7</v>
      </c>
      <c r="D18" s="2">
        <f>patients!D26</f>
        <v>6</v>
      </c>
      <c r="E18">
        <f>patients!G26</f>
        <v>1</v>
      </c>
      <c r="F18">
        <f>patients!H26</f>
        <v>0</v>
      </c>
      <c r="G18" s="3">
        <f>AVERAGE(C15:C21)</f>
        <v>9.7142857142857135</v>
      </c>
      <c r="H18" s="3">
        <f>AVERAGE(D15:D21)</f>
        <v>3.1428571428571428</v>
      </c>
      <c r="I18" s="3">
        <f>AVERAGE(E15:E21)</f>
        <v>3</v>
      </c>
      <c r="J18" s="3">
        <f>AVERAGE(F15:F21)</f>
        <v>0.7142857142857143</v>
      </c>
    </row>
    <row r="19" spans="1:10" x14ac:dyDescent="0.25">
      <c r="A19" s="6">
        <v>29</v>
      </c>
      <c r="B19" s="8">
        <v>43919</v>
      </c>
      <c r="C19" s="2">
        <f>patients!C27</f>
        <v>8</v>
      </c>
      <c r="D19" s="2">
        <f>patients!D27</f>
        <v>1</v>
      </c>
      <c r="E19">
        <f>patients!G27</f>
        <v>2</v>
      </c>
      <c r="F19">
        <f>patients!H27</f>
        <v>1</v>
      </c>
      <c r="G19" s="3">
        <f>AVERAGE(C16:C22)</f>
        <v>9.2857142857142865</v>
      </c>
      <c r="H19" s="3">
        <f>AVERAGE(D16:D22)</f>
        <v>4</v>
      </c>
      <c r="I19" s="3">
        <f>AVERAGE(E16:E22)</f>
        <v>2.5714285714285716</v>
      </c>
      <c r="J19" s="3">
        <f>AVERAGE(F16:F22)</f>
        <v>0.2857142857142857</v>
      </c>
    </row>
    <row r="20" spans="1:10" x14ac:dyDescent="0.25">
      <c r="A20" s="6">
        <v>30</v>
      </c>
      <c r="B20" s="8">
        <v>43920</v>
      </c>
      <c r="C20" s="2">
        <f>patients!C28</f>
        <v>10</v>
      </c>
      <c r="D20" s="2">
        <f>patients!D28</f>
        <v>1</v>
      </c>
      <c r="E20">
        <f>patients!G28</f>
        <v>5</v>
      </c>
      <c r="F20">
        <f>patients!H28</f>
        <v>0</v>
      </c>
      <c r="G20" s="3">
        <f>AVERAGE(C17:C23)</f>
        <v>9.1428571428571423</v>
      </c>
      <c r="H20" s="3">
        <f>AVERAGE(D17:D23)</f>
        <v>4.2857142857142856</v>
      </c>
      <c r="I20" s="3">
        <f>AVERAGE(E17:E23)</f>
        <v>2.4285714285714284</v>
      </c>
      <c r="J20" s="3">
        <f>AVERAGE(F17:F23)</f>
        <v>0.5714285714285714</v>
      </c>
    </row>
    <row r="21" spans="1:10" x14ac:dyDescent="0.25">
      <c r="A21" s="6">
        <v>31</v>
      </c>
      <c r="B21" s="8">
        <v>43921</v>
      </c>
      <c r="C21" s="2">
        <f>patients!C29</f>
        <v>3</v>
      </c>
      <c r="D21" s="2">
        <f>patients!D29</f>
        <v>9</v>
      </c>
      <c r="E21">
        <f>patients!G29</f>
        <v>0</v>
      </c>
      <c r="F21">
        <f>patients!H29</f>
        <v>1</v>
      </c>
      <c r="G21" s="3">
        <f>AVERAGE(C18:C24)</f>
        <v>7.2857142857142856</v>
      </c>
      <c r="H21" s="3">
        <f>AVERAGE(D18:D24)</f>
        <v>4.5714285714285712</v>
      </c>
      <c r="I21" s="3">
        <f>AVERAGE(E18:E24)</f>
        <v>2.1428571428571428</v>
      </c>
      <c r="J21" s="3">
        <f>AVERAGE(F18:F24)</f>
        <v>1</v>
      </c>
    </row>
    <row r="22" spans="1:10" x14ac:dyDescent="0.25">
      <c r="A22" s="4">
        <v>1</v>
      </c>
      <c r="B22" s="8">
        <v>43922</v>
      </c>
      <c r="C22" s="2">
        <f>patients!C30</f>
        <v>7</v>
      </c>
      <c r="D22" s="2">
        <f>patients!D30</f>
        <v>7</v>
      </c>
      <c r="E22">
        <f>patients!G30</f>
        <v>3</v>
      </c>
      <c r="F22">
        <f>patients!H30</f>
        <v>0</v>
      </c>
      <c r="G22" s="3">
        <f>AVERAGE(C19:C25)</f>
        <v>7.1428571428571432</v>
      </c>
      <c r="H22" s="3">
        <f>AVERAGE(D19:D25)</f>
        <v>5.1428571428571432</v>
      </c>
      <c r="I22" s="3">
        <f>AVERAGE(E19:E25)</f>
        <v>2.1428571428571428</v>
      </c>
      <c r="J22" s="3">
        <f>AVERAGE(F19:F25)</f>
        <v>1.1428571428571428</v>
      </c>
    </row>
    <row r="23" spans="1:10" x14ac:dyDescent="0.25">
      <c r="A23" s="4">
        <v>2</v>
      </c>
      <c r="B23" s="8">
        <v>43923</v>
      </c>
      <c r="C23" s="2">
        <f>patients!C31</f>
        <v>6</v>
      </c>
      <c r="D23" s="2">
        <f>patients!D31</f>
        <v>6</v>
      </c>
      <c r="E23">
        <f>patients!G31</f>
        <v>1</v>
      </c>
      <c r="F23">
        <f>patients!H31</f>
        <v>2</v>
      </c>
      <c r="G23" s="3">
        <f>AVERAGE(C20:C26)</f>
        <v>7.2857142857142856</v>
      </c>
      <c r="H23" s="3">
        <f>AVERAGE(D20:D26)</f>
        <v>5.7142857142857144</v>
      </c>
      <c r="I23" s="3">
        <f>AVERAGE(E20:E26)</f>
        <v>1.8571428571428572</v>
      </c>
      <c r="J23" s="3">
        <f>AVERAGE(F20:F26)</f>
        <v>1</v>
      </c>
    </row>
    <row r="24" spans="1:10" x14ac:dyDescent="0.25">
      <c r="A24" s="4">
        <v>3</v>
      </c>
      <c r="B24" s="8">
        <v>43924</v>
      </c>
      <c r="C24" s="2">
        <f>patients!C32</f>
        <v>10</v>
      </c>
      <c r="D24" s="2">
        <f>patients!D32</f>
        <v>2</v>
      </c>
      <c r="E24">
        <f>patients!G32</f>
        <v>3</v>
      </c>
      <c r="F24">
        <f>patients!H32</f>
        <v>3</v>
      </c>
      <c r="G24" s="3">
        <f>AVERAGE(C21:C27)</f>
        <v>7</v>
      </c>
      <c r="H24" s="3">
        <f>AVERAGE(D21:D27)</f>
        <v>6.1428571428571432</v>
      </c>
      <c r="I24" s="3">
        <f>AVERAGE(E21:E27)</f>
        <v>1.1428571428571428</v>
      </c>
      <c r="J24" s="3">
        <f>AVERAGE(F21:F27)</f>
        <v>1.1428571428571428</v>
      </c>
    </row>
    <row r="25" spans="1:10" x14ac:dyDescent="0.25">
      <c r="A25" s="4">
        <v>4</v>
      </c>
      <c r="B25" s="8">
        <v>43925</v>
      </c>
      <c r="C25" s="2">
        <f>patients!C33</f>
        <v>6</v>
      </c>
      <c r="D25" s="2">
        <f>patients!D33</f>
        <v>10</v>
      </c>
      <c r="E25">
        <f>patients!G33</f>
        <v>1</v>
      </c>
      <c r="F25">
        <f>patients!H33</f>
        <v>1</v>
      </c>
      <c r="G25" s="3">
        <f>AVERAGE(C22:C28)</f>
        <v>8.4285714285714288</v>
      </c>
      <c r="H25" s="3">
        <f>AVERAGE(D22:D28)</f>
        <v>6.7142857142857144</v>
      </c>
      <c r="I25" s="3">
        <f>AVERAGE(E22:E28)</f>
        <v>1.4285714285714286</v>
      </c>
      <c r="J25" s="3">
        <f>AVERAGE(F22:F28)</f>
        <v>1</v>
      </c>
    </row>
    <row r="26" spans="1:10" x14ac:dyDescent="0.25">
      <c r="A26" s="4">
        <v>5</v>
      </c>
      <c r="B26" s="8">
        <v>43926</v>
      </c>
      <c r="C26" s="2">
        <f>patients!C34</f>
        <v>9</v>
      </c>
      <c r="D26" s="2">
        <f>patients!D34</f>
        <v>5</v>
      </c>
      <c r="E26">
        <f>patients!G34</f>
        <v>0</v>
      </c>
      <c r="F26">
        <f>patients!H34</f>
        <v>0</v>
      </c>
      <c r="G26" s="3">
        <f>AVERAGE(C23:C29)</f>
        <v>8.7142857142857135</v>
      </c>
      <c r="H26" s="3">
        <f>AVERAGE(D23:D29)</f>
        <v>6.4285714285714288</v>
      </c>
      <c r="I26" s="3">
        <f>AVERAGE(E23:E29)</f>
        <v>1.5714285714285714</v>
      </c>
      <c r="J26" s="3">
        <f>AVERAGE(F23:F29)</f>
        <v>1.1428571428571428</v>
      </c>
    </row>
    <row r="27" spans="1:10" x14ac:dyDescent="0.25">
      <c r="A27" s="4">
        <v>6</v>
      </c>
      <c r="B27" s="8">
        <v>43927</v>
      </c>
      <c r="C27" s="2">
        <f>patients!C35</f>
        <v>8</v>
      </c>
      <c r="D27" s="2">
        <f>patients!D35</f>
        <v>4</v>
      </c>
      <c r="E27">
        <f>patients!G35</f>
        <v>0</v>
      </c>
      <c r="F27">
        <f>patients!H35</f>
        <v>1</v>
      </c>
      <c r="G27" s="3">
        <f t="shared" ref="G27:J27" si="0">AVERAGE(C24:C30)</f>
        <v>8.7142857142857135</v>
      </c>
      <c r="H27" s="3">
        <f t="shared" si="0"/>
        <v>6.7142857142857144</v>
      </c>
      <c r="I27" s="3">
        <f t="shared" si="0"/>
        <v>1.7142857142857142</v>
      </c>
      <c r="J27" s="3">
        <f t="shared" si="0"/>
        <v>1.1428571428571428</v>
      </c>
    </row>
    <row r="28" spans="1:10" x14ac:dyDescent="0.25">
      <c r="A28" s="4">
        <v>7</v>
      </c>
      <c r="B28" s="8">
        <v>43928</v>
      </c>
      <c r="C28" s="2">
        <f>patients!C36</f>
        <v>13</v>
      </c>
      <c r="D28" s="2">
        <f>patients!D36</f>
        <v>13</v>
      </c>
      <c r="E28">
        <f>patients!G36</f>
        <v>2</v>
      </c>
      <c r="F28">
        <f>patients!H36</f>
        <v>0</v>
      </c>
      <c r="G28" s="3">
        <f t="shared" ref="G28:J28" si="1">AVERAGE(C25:C31)</f>
        <v>8.4285714285714288</v>
      </c>
      <c r="H28" s="3">
        <f t="shared" si="1"/>
        <v>7.8571428571428568</v>
      </c>
      <c r="I28" s="3">
        <f t="shared" si="1"/>
        <v>1.5714285714285714</v>
      </c>
      <c r="J28" s="3">
        <f t="shared" si="1"/>
        <v>0.8571428571428571</v>
      </c>
    </row>
    <row r="29" spans="1:10" x14ac:dyDescent="0.25">
      <c r="A29" s="4">
        <v>8</v>
      </c>
      <c r="B29" s="8">
        <v>43929</v>
      </c>
      <c r="C29" s="2">
        <f>patients!C37</f>
        <v>9</v>
      </c>
      <c r="D29" s="2">
        <f>patients!D37</f>
        <v>5</v>
      </c>
      <c r="E29">
        <f>patients!G37</f>
        <v>4</v>
      </c>
      <c r="F29">
        <f>patients!H37</f>
        <v>1</v>
      </c>
      <c r="G29" s="3">
        <f t="shared" ref="G29:J29" si="2">AVERAGE(C26:C32)</f>
        <v>8.4285714285714288</v>
      </c>
      <c r="H29" s="3">
        <f t="shared" si="2"/>
        <v>8.5714285714285712</v>
      </c>
      <c r="I29" s="3">
        <f t="shared" si="2"/>
        <v>1.7142857142857142</v>
      </c>
      <c r="J29" s="3">
        <f t="shared" si="2"/>
        <v>0.8571428571428571</v>
      </c>
    </row>
    <row r="30" spans="1:10" x14ac:dyDescent="0.25">
      <c r="A30" s="4">
        <v>9</v>
      </c>
      <c r="B30" s="8">
        <v>43930</v>
      </c>
      <c r="C30" s="2">
        <f>patients!C38</f>
        <v>6</v>
      </c>
      <c r="D30" s="2">
        <f>patients!D38</f>
        <v>8</v>
      </c>
      <c r="E30">
        <f>patients!G38</f>
        <v>2</v>
      </c>
      <c r="F30">
        <f>patients!H38</f>
        <v>2</v>
      </c>
      <c r="G30" s="3">
        <f t="shared" ref="G30:J30" si="3">AVERAGE(C27:C33)</f>
        <v>8</v>
      </c>
      <c r="H30" s="3">
        <f t="shared" si="3"/>
        <v>8.2857142857142865</v>
      </c>
      <c r="I30" s="3">
        <f t="shared" si="3"/>
        <v>1.8571428571428572</v>
      </c>
      <c r="J30" s="3">
        <f t="shared" si="3"/>
        <v>1</v>
      </c>
    </row>
    <row r="31" spans="1:10" x14ac:dyDescent="0.25">
      <c r="A31" s="4">
        <v>10</v>
      </c>
      <c r="B31" s="8">
        <v>43931</v>
      </c>
      <c r="C31" s="2">
        <f>patients!C39</f>
        <v>8</v>
      </c>
      <c r="D31" s="2">
        <f>patients!D39</f>
        <v>10</v>
      </c>
      <c r="E31">
        <f>patients!G39</f>
        <v>2</v>
      </c>
      <c r="F31">
        <f>patients!H39</f>
        <v>1</v>
      </c>
      <c r="G31" s="3">
        <f t="shared" ref="G31:J31" si="4">AVERAGE(C28:C34)</f>
        <v>7.2857142857142856</v>
      </c>
      <c r="H31" s="3">
        <f t="shared" si="4"/>
        <v>8</v>
      </c>
      <c r="I31" s="3">
        <f t="shared" si="4"/>
        <v>1.8571428571428572</v>
      </c>
      <c r="J31" s="3">
        <f t="shared" si="4"/>
        <v>1</v>
      </c>
    </row>
    <row r="32" spans="1:10" x14ac:dyDescent="0.25">
      <c r="A32" s="4">
        <v>11</v>
      </c>
      <c r="B32" s="8">
        <v>43932</v>
      </c>
      <c r="C32" s="2">
        <f>patients!C40</f>
        <v>6</v>
      </c>
      <c r="D32" s="2">
        <f>patients!D40</f>
        <v>15</v>
      </c>
      <c r="E32">
        <f>patients!G40</f>
        <v>2</v>
      </c>
      <c r="F32">
        <f>patients!H40</f>
        <v>1</v>
      </c>
      <c r="G32" s="3">
        <f t="shared" ref="G32:J32" si="5">AVERAGE(C29:C35)</f>
        <v>6.7142857142857144</v>
      </c>
      <c r="H32" s="3">
        <f t="shared" si="5"/>
        <v>6.1428571428571432</v>
      </c>
      <c r="I32" s="3">
        <f t="shared" si="5"/>
        <v>2</v>
      </c>
      <c r="J32" s="3">
        <f t="shared" si="5"/>
        <v>1.1428571428571428</v>
      </c>
    </row>
    <row r="33" spans="1:10" x14ac:dyDescent="0.25">
      <c r="A33" s="4">
        <v>12</v>
      </c>
      <c r="B33" s="8">
        <v>43933</v>
      </c>
      <c r="C33" s="2">
        <f>patients!C41</f>
        <v>6</v>
      </c>
      <c r="D33" s="2">
        <f>patients!D41</f>
        <v>3</v>
      </c>
      <c r="E33">
        <f>patients!G41</f>
        <v>1</v>
      </c>
      <c r="F33">
        <f>patients!H41</f>
        <v>1</v>
      </c>
      <c r="G33" s="3">
        <f t="shared" ref="G33:J33" si="6">AVERAGE(C30:C36)</f>
        <v>6.4285714285714288</v>
      </c>
      <c r="H33" s="3">
        <f t="shared" si="6"/>
        <v>7.2857142857142856</v>
      </c>
      <c r="I33" s="3">
        <f t="shared" si="6"/>
        <v>1.7142857142857142</v>
      </c>
      <c r="J33" s="3">
        <f t="shared" si="6"/>
        <v>1.4285714285714286</v>
      </c>
    </row>
    <row r="34" spans="1:10" x14ac:dyDescent="0.25">
      <c r="A34" s="4">
        <v>13</v>
      </c>
      <c r="B34" s="8">
        <v>43934</v>
      </c>
      <c r="C34" s="2">
        <f>patients!C42</f>
        <v>3</v>
      </c>
      <c r="D34" s="2">
        <f>patients!D42</f>
        <v>2</v>
      </c>
      <c r="E34">
        <f>patients!G42</f>
        <v>0</v>
      </c>
      <c r="F34">
        <f>patients!H42</f>
        <v>1</v>
      </c>
      <c r="G34" s="3">
        <f t="shared" ref="G34:J34" si="7">AVERAGE(C31:C37)</f>
        <v>7.2857142857142856</v>
      </c>
      <c r="H34" s="3">
        <f t="shared" si="7"/>
        <v>7.4285714285714288</v>
      </c>
      <c r="I34" s="3">
        <f t="shared" si="7"/>
        <v>1.5714285714285714</v>
      </c>
      <c r="J34" s="3">
        <f t="shared" si="7"/>
        <v>1.8571428571428572</v>
      </c>
    </row>
    <row r="35" spans="1:10" x14ac:dyDescent="0.25">
      <c r="A35" s="4">
        <v>14</v>
      </c>
      <c r="B35" s="8">
        <v>43935</v>
      </c>
      <c r="C35" s="2">
        <f>patients!C43</f>
        <v>9</v>
      </c>
      <c r="D35" s="2">
        <f>patients!D43</f>
        <v>0</v>
      </c>
      <c r="E35">
        <f>patients!G43</f>
        <v>3</v>
      </c>
      <c r="F35">
        <f>patients!H43</f>
        <v>1</v>
      </c>
      <c r="G35" s="3">
        <f t="shared" ref="G35:J35" si="8">AVERAGE(C32:C38)</f>
        <v>7</v>
      </c>
      <c r="H35" s="3">
        <f t="shared" si="8"/>
        <v>7.1428571428571432</v>
      </c>
      <c r="I35" s="3">
        <f t="shared" si="8"/>
        <v>1.2857142857142858</v>
      </c>
      <c r="J35" s="3">
        <f t="shared" si="8"/>
        <v>1.7142857142857142</v>
      </c>
    </row>
    <row r="36" spans="1:10" x14ac:dyDescent="0.25">
      <c r="A36" s="4">
        <v>15</v>
      </c>
      <c r="B36" s="8">
        <v>43936</v>
      </c>
      <c r="C36" s="2">
        <f>patients!C44</f>
        <v>7</v>
      </c>
      <c r="D36" s="2">
        <f>patients!D44</f>
        <v>13</v>
      </c>
      <c r="E36">
        <f>patients!G44</f>
        <v>2</v>
      </c>
      <c r="F36">
        <f>patients!H44</f>
        <v>3</v>
      </c>
      <c r="G36" s="3">
        <f t="shared" ref="G36:J36" si="9">AVERAGE(C33:C39)</f>
        <v>7.1428571428571432</v>
      </c>
      <c r="H36" s="3">
        <f t="shared" si="9"/>
        <v>6.1428571428571432</v>
      </c>
      <c r="I36" s="3">
        <f t="shared" si="9"/>
        <v>1.1428571428571428</v>
      </c>
      <c r="J36" s="3">
        <f t="shared" si="9"/>
        <v>1.8571428571428572</v>
      </c>
    </row>
    <row r="37" spans="1:10" x14ac:dyDescent="0.25">
      <c r="A37" s="4">
        <v>16</v>
      </c>
      <c r="B37" s="8">
        <v>43937</v>
      </c>
      <c r="C37" s="2">
        <f>patients!C45</f>
        <v>12</v>
      </c>
      <c r="D37" s="2">
        <f>patients!D45</f>
        <v>9</v>
      </c>
      <c r="E37">
        <f>patients!G45</f>
        <v>1</v>
      </c>
      <c r="F37">
        <f>patients!H45</f>
        <v>5</v>
      </c>
      <c r="G37" s="3">
        <f t="shared" ref="G37:J37" si="10">AVERAGE(C34:C40)</f>
        <v>6.4285714285714288</v>
      </c>
      <c r="H37" s="3">
        <f t="shared" si="10"/>
        <v>6</v>
      </c>
      <c r="I37" s="3">
        <f t="shared" si="10"/>
        <v>1.1428571428571428</v>
      </c>
      <c r="J37" s="3">
        <f t="shared" si="10"/>
        <v>1.8571428571428572</v>
      </c>
    </row>
    <row r="38" spans="1:10" x14ac:dyDescent="0.25">
      <c r="A38" s="4">
        <v>17</v>
      </c>
      <c r="B38" s="8">
        <v>43938</v>
      </c>
      <c r="C38" s="2">
        <f>patients!C46</f>
        <v>6</v>
      </c>
      <c r="D38" s="2">
        <f>patients!D46</f>
        <v>8</v>
      </c>
      <c r="E38">
        <f>patients!G46</f>
        <v>0</v>
      </c>
      <c r="F38">
        <f>patients!H46</f>
        <v>0</v>
      </c>
      <c r="G38" s="3">
        <f t="shared" ref="G38:J38" si="11">AVERAGE(C35:C41)</f>
        <v>6</v>
      </c>
      <c r="H38" s="3">
        <f t="shared" si="11"/>
        <v>5.8571428571428568</v>
      </c>
      <c r="I38" s="3">
        <f t="shared" si="11"/>
        <v>1.2857142857142858</v>
      </c>
      <c r="J38" s="3">
        <f t="shared" si="11"/>
        <v>1.8571428571428572</v>
      </c>
    </row>
    <row r="39" spans="1:10" x14ac:dyDescent="0.25">
      <c r="A39" s="4">
        <v>18</v>
      </c>
      <c r="B39" s="8">
        <v>43939</v>
      </c>
      <c r="C39" s="2">
        <f>patients!C47</f>
        <v>7</v>
      </c>
      <c r="D39" s="2">
        <f>patients!D47</f>
        <v>8</v>
      </c>
      <c r="E39">
        <f>patients!G47</f>
        <v>1</v>
      </c>
      <c r="F39">
        <f>patients!H47</f>
        <v>2</v>
      </c>
      <c r="G39" s="3">
        <f t="shared" ref="G39:J39" si="12">AVERAGE(C36:C42)</f>
        <v>5.1428571428571432</v>
      </c>
      <c r="H39" s="3">
        <f t="shared" si="12"/>
        <v>6.4285714285714288</v>
      </c>
      <c r="I39" s="3">
        <f t="shared" si="12"/>
        <v>0.8571428571428571</v>
      </c>
      <c r="J39" s="3">
        <f t="shared" si="12"/>
        <v>1.8571428571428572</v>
      </c>
    </row>
    <row r="40" spans="1:10" x14ac:dyDescent="0.25">
      <c r="A40" s="4">
        <v>19</v>
      </c>
      <c r="B40" s="8">
        <v>43940</v>
      </c>
      <c r="C40" s="2">
        <f>patients!C48</f>
        <v>1</v>
      </c>
      <c r="D40" s="2">
        <f>patients!D48</f>
        <v>2</v>
      </c>
      <c r="E40">
        <f>patients!G48</f>
        <v>1</v>
      </c>
      <c r="F40">
        <f>patients!H48</f>
        <v>1</v>
      </c>
      <c r="G40" s="3">
        <f t="shared" ref="G40:J40" si="13">AVERAGE(C37:C43)</f>
        <v>4.8571428571428568</v>
      </c>
      <c r="H40" s="3">
        <f t="shared" si="13"/>
        <v>5.5714285714285712</v>
      </c>
      <c r="I40" s="3">
        <f t="shared" si="13"/>
        <v>0.5714285714285714</v>
      </c>
      <c r="J40" s="3">
        <f t="shared" si="13"/>
        <v>1.5714285714285714</v>
      </c>
    </row>
    <row r="41" spans="1:10" x14ac:dyDescent="0.25">
      <c r="A41" s="4">
        <v>20</v>
      </c>
      <c r="B41" s="8">
        <v>43941</v>
      </c>
      <c r="C41" s="2">
        <f>patients!C49</f>
        <v>0</v>
      </c>
      <c r="D41" s="2">
        <f>patients!D49</f>
        <v>1</v>
      </c>
      <c r="E41">
        <f>patients!G49</f>
        <v>1</v>
      </c>
      <c r="F41">
        <f>patients!H49</f>
        <v>1</v>
      </c>
      <c r="G41" s="3">
        <f t="shared" ref="G41:J41" si="14">AVERAGE(C38:C44)</f>
        <v>3.7142857142857144</v>
      </c>
      <c r="H41" s="3">
        <f t="shared" si="14"/>
        <v>5.1428571428571432</v>
      </c>
      <c r="I41" s="3">
        <f t="shared" si="14"/>
        <v>0.5714285714285714</v>
      </c>
      <c r="J41" s="3">
        <f t="shared" si="14"/>
        <v>1</v>
      </c>
    </row>
    <row r="42" spans="1:10" x14ac:dyDescent="0.25">
      <c r="A42" s="4">
        <v>21</v>
      </c>
      <c r="B42" s="8">
        <v>43942</v>
      </c>
      <c r="C42" s="2">
        <f>patients!C50</f>
        <v>3</v>
      </c>
      <c r="D42" s="2">
        <f>patients!D50</f>
        <v>4</v>
      </c>
      <c r="E42">
        <f>patients!G50</f>
        <v>0</v>
      </c>
      <c r="F42">
        <f>patients!H50</f>
        <v>1</v>
      </c>
      <c r="G42" s="3">
        <f t="shared" ref="G42:J42" si="15">AVERAGE(C39:C45)</f>
        <v>3.2857142857142856</v>
      </c>
      <c r="H42" s="3">
        <f t="shared" si="15"/>
        <v>4.5714285714285712</v>
      </c>
      <c r="I42" s="3">
        <f t="shared" si="15"/>
        <v>0.7142857142857143</v>
      </c>
      <c r="J42" s="3">
        <f t="shared" si="15"/>
        <v>1.2857142857142858</v>
      </c>
    </row>
    <row r="43" spans="1:10" x14ac:dyDescent="0.25">
      <c r="A43" s="4">
        <v>22</v>
      </c>
      <c r="B43" s="8">
        <v>43943</v>
      </c>
      <c r="C43" s="2">
        <f>patients!C51</f>
        <v>5</v>
      </c>
      <c r="D43" s="2">
        <f>patients!D51</f>
        <v>7</v>
      </c>
      <c r="E43">
        <f>patients!G51</f>
        <v>0</v>
      </c>
      <c r="F43">
        <f>patients!H51</f>
        <v>1</v>
      </c>
      <c r="G43" s="3">
        <f t="shared" ref="G43:J43" si="16">AVERAGE(C40:C46)</f>
        <v>2.8571428571428572</v>
      </c>
      <c r="H43" s="3">
        <f t="shared" si="16"/>
        <v>4</v>
      </c>
      <c r="I43" s="3">
        <f t="shared" si="16"/>
        <v>0.7142857142857143</v>
      </c>
      <c r="J43" s="3">
        <f t="shared" si="16"/>
        <v>1.1428571428571428</v>
      </c>
    </row>
    <row r="44" spans="1:10" x14ac:dyDescent="0.25">
      <c r="A44" s="4">
        <v>23</v>
      </c>
      <c r="B44" s="8">
        <v>43944</v>
      </c>
      <c r="C44" s="2">
        <f>patients!C52</f>
        <v>4</v>
      </c>
      <c r="D44" s="2">
        <f>patients!D52</f>
        <v>6</v>
      </c>
      <c r="E44">
        <f>patients!G52</f>
        <v>1</v>
      </c>
      <c r="F44">
        <f>patients!H52</f>
        <v>1</v>
      </c>
      <c r="G44" s="3">
        <f t="shared" ref="G44:J44" si="17">AVERAGE(C41:C47)</f>
        <v>3.4285714285714284</v>
      </c>
      <c r="H44" s="3">
        <f t="shared" si="17"/>
        <v>4</v>
      </c>
      <c r="I44" s="3">
        <f t="shared" si="17"/>
        <v>0.5714285714285714</v>
      </c>
      <c r="J44" s="3">
        <f t="shared" si="17"/>
        <v>1</v>
      </c>
    </row>
    <row r="45" spans="1:10" x14ac:dyDescent="0.25">
      <c r="A45" s="4">
        <v>24</v>
      </c>
      <c r="B45" s="8">
        <v>43945</v>
      </c>
      <c r="C45" s="2">
        <f>patients!C53</f>
        <v>3</v>
      </c>
      <c r="D45" s="2">
        <f>patients!D53</f>
        <v>4</v>
      </c>
      <c r="E45">
        <f>patients!G53</f>
        <v>1</v>
      </c>
      <c r="F45">
        <f>patients!H53</f>
        <v>2</v>
      </c>
      <c r="G45" s="3">
        <f t="shared" ref="G45:J45" si="18">AVERAGE(C42:C48)</f>
        <v>4</v>
      </c>
      <c r="H45" s="3">
        <f t="shared" si="18"/>
        <v>4.5</v>
      </c>
      <c r="I45" s="3">
        <f t="shared" si="18"/>
        <v>0.5</v>
      </c>
      <c r="J45" s="3">
        <f t="shared" si="18"/>
        <v>1</v>
      </c>
    </row>
    <row r="46" spans="1:10" x14ac:dyDescent="0.25">
      <c r="A46" s="4">
        <v>25</v>
      </c>
      <c r="B46" s="8">
        <v>43946</v>
      </c>
      <c r="C46" s="2">
        <f>patients!C54</f>
        <v>4</v>
      </c>
      <c r="D46" s="2">
        <f>patients!D54</f>
        <v>4</v>
      </c>
      <c r="E46">
        <f>patients!G54</f>
        <v>1</v>
      </c>
      <c r="F46">
        <f>patients!H54</f>
        <v>1</v>
      </c>
      <c r="G46" s="3">
        <f t="shared" ref="G46:J46" si="19">AVERAGE(C43:C49)</f>
        <v>4.2</v>
      </c>
      <c r="H46" s="3">
        <f t="shared" si="19"/>
        <v>4.5999999999999996</v>
      </c>
      <c r="I46" s="3">
        <f t="shared" si="19"/>
        <v>0.6</v>
      </c>
      <c r="J46" s="3">
        <f t="shared" si="19"/>
        <v>1</v>
      </c>
    </row>
    <row r="47" spans="1:10" x14ac:dyDescent="0.25">
      <c r="A47" s="4">
        <v>26</v>
      </c>
      <c r="B47" s="8">
        <v>43947</v>
      </c>
      <c r="C47" s="2">
        <f>patients!C55</f>
        <v>5</v>
      </c>
      <c r="D47" s="2">
        <f>patients!D55</f>
        <v>2</v>
      </c>
      <c r="E47">
        <f>patients!G55</f>
        <v>0</v>
      </c>
      <c r="F47">
        <f>patients!H55</f>
        <v>0</v>
      </c>
      <c r="G47" s="3">
        <f t="shared" ref="G47:J47" si="20">AVERAGE(C44:C50)</f>
        <v>4</v>
      </c>
      <c r="H47" s="3">
        <f t="shared" si="20"/>
        <v>4</v>
      </c>
      <c r="I47" s="3">
        <f t="shared" si="20"/>
        <v>0.75</v>
      </c>
      <c r="J47" s="3">
        <f t="shared" si="20"/>
        <v>1</v>
      </c>
    </row>
    <row r="48" spans="1:10" x14ac:dyDescent="0.25">
      <c r="A48" s="4">
        <v>27</v>
      </c>
      <c r="B48" s="8">
        <v>43948</v>
      </c>
      <c r="C48" s="2"/>
      <c r="D48" s="3"/>
      <c r="G48" s="2"/>
      <c r="H48" s="4"/>
    </row>
    <row r="49" spans="1:8" x14ac:dyDescent="0.25">
      <c r="A49" s="4">
        <v>28</v>
      </c>
      <c r="B49" s="8">
        <v>43949</v>
      </c>
      <c r="C49" s="2"/>
      <c r="G49" s="2"/>
      <c r="H49" s="4"/>
    </row>
    <row r="50" spans="1:8" x14ac:dyDescent="0.25">
      <c r="A50" s="4">
        <v>29</v>
      </c>
      <c r="B50" s="8">
        <v>43950</v>
      </c>
      <c r="C50" s="2"/>
      <c r="G50" s="2"/>
      <c r="H50" s="4"/>
    </row>
    <row r="51" spans="1:8" x14ac:dyDescent="0.25">
      <c r="A51" s="4">
        <v>30</v>
      </c>
      <c r="B51" s="8">
        <v>43951</v>
      </c>
      <c r="C51" s="2"/>
      <c r="G51" s="2"/>
      <c r="H51" s="4"/>
    </row>
    <row r="52" spans="1:8" x14ac:dyDescent="0.25">
      <c r="A52" s="4">
        <v>31</v>
      </c>
      <c r="B52" s="8">
        <v>43952</v>
      </c>
      <c r="G52" s="2"/>
      <c r="H52" s="4"/>
    </row>
    <row r="53" spans="1:8" x14ac:dyDescent="0.25">
      <c r="A53" s="4">
        <v>32</v>
      </c>
      <c r="B53" s="8">
        <v>43953</v>
      </c>
      <c r="G53" s="2"/>
      <c r="H53" s="4"/>
    </row>
    <row r="54" spans="1:8" x14ac:dyDescent="0.25">
      <c r="A54" s="4">
        <v>33</v>
      </c>
      <c r="B54" s="8">
        <v>43954</v>
      </c>
      <c r="G54" s="2"/>
      <c r="H54" s="4"/>
    </row>
    <row r="55" spans="1:8" x14ac:dyDescent="0.25">
      <c r="A55" s="4">
        <v>34</v>
      </c>
      <c r="B55" s="8">
        <v>43955</v>
      </c>
      <c r="G55" s="2"/>
      <c r="H55" s="4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E073-13F5-4D60-BAB6-6DA6D82DD765}">
  <dimension ref="B1:AV54"/>
  <sheetViews>
    <sheetView topLeftCell="W1" zoomScale="85" zoomScaleNormal="85" workbookViewId="0">
      <selection activeCell="AT32" sqref="AT32"/>
    </sheetView>
  </sheetViews>
  <sheetFormatPr defaultRowHeight="15" x14ac:dyDescent="0.25"/>
  <cols>
    <col min="2" max="2" width="10.42578125" bestFit="1" customWidth="1"/>
    <col min="3" max="3" width="14.85546875" style="3" bestFit="1" customWidth="1"/>
    <col min="4" max="12" width="10.42578125" style="3" customWidth="1"/>
    <col min="13" max="13" width="9.85546875" customWidth="1"/>
  </cols>
  <sheetData>
    <row r="1" spans="2:48" x14ac:dyDescent="0.25">
      <c r="C1" s="3" t="s">
        <v>90</v>
      </c>
      <c r="D1" s="14">
        <v>-4</v>
      </c>
      <c r="E1" s="4">
        <v>-3</v>
      </c>
      <c r="F1" s="4">
        <v>-2</v>
      </c>
      <c r="G1" s="4">
        <v>-1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AB1" s="3" t="s">
        <v>93</v>
      </c>
      <c r="AC1">
        <f>-4</f>
        <v>-4</v>
      </c>
      <c r="AD1">
        <f>-3</f>
        <v>-3</v>
      </c>
      <c r="AE1">
        <v>-2</v>
      </c>
      <c r="AF1">
        <v>-1</v>
      </c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v>8</v>
      </c>
      <c r="AP1">
        <v>9</v>
      </c>
      <c r="AQ1">
        <v>10</v>
      </c>
      <c r="AR1">
        <v>11</v>
      </c>
      <c r="AS1">
        <v>12</v>
      </c>
      <c r="AT1">
        <v>13</v>
      </c>
      <c r="AU1">
        <v>14</v>
      </c>
      <c r="AV1">
        <v>15</v>
      </c>
    </row>
    <row r="2" spans="2:48" x14ac:dyDescent="0.25">
      <c r="B2" s="1">
        <f>grafi!B3</f>
        <v>43903</v>
      </c>
      <c r="C2" s="3">
        <f>POWER(grafi!$G3,2)</f>
        <v>27.040000000000003</v>
      </c>
      <c r="G2" s="3">
        <f>POWER(grafi!$I2,2)</f>
        <v>0.5625</v>
      </c>
      <c r="H2" s="3">
        <f>POWER(grafi!$I3,2)</f>
        <v>1</v>
      </c>
      <c r="I2" s="3">
        <f>POWER(grafi!$I4,2)</f>
        <v>0.69444444444444453</v>
      </c>
      <c r="J2" s="3">
        <f>POWER(grafi!$I5,2)</f>
        <v>0.51020408163265307</v>
      </c>
      <c r="K2" s="3">
        <f>POWER(grafi!$I6,2)</f>
        <v>0.73469387755102034</v>
      </c>
      <c r="L2" s="3">
        <f>POWER(grafi!$I7,2)</f>
        <v>0.51020408163265307</v>
      </c>
      <c r="M2" s="3">
        <f>POWER(grafi!$I8,2)</f>
        <v>0.51020408163265307</v>
      </c>
      <c r="N2" s="3">
        <f>POWER(grafi!$I9,2)</f>
        <v>1.3061224489795917</v>
      </c>
      <c r="O2" s="3">
        <f>POWER(grafi!$I10,2)</f>
        <v>1</v>
      </c>
      <c r="P2" s="3">
        <f>POWER(grafi!$I11,2)</f>
        <v>1.3061224489795917</v>
      </c>
      <c r="Q2" s="3">
        <f>POWER(grafi!$I12,2)</f>
        <v>4</v>
      </c>
      <c r="R2" s="3">
        <f>POWER(grafi!$I13,2)</f>
        <v>4</v>
      </c>
      <c r="S2" s="3">
        <f>POWER(grafi!$I14,2)</f>
        <v>6.6122448979591848</v>
      </c>
      <c r="T2" s="3">
        <f>POWER(grafi!$I15,2)</f>
        <v>7.3673469387755111</v>
      </c>
      <c r="U2" s="3">
        <f>POWER(grafi!$I16,2)</f>
        <v>6.6122448979591848</v>
      </c>
      <c r="V2" s="3">
        <f>POWER(grafi!$I17,2)</f>
        <v>9.8775510204081627</v>
      </c>
      <c r="W2" s="3">
        <f>POWER(grafi!$I18,2)</f>
        <v>9</v>
      </c>
      <c r="AC2" s="3"/>
      <c r="AF2" s="3">
        <f t="shared" ref="AF2:AF18" si="0">$C2*G2</f>
        <v>15.21</v>
      </c>
      <c r="AG2" s="3">
        <f t="shared" ref="AG2:AG17" si="1">$C2*H2</f>
        <v>27.040000000000003</v>
      </c>
      <c r="AH2" s="3">
        <f t="shared" ref="AH2:AH17" si="2">$C2*I2</f>
        <v>18.777777777777782</v>
      </c>
      <c r="AI2" s="3">
        <f t="shared" ref="AI2:AI17" si="3">$C2*J2</f>
        <v>13.795918367346941</v>
      </c>
      <c r="AJ2" s="3">
        <f t="shared" ref="AJ2:AJ17" si="4">$C2*K2</f>
        <v>19.866122448979592</v>
      </c>
      <c r="AK2" s="3">
        <f t="shared" ref="AK2:AK17" si="5">$C2*L2</f>
        <v>13.795918367346941</v>
      </c>
      <c r="AL2" s="3">
        <f t="shared" ref="AL2:AL17" si="6">$C2*M2</f>
        <v>13.795918367346941</v>
      </c>
      <c r="AM2" s="3">
        <f t="shared" ref="AM2:AM17" si="7">$C2*N2</f>
        <v>35.317551020408168</v>
      </c>
      <c r="AN2" s="3">
        <f t="shared" ref="AN2:AN17" si="8">$C2*O2</f>
        <v>27.040000000000003</v>
      </c>
      <c r="AO2" s="3">
        <f t="shared" ref="AO2:AO17" si="9">$C2*P2</f>
        <v>35.317551020408168</v>
      </c>
      <c r="AP2" s="3">
        <f t="shared" ref="AP2:AP17" si="10">$C2*Q2</f>
        <v>108.16000000000001</v>
      </c>
      <c r="AQ2" s="3">
        <f t="shared" ref="AQ2:AQ17" si="11">$C2*R2</f>
        <v>108.16000000000001</v>
      </c>
      <c r="AR2" s="3">
        <f t="shared" ref="AR2:AR17" si="12">$C2*S2</f>
        <v>178.79510204081637</v>
      </c>
      <c r="AS2" s="3">
        <f t="shared" ref="AS2:AS17" si="13">$C2*T2</f>
        <v>199.21306122448985</v>
      </c>
      <c r="AT2" s="3">
        <f t="shared" ref="AT2:AT17" si="14">$C2*U2</f>
        <v>178.79510204081637</v>
      </c>
      <c r="AU2" s="3">
        <f t="shared" ref="AU2:AU17" si="15">$C2*V2</f>
        <v>267.08897959183673</v>
      </c>
      <c r="AV2" s="3">
        <f t="shared" ref="AV2:AV17" si="16">$C2*W2</f>
        <v>243.36</v>
      </c>
    </row>
    <row r="3" spans="2:48" x14ac:dyDescent="0.25">
      <c r="B3" s="1">
        <f>grafi!B4</f>
        <v>43904</v>
      </c>
      <c r="C3" s="3">
        <f>POWER(grafi!$G4,2)</f>
        <v>38.027777777777779</v>
      </c>
      <c r="F3" s="3">
        <f>POWER(grafi!$I2,2)</f>
        <v>0.5625</v>
      </c>
      <c r="G3" s="3">
        <f>POWER(grafi!$I3,2)</f>
        <v>1</v>
      </c>
      <c r="H3" s="3">
        <f>POWER(grafi!$I4,2)</f>
        <v>0.69444444444444453</v>
      </c>
      <c r="I3" s="3">
        <f>POWER(grafi!$I5,2)</f>
        <v>0.51020408163265307</v>
      </c>
      <c r="J3" s="3">
        <f>POWER(grafi!$I6,2)</f>
        <v>0.73469387755102034</v>
      </c>
      <c r="K3" s="3">
        <f>POWER(grafi!$I7,2)</f>
        <v>0.51020408163265307</v>
      </c>
      <c r="L3" s="3">
        <f>POWER(grafi!$I8,2)</f>
        <v>0.51020408163265307</v>
      </c>
      <c r="M3" s="3">
        <f>POWER(grafi!$I9,2)</f>
        <v>1.3061224489795917</v>
      </c>
      <c r="N3" s="3">
        <f>POWER(grafi!$I10,2)</f>
        <v>1</v>
      </c>
      <c r="O3" s="3">
        <f>POWER(grafi!$I11,2)</f>
        <v>1.3061224489795917</v>
      </c>
      <c r="P3" s="3">
        <f>POWER(grafi!$I12,2)</f>
        <v>4</v>
      </c>
      <c r="Q3" s="3">
        <f>POWER(grafi!$I13,2)</f>
        <v>4</v>
      </c>
      <c r="R3" s="3">
        <f>POWER(grafi!$I14,2)</f>
        <v>6.6122448979591848</v>
      </c>
      <c r="S3" s="3">
        <f>POWER(grafi!$I15,2)</f>
        <v>7.3673469387755111</v>
      </c>
      <c r="T3" s="3">
        <f>POWER(grafi!$I16,2)</f>
        <v>6.6122448979591848</v>
      </c>
      <c r="U3" s="3">
        <f>POWER(grafi!$I17,2)</f>
        <v>9.8775510204081627</v>
      </c>
      <c r="V3" s="3">
        <f>POWER(grafi!$I18,2)</f>
        <v>9</v>
      </c>
      <c r="W3" s="3">
        <f>POWER(grafi!$I19,2)</f>
        <v>6.6122448979591848</v>
      </c>
      <c r="AB3" s="3"/>
      <c r="AC3" s="3"/>
      <c r="AD3" s="3"/>
      <c r="AE3" s="3">
        <f t="shared" ref="AE3:AE19" si="17">$C3*F3</f>
        <v>21.390625</v>
      </c>
      <c r="AF3" s="3">
        <f t="shared" si="0"/>
        <v>38.027777777777779</v>
      </c>
      <c r="AG3" s="3">
        <f t="shared" si="1"/>
        <v>26.408179012345684</v>
      </c>
      <c r="AH3" s="3">
        <f t="shared" si="2"/>
        <v>19.401927437641724</v>
      </c>
      <c r="AI3" s="3">
        <f t="shared" si="3"/>
        <v>27.938775510204078</v>
      </c>
      <c r="AJ3" s="3">
        <f t="shared" si="4"/>
        <v>19.401927437641724</v>
      </c>
      <c r="AK3" s="3">
        <f t="shared" si="5"/>
        <v>19.401927437641724</v>
      </c>
      <c r="AL3" s="3">
        <f t="shared" si="6"/>
        <v>49.668934240362809</v>
      </c>
      <c r="AM3" s="3">
        <f t="shared" si="7"/>
        <v>38.027777777777779</v>
      </c>
      <c r="AN3" s="3">
        <f t="shared" si="8"/>
        <v>49.668934240362809</v>
      </c>
      <c r="AO3" s="3">
        <f t="shared" si="9"/>
        <v>152.11111111111111</v>
      </c>
      <c r="AP3" s="3">
        <f t="shared" si="10"/>
        <v>152.11111111111111</v>
      </c>
      <c r="AQ3" s="3">
        <f t="shared" si="11"/>
        <v>251.44897959183677</v>
      </c>
      <c r="AR3" s="3">
        <f t="shared" si="12"/>
        <v>280.1638321995465</v>
      </c>
      <c r="AS3" s="3">
        <f t="shared" si="13"/>
        <v>251.44897959183677</v>
      </c>
      <c r="AT3" s="3">
        <f t="shared" si="14"/>
        <v>375.62131519274374</v>
      </c>
      <c r="AU3" s="3">
        <f t="shared" si="15"/>
        <v>342.25</v>
      </c>
      <c r="AV3" s="3">
        <f t="shared" si="16"/>
        <v>251.44897959183677</v>
      </c>
    </row>
    <row r="4" spans="2:48" x14ac:dyDescent="0.25">
      <c r="B4" s="1">
        <f>grafi!B5</f>
        <v>43905</v>
      </c>
      <c r="C4" s="3">
        <f>POWER(grafi!$G5,2)</f>
        <v>43.183673469387749</v>
      </c>
      <c r="E4" s="3">
        <f>POWER(grafi!$I2,2)</f>
        <v>0.5625</v>
      </c>
      <c r="F4" s="3">
        <f>POWER(grafi!$I3,2)</f>
        <v>1</v>
      </c>
      <c r="G4" s="3">
        <f>POWER(grafi!$I4,2)</f>
        <v>0.69444444444444453</v>
      </c>
      <c r="H4" s="3">
        <f>POWER(grafi!$I5,2)</f>
        <v>0.51020408163265307</v>
      </c>
      <c r="I4" s="3">
        <f>POWER(grafi!$I6,2)</f>
        <v>0.73469387755102034</v>
      </c>
      <c r="J4" s="3">
        <f>POWER(grafi!$I7,2)</f>
        <v>0.51020408163265307</v>
      </c>
      <c r="K4" s="3">
        <f>POWER(grafi!$I8,2)</f>
        <v>0.51020408163265307</v>
      </c>
      <c r="L4" s="3">
        <f>POWER(grafi!$I9,2)</f>
        <v>1.3061224489795917</v>
      </c>
      <c r="M4" s="3">
        <f>POWER(grafi!$I10,2)</f>
        <v>1</v>
      </c>
      <c r="N4" s="3">
        <f>POWER(grafi!$I11,2)</f>
        <v>1.3061224489795917</v>
      </c>
      <c r="O4" s="3">
        <f>POWER(grafi!$I12,2)</f>
        <v>4</v>
      </c>
      <c r="P4" s="3">
        <f>POWER(grafi!$I13,2)</f>
        <v>4</v>
      </c>
      <c r="Q4" s="3">
        <f>POWER(grafi!$I14,2)</f>
        <v>6.6122448979591848</v>
      </c>
      <c r="R4" s="3">
        <f>POWER(grafi!$I15,2)</f>
        <v>7.3673469387755111</v>
      </c>
      <c r="S4" s="3">
        <f>POWER(grafi!$I16,2)</f>
        <v>6.6122448979591848</v>
      </c>
      <c r="T4" s="3">
        <f>POWER(grafi!$I17,2)</f>
        <v>9.8775510204081627</v>
      </c>
      <c r="U4" s="3">
        <f>POWER(grafi!$I18,2)</f>
        <v>9</v>
      </c>
      <c r="V4" s="3">
        <f>POWER(grafi!$I19,2)</f>
        <v>6.6122448979591848</v>
      </c>
      <c r="W4" s="3">
        <f>POWER(grafi!$I20,2)</f>
        <v>5.8979591836734686</v>
      </c>
      <c r="AB4" s="3"/>
      <c r="AC4" s="3"/>
      <c r="AD4" s="3">
        <f t="shared" ref="AD4:AD20" si="18">$C4*E4</f>
        <v>24.29081632653061</v>
      </c>
      <c r="AE4" s="3">
        <f t="shared" si="17"/>
        <v>43.183673469387749</v>
      </c>
      <c r="AF4" s="3">
        <f t="shared" si="0"/>
        <v>29.988662131519273</v>
      </c>
      <c r="AG4" s="3">
        <f t="shared" si="1"/>
        <v>22.032486463973342</v>
      </c>
      <c r="AH4" s="3">
        <f t="shared" si="2"/>
        <v>31.726780508121607</v>
      </c>
      <c r="AI4" s="3">
        <f t="shared" si="3"/>
        <v>22.032486463973342</v>
      </c>
      <c r="AJ4" s="3">
        <f t="shared" si="4"/>
        <v>22.032486463973342</v>
      </c>
      <c r="AK4" s="3">
        <f t="shared" si="5"/>
        <v>56.403165347771747</v>
      </c>
      <c r="AL4" s="3">
        <f t="shared" si="6"/>
        <v>43.183673469387749</v>
      </c>
      <c r="AM4" s="3">
        <f t="shared" si="7"/>
        <v>56.403165347771747</v>
      </c>
      <c r="AN4" s="3">
        <f t="shared" si="8"/>
        <v>172.734693877551</v>
      </c>
      <c r="AO4" s="3">
        <f t="shared" si="9"/>
        <v>172.734693877551</v>
      </c>
      <c r="AP4" s="3">
        <f t="shared" si="10"/>
        <v>285.54102457309455</v>
      </c>
      <c r="AQ4" s="3">
        <f t="shared" si="11"/>
        <v>318.14910453977507</v>
      </c>
      <c r="AR4" s="3">
        <f t="shared" si="12"/>
        <v>285.54102457309455</v>
      </c>
      <c r="AS4" s="3">
        <f t="shared" si="13"/>
        <v>426.54893794252388</v>
      </c>
      <c r="AT4" s="3">
        <f t="shared" si="14"/>
        <v>388.65306122448976</v>
      </c>
      <c r="AU4" s="3">
        <f t="shared" si="15"/>
        <v>285.54102457309455</v>
      </c>
      <c r="AV4" s="3">
        <f t="shared" si="16"/>
        <v>254.6955435235318</v>
      </c>
    </row>
    <row r="5" spans="2:48" x14ac:dyDescent="0.25">
      <c r="B5" s="1">
        <f>grafi!B6</f>
        <v>43906</v>
      </c>
      <c r="C5" s="3">
        <f>POWER(grafi!$G6,2)</f>
        <v>49</v>
      </c>
      <c r="D5" s="3">
        <f>POWER(grafi!$I2,2)</f>
        <v>0.5625</v>
      </c>
      <c r="E5" s="3">
        <f>POWER(grafi!$I3,2)</f>
        <v>1</v>
      </c>
      <c r="F5" s="3">
        <f>POWER(grafi!$I4,2)</f>
        <v>0.69444444444444453</v>
      </c>
      <c r="G5" s="3">
        <f>POWER(grafi!$I5,2)</f>
        <v>0.51020408163265307</v>
      </c>
      <c r="H5" s="3">
        <f>POWER(grafi!$I6,2)</f>
        <v>0.73469387755102034</v>
      </c>
      <c r="I5" s="3">
        <f>POWER(grafi!$I7,2)</f>
        <v>0.51020408163265307</v>
      </c>
      <c r="J5" s="3">
        <f>POWER(grafi!$I8,2)</f>
        <v>0.51020408163265307</v>
      </c>
      <c r="K5" s="3">
        <f>POWER(grafi!$I9,2)</f>
        <v>1.3061224489795917</v>
      </c>
      <c r="L5" s="3">
        <f>POWER(grafi!$I10,2)</f>
        <v>1</v>
      </c>
      <c r="M5" s="3">
        <f>POWER(grafi!$I11,2)</f>
        <v>1.3061224489795917</v>
      </c>
      <c r="N5" s="3">
        <f>POWER(grafi!$I12,2)</f>
        <v>4</v>
      </c>
      <c r="O5" s="3">
        <f>POWER(grafi!$I13,2)</f>
        <v>4</v>
      </c>
      <c r="P5" s="3">
        <f>POWER(grafi!$I14,2)</f>
        <v>6.6122448979591848</v>
      </c>
      <c r="Q5" s="3">
        <f>POWER(grafi!$I15,2)</f>
        <v>7.3673469387755111</v>
      </c>
      <c r="R5" s="3">
        <f>POWER(grafi!$I16,2)</f>
        <v>6.6122448979591848</v>
      </c>
      <c r="S5" s="3">
        <f>POWER(grafi!$I17,2)</f>
        <v>9.8775510204081627</v>
      </c>
      <c r="T5" s="3">
        <f>POWER(grafi!$I18,2)</f>
        <v>9</v>
      </c>
      <c r="U5" s="3">
        <f>POWER(grafi!$I19,2)</f>
        <v>6.6122448979591848</v>
      </c>
      <c r="V5" s="3">
        <f>POWER(grafi!$I20,2)</f>
        <v>5.8979591836734686</v>
      </c>
      <c r="W5" s="3">
        <f>POWER(grafi!$I21,2)</f>
        <v>4.5918367346938771</v>
      </c>
      <c r="AB5" s="3"/>
      <c r="AC5" s="3">
        <f t="shared" ref="AC2:AC21" si="19">$C5*D5</f>
        <v>27.5625</v>
      </c>
      <c r="AD5" s="3">
        <f t="shared" si="18"/>
        <v>49</v>
      </c>
      <c r="AE5" s="3">
        <f t="shared" si="17"/>
        <v>34.027777777777779</v>
      </c>
      <c r="AF5" s="3">
        <f t="shared" si="0"/>
        <v>25</v>
      </c>
      <c r="AG5" s="3">
        <f t="shared" si="1"/>
        <v>36</v>
      </c>
      <c r="AH5" s="3">
        <f t="shared" si="2"/>
        <v>25</v>
      </c>
      <c r="AI5" s="3">
        <f t="shared" si="3"/>
        <v>25</v>
      </c>
      <c r="AJ5" s="3">
        <f t="shared" si="4"/>
        <v>63.999999999999993</v>
      </c>
      <c r="AK5" s="3">
        <f t="shared" si="5"/>
        <v>49</v>
      </c>
      <c r="AL5" s="3">
        <f t="shared" si="6"/>
        <v>63.999999999999993</v>
      </c>
      <c r="AM5" s="3">
        <f t="shared" si="7"/>
        <v>196</v>
      </c>
      <c r="AN5" s="3">
        <f t="shared" si="8"/>
        <v>196</v>
      </c>
      <c r="AO5" s="3">
        <f t="shared" si="9"/>
        <v>324.00000000000006</v>
      </c>
      <c r="AP5" s="3">
        <f t="shared" si="10"/>
        <v>361.00000000000006</v>
      </c>
      <c r="AQ5" s="3">
        <f t="shared" si="11"/>
        <v>324.00000000000006</v>
      </c>
      <c r="AR5" s="3">
        <f t="shared" si="12"/>
        <v>484</v>
      </c>
      <c r="AS5" s="3">
        <f t="shared" si="13"/>
        <v>441</v>
      </c>
      <c r="AT5" s="3">
        <f t="shared" si="14"/>
        <v>324.00000000000006</v>
      </c>
      <c r="AU5" s="3">
        <f t="shared" si="15"/>
        <v>288.99999999999994</v>
      </c>
      <c r="AV5" s="3">
        <f t="shared" si="16"/>
        <v>224.99999999999997</v>
      </c>
    </row>
    <row r="6" spans="2:48" x14ac:dyDescent="0.25">
      <c r="B6" s="1">
        <f>grafi!B7</f>
        <v>43907</v>
      </c>
      <c r="C6" s="3">
        <f>POWER(grafi!$G7,2)</f>
        <v>37.734693877551024</v>
      </c>
      <c r="D6" s="3">
        <f>POWER(grafi!$I3,2)</f>
        <v>1</v>
      </c>
      <c r="E6" s="3">
        <f>POWER(grafi!$I4,2)</f>
        <v>0.69444444444444453</v>
      </c>
      <c r="F6" s="3">
        <f>POWER(grafi!$I5,2)</f>
        <v>0.51020408163265307</v>
      </c>
      <c r="G6" s="3">
        <f>POWER(grafi!$I6,2)</f>
        <v>0.73469387755102034</v>
      </c>
      <c r="H6" s="3">
        <f>POWER(grafi!$I7,2)</f>
        <v>0.51020408163265307</v>
      </c>
      <c r="I6" s="3">
        <f>POWER(grafi!$I8,2)</f>
        <v>0.51020408163265307</v>
      </c>
      <c r="J6" s="3">
        <f>POWER(grafi!$I9,2)</f>
        <v>1.3061224489795917</v>
      </c>
      <c r="K6" s="3">
        <f>POWER(grafi!$I10,2)</f>
        <v>1</v>
      </c>
      <c r="L6" s="3">
        <f>POWER(grafi!$I11,2)</f>
        <v>1.3061224489795917</v>
      </c>
      <c r="M6" s="3">
        <f>POWER(grafi!$I12,2)</f>
        <v>4</v>
      </c>
      <c r="N6" s="3">
        <f>POWER(grafi!$I13,2)</f>
        <v>4</v>
      </c>
      <c r="O6" s="3">
        <f>POWER(grafi!$I14,2)</f>
        <v>6.6122448979591848</v>
      </c>
      <c r="P6" s="3">
        <f>POWER(grafi!$I15,2)</f>
        <v>7.3673469387755111</v>
      </c>
      <c r="Q6" s="3">
        <f>POWER(grafi!$I16,2)</f>
        <v>6.6122448979591848</v>
      </c>
      <c r="R6" s="3">
        <f>POWER(grafi!$I17,2)</f>
        <v>9.8775510204081627</v>
      </c>
      <c r="S6" s="3">
        <f>POWER(grafi!$I18,2)</f>
        <v>9</v>
      </c>
      <c r="T6" s="3">
        <f>POWER(grafi!$I19,2)</f>
        <v>6.6122448979591848</v>
      </c>
      <c r="U6" s="3">
        <f>POWER(grafi!$I20,2)</f>
        <v>5.8979591836734686</v>
      </c>
      <c r="V6" s="3">
        <f>POWER(grafi!$I21,2)</f>
        <v>4.5918367346938771</v>
      </c>
      <c r="W6" s="3">
        <f>POWER(grafi!$I22,2)</f>
        <v>4.5918367346938771</v>
      </c>
      <c r="AB6" s="3"/>
      <c r="AC6" s="3">
        <f t="shared" si="19"/>
        <v>37.734693877551024</v>
      </c>
      <c r="AD6" s="3">
        <f t="shared" si="18"/>
        <v>26.204648526077104</v>
      </c>
      <c r="AE6" s="3">
        <f t="shared" si="17"/>
        <v>19.252394835485216</v>
      </c>
      <c r="AF6" s="3">
        <f t="shared" si="0"/>
        <v>27.72344856309871</v>
      </c>
      <c r="AG6" s="3">
        <f t="shared" si="1"/>
        <v>19.252394835485216</v>
      </c>
      <c r="AH6" s="3">
        <f t="shared" si="2"/>
        <v>19.252394835485216</v>
      </c>
      <c r="AI6" s="3">
        <f t="shared" si="3"/>
        <v>49.28613077884215</v>
      </c>
      <c r="AJ6" s="3">
        <f t="shared" si="4"/>
        <v>37.734693877551024</v>
      </c>
      <c r="AK6" s="3">
        <f t="shared" si="5"/>
        <v>49.28613077884215</v>
      </c>
      <c r="AL6" s="3">
        <f t="shared" si="6"/>
        <v>150.9387755102041</v>
      </c>
      <c r="AM6" s="3">
        <f t="shared" si="7"/>
        <v>150.9387755102041</v>
      </c>
      <c r="AN6" s="3">
        <f t="shared" si="8"/>
        <v>249.51103706788845</v>
      </c>
      <c r="AO6" s="3">
        <f t="shared" si="9"/>
        <v>278.00458142440658</v>
      </c>
      <c r="AP6" s="3">
        <f t="shared" si="10"/>
        <v>249.51103706788845</v>
      </c>
      <c r="AQ6" s="3">
        <f t="shared" si="11"/>
        <v>372.72636401499375</v>
      </c>
      <c r="AR6" s="3">
        <f t="shared" si="12"/>
        <v>339.61224489795921</v>
      </c>
      <c r="AS6" s="3">
        <f t="shared" si="13"/>
        <v>249.51103706788845</v>
      </c>
      <c r="AT6" s="3">
        <f t="shared" si="14"/>
        <v>222.55768429820907</v>
      </c>
      <c r="AU6" s="3">
        <f t="shared" si="15"/>
        <v>173.27155351936693</v>
      </c>
      <c r="AV6" s="3">
        <f t="shared" si="16"/>
        <v>173.27155351936693</v>
      </c>
    </row>
    <row r="7" spans="2:48" x14ac:dyDescent="0.25">
      <c r="B7" s="1">
        <f>grafi!B8</f>
        <v>43908</v>
      </c>
      <c r="C7" s="3">
        <f>POWER(grafi!$G8,2)</f>
        <v>37.734693877551024</v>
      </c>
      <c r="D7" s="3">
        <f>POWER(grafi!$I4,2)</f>
        <v>0.69444444444444453</v>
      </c>
      <c r="E7" s="3">
        <f>POWER(grafi!$I5,2)</f>
        <v>0.51020408163265307</v>
      </c>
      <c r="F7" s="3">
        <f>POWER(grafi!$I6,2)</f>
        <v>0.73469387755102034</v>
      </c>
      <c r="G7" s="3">
        <f>POWER(grafi!$I7,2)</f>
        <v>0.51020408163265307</v>
      </c>
      <c r="H7" s="3">
        <f>POWER(grafi!$I8,2)</f>
        <v>0.51020408163265307</v>
      </c>
      <c r="I7" s="3">
        <f>POWER(grafi!$I9,2)</f>
        <v>1.3061224489795917</v>
      </c>
      <c r="J7" s="3">
        <f>POWER(grafi!$I10,2)</f>
        <v>1</v>
      </c>
      <c r="K7" s="3">
        <f>POWER(grafi!$I11,2)</f>
        <v>1.3061224489795917</v>
      </c>
      <c r="L7" s="3">
        <f>POWER(grafi!$I12,2)</f>
        <v>4</v>
      </c>
      <c r="M7" s="3">
        <f>POWER(grafi!$I13,2)</f>
        <v>4</v>
      </c>
      <c r="N7" s="3">
        <f>POWER(grafi!$I14,2)</f>
        <v>6.6122448979591848</v>
      </c>
      <c r="O7" s="3">
        <f>POWER(grafi!$I15,2)</f>
        <v>7.3673469387755111</v>
      </c>
      <c r="P7" s="3">
        <f>POWER(grafi!$I16,2)</f>
        <v>6.6122448979591848</v>
      </c>
      <c r="Q7" s="3">
        <f>POWER(grafi!$I17,2)</f>
        <v>9.8775510204081627</v>
      </c>
      <c r="R7" s="3">
        <f>POWER(grafi!$I18,2)</f>
        <v>9</v>
      </c>
      <c r="S7" s="3">
        <f>POWER(grafi!$I19,2)</f>
        <v>6.6122448979591848</v>
      </c>
      <c r="T7" s="3">
        <f>POWER(grafi!$I20,2)</f>
        <v>5.8979591836734686</v>
      </c>
      <c r="U7" s="3">
        <f>POWER(grafi!$I21,2)</f>
        <v>4.5918367346938771</v>
      </c>
      <c r="V7" s="3">
        <f>POWER(grafi!$I22,2)</f>
        <v>4.5918367346938771</v>
      </c>
      <c r="W7" s="3">
        <f>POWER(grafi!$I23,2)</f>
        <v>3.4489795918367347</v>
      </c>
      <c r="AB7" s="3"/>
      <c r="AC7" s="3">
        <f t="shared" si="19"/>
        <v>26.204648526077104</v>
      </c>
      <c r="AD7" s="3">
        <f t="shared" si="18"/>
        <v>19.252394835485216</v>
      </c>
      <c r="AE7" s="3">
        <f t="shared" si="17"/>
        <v>27.72344856309871</v>
      </c>
      <c r="AF7" s="3">
        <f t="shared" si="0"/>
        <v>19.252394835485216</v>
      </c>
      <c r="AG7" s="3">
        <f t="shared" si="1"/>
        <v>19.252394835485216</v>
      </c>
      <c r="AH7" s="3">
        <f t="shared" si="2"/>
        <v>49.28613077884215</v>
      </c>
      <c r="AI7" s="3">
        <f t="shared" si="3"/>
        <v>37.734693877551024</v>
      </c>
      <c r="AJ7" s="3">
        <f t="shared" si="4"/>
        <v>49.28613077884215</v>
      </c>
      <c r="AK7" s="3">
        <f t="shared" si="5"/>
        <v>150.9387755102041</v>
      </c>
      <c r="AL7" s="3">
        <f t="shared" si="6"/>
        <v>150.9387755102041</v>
      </c>
      <c r="AM7" s="3">
        <f t="shared" si="7"/>
        <v>249.51103706788845</v>
      </c>
      <c r="AN7" s="3">
        <f t="shared" si="8"/>
        <v>278.00458142440658</v>
      </c>
      <c r="AO7" s="3">
        <f t="shared" si="9"/>
        <v>249.51103706788845</v>
      </c>
      <c r="AP7" s="3">
        <f t="shared" si="10"/>
        <v>372.72636401499375</v>
      </c>
      <c r="AQ7" s="3">
        <f t="shared" si="11"/>
        <v>339.61224489795921</v>
      </c>
      <c r="AR7" s="3">
        <f t="shared" si="12"/>
        <v>249.51103706788845</v>
      </c>
      <c r="AS7" s="3">
        <f t="shared" si="13"/>
        <v>222.55768429820907</v>
      </c>
      <c r="AT7" s="3">
        <f t="shared" si="14"/>
        <v>173.27155351936693</v>
      </c>
      <c r="AU7" s="3">
        <f t="shared" si="15"/>
        <v>173.27155351936693</v>
      </c>
      <c r="AV7" s="3">
        <f t="shared" si="16"/>
        <v>130.14618908788006</v>
      </c>
    </row>
    <row r="8" spans="2:48" x14ac:dyDescent="0.25">
      <c r="B8" s="1">
        <f>grafi!B9</f>
        <v>43909</v>
      </c>
      <c r="C8" s="3">
        <f>POWER(grafi!$G9,2)</f>
        <v>34.306122448979586</v>
      </c>
      <c r="D8" s="3">
        <f>POWER(grafi!$I5,2)</f>
        <v>0.51020408163265307</v>
      </c>
      <c r="E8" s="3">
        <f>POWER(grafi!$I6,2)</f>
        <v>0.73469387755102034</v>
      </c>
      <c r="F8" s="3">
        <f>POWER(grafi!$I7,2)</f>
        <v>0.51020408163265307</v>
      </c>
      <c r="G8" s="3">
        <f>POWER(grafi!$I8,2)</f>
        <v>0.51020408163265307</v>
      </c>
      <c r="H8" s="3">
        <f>POWER(grafi!$I9,2)</f>
        <v>1.3061224489795917</v>
      </c>
      <c r="I8" s="3">
        <f>POWER(grafi!$I10,2)</f>
        <v>1</v>
      </c>
      <c r="J8" s="3">
        <f>POWER(grafi!$I11,2)</f>
        <v>1.3061224489795917</v>
      </c>
      <c r="K8" s="3">
        <f>POWER(grafi!$I12,2)</f>
        <v>4</v>
      </c>
      <c r="L8" s="3">
        <f>POWER(grafi!$I13,2)</f>
        <v>4</v>
      </c>
      <c r="M8" s="3">
        <f>POWER(grafi!$I14,2)</f>
        <v>6.6122448979591848</v>
      </c>
      <c r="N8" s="3">
        <f>POWER(grafi!$I15,2)</f>
        <v>7.3673469387755111</v>
      </c>
      <c r="O8" s="3">
        <f>POWER(grafi!$I16,2)</f>
        <v>6.6122448979591848</v>
      </c>
      <c r="P8" s="3">
        <f>POWER(grafi!$I17,2)</f>
        <v>9.8775510204081627</v>
      </c>
      <c r="Q8" s="3">
        <f>POWER(grafi!$I18,2)</f>
        <v>9</v>
      </c>
      <c r="R8" s="3">
        <f>POWER(grafi!$I19,2)</f>
        <v>6.6122448979591848</v>
      </c>
      <c r="S8" s="3">
        <f>POWER(grafi!$I20,2)</f>
        <v>5.8979591836734686</v>
      </c>
      <c r="T8" s="3">
        <f>POWER(grafi!$I21,2)</f>
        <v>4.5918367346938771</v>
      </c>
      <c r="U8" s="3">
        <f>POWER(grafi!$I22,2)</f>
        <v>4.5918367346938771</v>
      </c>
      <c r="V8" s="3">
        <f>POWER(grafi!$I23,2)</f>
        <v>3.4489795918367347</v>
      </c>
      <c r="W8" s="3">
        <f>POWER(grafi!$I24,2)</f>
        <v>1.3061224489795917</v>
      </c>
      <c r="AB8" s="3"/>
      <c r="AC8" s="3">
        <f t="shared" si="19"/>
        <v>17.503123698458975</v>
      </c>
      <c r="AD8" s="3">
        <f t="shared" si="18"/>
        <v>25.204498125780919</v>
      </c>
      <c r="AE8" s="3">
        <f t="shared" si="17"/>
        <v>17.503123698458975</v>
      </c>
      <c r="AF8" s="3">
        <f t="shared" si="0"/>
        <v>17.503123698458975</v>
      </c>
      <c r="AG8" s="3">
        <f t="shared" si="1"/>
        <v>44.807996668054969</v>
      </c>
      <c r="AH8" s="3">
        <f t="shared" si="2"/>
        <v>34.306122448979586</v>
      </c>
      <c r="AI8" s="3">
        <f t="shared" si="3"/>
        <v>44.807996668054969</v>
      </c>
      <c r="AJ8" s="3">
        <f t="shared" si="4"/>
        <v>137.22448979591834</v>
      </c>
      <c r="AK8" s="3">
        <f t="shared" si="5"/>
        <v>137.22448979591834</v>
      </c>
      <c r="AL8" s="3">
        <f t="shared" si="6"/>
        <v>226.84048313202831</v>
      </c>
      <c r="AM8" s="3">
        <f t="shared" si="7"/>
        <v>252.74510620574759</v>
      </c>
      <c r="AN8" s="3">
        <f t="shared" si="8"/>
        <v>226.84048313202831</v>
      </c>
      <c r="AO8" s="3">
        <f t="shared" si="9"/>
        <v>338.8604748021657</v>
      </c>
      <c r="AP8" s="3">
        <f t="shared" si="10"/>
        <v>308.75510204081627</v>
      </c>
      <c r="AQ8" s="3">
        <f t="shared" si="11"/>
        <v>226.84048313202831</v>
      </c>
      <c r="AR8" s="3">
        <f t="shared" si="12"/>
        <v>202.3361099541857</v>
      </c>
      <c r="AS8" s="3">
        <f t="shared" si="13"/>
        <v>157.52811328613075</v>
      </c>
      <c r="AT8" s="3">
        <f t="shared" si="14"/>
        <v>157.52811328613075</v>
      </c>
      <c r="AU8" s="3">
        <f t="shared" si="15"/>
        <v>118.32111620158265</v>
      </c>
      <c r="AV8" s="3">
        <f t="shared" si="16"/>
        <v>44.807996668054969</v>
      </c>
    </row>
    <row r="9" spans="2:48" x14ac:dyDescent="0.25">
      <c r="B9" s="1">
        <f>grafi!B10</f>
        <v>43910</v>
      </c>
      <c r="C9" s="3">
        <f>POWER(grafi!$G10,2)</f>
        <v>47.020408163265301</v>
      </c>
      <c r="D9" s="3">
        <f>POWER(grafi!$I6,2)</f>
        <v>0.73469387755102034</v>
      </c>
      <c r="E9" s="3">
        <f>POWER(grafi!$I7,2)</f>
        <v>0.51020408163265307</v>
      </c>
      <c r="F9" s="3">
        <f>POWER(grafi!$I8,2)</f>
        <v>0.51020408163265307</v>
      </c>
      <c r="G9" s="3">
        <f>POWER(grafi!$I9,2)</f>
        <v>1.3061224489795917</v>
      </c>
      <c r="H9" s="3">
        <f>POWER(grafi!$I10,2)</f>
        <v>1</v>
      </c>
      <c r="I9" s="3">
        <f>POWER(grafi!$I11,2)</f>
        <v>1.3061224489795917</v>
      </c>
      <c r="J9" s="3">
        <f>POWER(grafi!$I12,2)</f>
        <v>4</v>
      </c>
      <c r="K9" s="3">
        <f>POWER(grafi!$I13,2)</f>
        <v>4</v>
      </c>
      <c r="L9" s="3">
        <f>POWER(grafi!$I14,2)</f>
        <v>6.6122448979591848</v>
      </c>
      <c r="M9" s="3">
        <f>POWER(grafi!$I15,2)</f>
        <v>7.3673469387755111</v>
      </c>
      <c r="N9" s="3">
        <f>POWER(grafi!$I16,2)</f>
        <v>6.6122448979591848</v>
      </c>
      <c r="O9" s="3">
        <f>POWER(grafi!$I17,2)</f>
        <v>9.8775510204081627</v>
      </c>
      <c r="P9" s="3">
        <f>POWER(grafi!$I18,2)</f>
        <v>9</v>
      </c>
      <c r="Q9" s="3">
        <f>POWER(grafi!$I19,2)</f>
        <v>6.6122448979591848</v>
      </c>
      <c r="R9" s="3">
        <f>POWER(grafi!$I20,2)</f>
        <v>5.8979591836734686</v>
      </c>
      <c r="S9" s="3">
        <f>POWER(grafi!$I21,2)</f>
        <v>4.5918367346938771</v>
      </c>
      <c r="T9" s="3">
        <f>POWER(grafi!$I22,2)</f>
        <v>4.5918367346938771</v>
      </c>
      <c r="U9" s="3">
        <f>POWER(grafi!$I23,2)</f>
        <v>3.4489795918367347</v>
      </c>
      <c r="V9" s="3">
        <f>POWER(grafi!$I24,2)</f>
        <v>1.3061224489795917</v>
      </c>
      <c r="W9" s="3">
        <f>POWER(grafi!$I25,2)</f>
        <v>2.0408163265306123</v>
      </c>
      <c r="AB9" s="3"/>
      <c r="AC9" s="3">
        <f t="shared" si="19"/>
        <v>34.545605997501035</v>
      </c>
      <c r="AD9" s="3">
        <f t="shared" si="18"/>
        <v>23.990004164931278</v>
      </c>
      <c r="AE9" s="3">
        <f t="shared" si="17"/>
        <v>23.990004164931278</v>
      </c>
      <c r="AF9" s="3">
        <f t="shared" si="0"/>
        <v>61.414410662224064</v>
      </c>
      <c r="AG9" s="3">
        <f t="shared" si="1"/>
        <v>47.020408163265301</v>
      </c>
      <c r="AH9" s="3">
        <f t="shared" si="2"/>
        <v>61.414410662224064</v>
      </c>
      <c r="AI9" s="3">
        <f t="shared" si="3"/>
        <v>188.08163265306121</v>
      </c>
      <c r="AJ9" s="3">
        <f t="shared" si="4"/>
        <v>188.08163265306121</v>
      </c>
      <c r="AK9" s="3">
        <f t="shared" si="5"/>
        <v>310.91045397750941</v>
      </c>
      <c r="AL9" s="3">
        <f t="shared" si="6"/>
        <v>346.41566014160765</v>
      </c>
      <c r="AM9" s="3">
        <f t="shared" si="7"/>
        <v>310.91045397750941</v>
      </c>
      <c r="AN9" s="3">
        <f t="shared" si="8"/>
        <v>464.44648063306948</v>
      </c>
      <c r="AO9" s="3">
        <f t="shared" si="9"/>
        <v>423.18367346938771</v>
      </c>
      <c r="AP9" s="3">
        <f t="shared" si="10"/>
        <v>310.91045397750941</v>
      </c>
      <c r="AQ9" s="3">
        <f t="shared" si="11"/>
        <v>277.3244481466055</v>
      </c>
      <c r="AR9" s="3">
        <f t="shared" si="12"/>
        <v>215.91003748438146</v>
      </c>
      <c r="AS9" s="3">
        <f t="shared" si="13"/>
        <v>215.91003748438146</v>
      </c>
      <c r="AT9" s="3">
        <f t="shared" si="14"/>
        <v>162.17242815493543</v>
      </c>
      <c r="AU9" s="3">
        <f t="shared" si="15"/>
        <v>61.414410662224064</v>
      </c>
      <c r="AV9" s="3">
        <f t="shared" si="16"/>
        <v>95.960016659725113</v>
      </c>
    </row>
    <row r="10" spans="2:48" x14ac:dyDescent="0.25">
      <c r="B10" s="1">
        <f>grafi!B11</f>
        <v>43911</v>
      </c>
      <c r="C10" s="3">
        <f>POWER(grafi!$G11,2)</f>
        <v>53.08163265306122</v>
      </c>
      <c r="D10" s="3">
        <f>POWER(grafi!$I7,2)</f>
        <v>0.51020408163265307</v>
      </c>
      <c r="E10" s="3">
        <f>POWER(grafi!$I8,2)</f>
        <v>0.51020408163265307</v>
      </c>
      <c r="F10" s="3">
        <f>POWER(grafi!$I9,2)</f>
        <v>1.3061224489795917</v>
      </c>
      <c r="G10" s="3">
        <f>POWER(grafi!$I10,2)</f>
        <v>1</v>
      </c>
      <c r="H10" s="3">
        <f>POWER(grafi!$I11,2)</f>
        <v>1.3061224489795917</v>
      </c>
      <c r="I10" s="3">
        <f>POWER(grafi!$I12,2)</f>
        <v>4</v>
      </c>
      <c r="J10" s="3">
        <f>POWER(grafi!$I13,2)</f>
        <v>4</v>
      </c>
      <c r="K10" s="3">
        <f>POWER(grafi!$I14,2)</f>
        <v>6.6122448979591848</v>
      </c>
      <c r="L10" s="3">
        <f>POWER(grafi!$I15,2)</f>
        <v>7.3673469387755111</v>
      </c>
      <c r="M10" s="3">
        <f>POWER(grafi!$I16,2)</f>
        <v>6.6122448979591848</v>
      </c>
      <c r="N10" s="3">
        <f>POWER(grafi!$I17,2)</f>
        <v>9.8775510204081627</v>
      </c>
      <c r="O10" s="3">
        <f>POWER(grafi!$I18,2)</f>
        <v>9</v>
      </c>
      <c r="P10" s="3">
        <f>POWER(grafi!$I19,2)</f>
        <v>6.6122448979591848</v>
      </c>
      <c r="Q10" s="3">
        <f>POWER(grafi!$I20,2)</f>
        <v>5.8979591836734686</v>
      </c>
      <c r="R10" s="3">
        <f>POWER(grafi!$I21,2)</f>
        <v>4.5918367346938771</v>
      </c>
      <c r="S10" s="3">
        <f>POWER(grafi!$I22,2)</f>
        <v>4.5918367346938771</v>
      </c>
      <c r="T10" s="3">
        <f>POWER(grafi!$I23,2)</f>
        <v>3.4489795918367347</v>
      </c>
      <c r="U10" s="3">
        <f>POWER(grafi!$I24,2)</f>
        <v>1.3061224489795917</v>
      </c>
      <c r="V10" s="3">
        <f>POWER(grafi!$I25,2)</f>
        <v>2.0408163265306123</v>
      </c>
      <c r="W10" s="3">
        <f>POWER(grafi!$I26,2)</f>
        <v>2.4693877551020407</v>
      </c>
      <c r="AB10" s="3"/>
      <c r="AC10" s="3">
        <f t="shared" si="19"/>
        <v>27.082465639316951</v>
      </c>
      <c r="AD10" s="3">
        <f t="shared" si="18"/>
        <v>27.082465639316951</v>
      </c>
      <c r="AE10" s="3">
        <f t="shared" si="17"/>
        <v>69.33111203665139</v>
      </c>
      <c r="AF10" s="3">
        <f t="shared" si="0"/>
        <v>53.08163265306122</v>
      </c>
      <c r="AG10" s="3">
        <f t="shared" si="1"/>
        <v>69.33111203665139</v>
      </c>
      <c r="AH10" s="3">
        <f t="shared" si="2"/>
        <v>212.32653061224488</v>
      </c>
      <c r="AI10" s="3">
        <f t="shared" si="3"/>
        <v>212.32653061224488</v>
      </c>
      <c r="AJ10" s="3">
        <f t="shared" si="4"/>
        <v>350.98875468554775</v>
      </c>
      <c r="AK10" s="3">
        <f t="shared" si="5"/>
        <v>391.07080383173678</v>
      </c>
      <c r="AL10" s="3">
        <f t="shared" si="6"/>
        <v>350.98875468554775</v>
      </c>
      <c r="AM10" s="3">
        <f t="shared" si="7"/>
        <v>524.31653477717612</v>
      </c>
      <c r="AN10" s="3">
        <f t="shared" si="8"/>
        <v>477.73469387755097</v>
      </c>
      <c r="AO10" s="3">
        <f t="shared" si="9"/>
        <v>350.98875468554775</v>
      </c>
      <c r="AP10" s="3">
        <f t="shared" si="10"/>
        <v>313.07330279050387</v>
      </c>
      <c r="AQ10" s="3">
        <f t="shared" si="11"/>
        <v>243.74219075385253</v>
      </c>
      <c r="AR10" s="3">
        <f t="shared" si="12"/>
        <v>243.74219075385253</v>
      </c>
      <c r="AS10" s="3">
        <f t="shared" si="13"/>
        <v>183.07746772178257</v>
      </c>
      <c r="AT10" s="3">
        <f t="shared" si="14"/>
        <v>69.33111203665139</v>
      </c>
      <c r="AU10" s="3">
        <f t="shared" si="15"/>
        <v>108.3298625572678</v>
      </c>
      <c r="AV10" s="3">
        <f t="shared" si="16"/>
        <v>131.07913369429403</v>
      </c>
    </row>
    <row r="11" spans="2:48" x14ac:dyDescent="0.25">
      <c r="B11" s="1">
        <f>grafi!B12</f>
        <v>43912</v>
      </c>
      <c r="C11" s="3">
        <f>POWER(grafi!$G12,2)</f>
        <v>55.183673469387756</v>
      </c>
      <c r="D11" s="3">
        <f>POWER(grafi!$I8,2)</f>
        <v>0.51020408163265307</v>
      </c>
      <c r="E11" s="3">
        <f>POWER(grafi!$I9,2)</f>
        <v>1.3061224489795917</v>
      </c>
      <c r="F11" s="3">
        <f>POWER(grafi!$I10,2)</f>
        <v>1</v>
      </c>
      <c r="G11" s="3">
        <f>POWER(grafi!$I11,2)</f>
        <v>1.3061224489795917</v>
      </c>
      <c r="H11" s="3">
        <f>POWER(grafi!$I12,2)</f>
        <v>4</v>
      </c>
      <c r="I11" s="3">
        <f>POWER(grafi!$I13,2)</f>
        <v>4</v>
      </c>
      <c r="J11" s="3">
        <f>POWER(grafi!$I14,2)</f>
        <v>6.6122448979591848</v>
      </c>
      <c r="K11" s="3">
        <f>POWER(grafi!$I15,2)</f>
        <v>7.3673469387755111</v>
      </c>
      <c r="L11" s="3">
        <f>POWER(grafi!$I16,2)</f>
        <v>6.6122448979591848</v>
      </c>
      <c r="M11" s="3">
        <f>POWER(grafi!$I17,2)</f>
        <v>9.8775510204081627</v>
      </c>
      <c r="N11" s="3">
        <f>POWER(grafi!$I18,2)</f>
        <v>9</v>
      </c>
      <c r="O11" s="3">
        <f>POWER(grafi!$I19,2)</f>
        <v>6.6122448979591848</v>
      </c>
      <c r="P11" s="3">
        <f>POWER(grafi!$I20,2)</f>
        <v>5.8979591836734686</v>
      </c>
      <c r="Q11" s="3">
        <f>POWER(grafi!$I21,2)</f>
        <v>4.5918367346938771</v>
      </c>
      <c r="R11" s="3">
        <f>POWER(grafi!$I22,2)</f>
        <v>4.5918367346938771</v>
      </c>
      <c r="S11" s="3">
        <f>POWER(grafi!$I23,2)</f>
        <v>3.4489795918367347</v>
      </c>
      <c r="T11" s="3">
        <f>POWER(grafi!$I24,2)</f>
        <v>1.3061224489795917</v>
      </c>
      <c r="U11" s="3">
        <f>POWER(grafi!$I25,2)</f>
        <v>2.0408163265306123</v>
      </c>
      <c r="V11" s="3">
        <f>POWER(grafi!$I26,2)</f>
        <v>2.4693877551020407</v>
      </c>
      <c r="W11" s="3">
        <f>POWER(grafi!$I27,2)</f>
        <v>2.9387755102040813</v>
      </c>
      <c r="AB11" s="3"/>
      <c r="AC11" s="3">
        <f t="shared" si="19"/>
        <v>28.154935443565183</v>
      </c>
      <c r="AD11" s="3">
        <f t="shared" si="18"/>
        <v>72.076634735526852</v>
      </c>
      <c r="AE11" s="3">
        <f t="shared" si="17"/>
        <v>55.183673469387756</v>
      </c>
      <c r="AF11" s="3">
        <f t="shared" si="0"/>
        <v>72.076634735526852</v>
      </c>
      <c r="AG11" s="3">
        <f t="shared" si="1"/>
        <v>220.73469387755102</v>
      </c>
      <c r="AH11" s="3">
        <f t="shared" si="2"/>
        <v>220.73469387755102</v>
      </c>
      <c r="AI11" s="3">
        <f t="shared" si="3"/>
        <v>364.88796334860484</v>
      </c>
      <c r="AJ11" s="3">
        <f t="shared" si="4"/>
        <v>406.55726780508127</v>
      </c>
      <c r="AK11" s="3">
        <f t="shared" si="5"/>
        <v>364.88796334860484</v>
      </c>
      <c r="AL11" s="3">
        <f t="shared" si="6"/>
        <v>545.07955018742189</v>
      </c>
      <c r="AM11" s="3">
        <f t="shared" si="7"/>
        <v>496.65306122448982</v>
      </c>
      <c r="AN11" s="3">
        <f t="shared" si="8"/>
        <v>364.88796334860484</v>
      </c>
      <c r="AO11" s="3">
        <f t="shared" si="9"/>
        <v>325.47105372761348</v>
      </c>
      <c r="AP11" s="3">
        <f t="shared" si="10"/>
        <v>253.3944189920866</v>
      </c>
      <c r="AQ11" s="3">
        <f t="shared" si="11"/>
        <v>253.3944189920866</v>
      </c>
      <c r="AR11" s="3">
        <f t="shared" si="12"/>
        <v>190.32736359850063</v>
      </c>
      <c r="AS11" s="3">
        <f t="shared" si="13"/>
        <v>72.076634735526852</v>
      </c>
      <c r="AT11" s="3">
        <f t="shared" si="14"/>
        <v>112.61974177426073</v>
      </c>
      <c r="AU11" s="3">
        <f t="shared" si="15"/>
        <v>136.26988754685547</v>
      </c>
      <c r="AV11" s="3">
        <f t="shared" si="16"/>
        <v>162.17242815493543</v>
      </c>
    </row>
    <row r="12" spans="2:48" x14ac:dyDescent="0.25">
      <c r="B12" s="1">
        <f>grafi!B13</f>
        <v>43913</v>
      </c>
      <c r="C12" s="3">
        <f>POWER(grafi!$G13,2)</f>
        <v>55.183673469387756</v>
      </c>
      <c r="D12" s="3">
        <f>POWER(grafi!$I9,2)</f>
        <v>1.3061224489795917</v>
      </c>
      <c r="E12" s="3">
        <f>POWER(grafi!$I10,2)</f>
        <v>1</v>
      </c>
      <c r="F12" s="3">
        <f>POWER(grafi!$I11,2)</f>
        <v>1.3061224489795917</v>
      </c>
      <c r="G12" s="3">
        <f>POWER(grafi!$I12,2)</f>
        <v>4</v>
      </c>
      <c r="H12" s="3">
        <f>POWER(grafi!$I13,2)</f>
        <v>4</v>
      </c>
      <c r="I12" s="3">
        <f>POWER(grafi!$I14,2)</f>
        <v>6.6122448979591848</v>
      </c>
      <c r="J12" s="3">
        <f>POWER(grafi!$I15,2)</f>
        <v>7.3673469387755111</v>
      </c>
      <c r="K12" s="3">
        <f>POWER(grafi!$I16,2)</f>
        <v>6.6122448979591848</v>
      </c>
      <c r="L12" s="3">
        <f>POWER(grafi!$I17,2)</f>
        <v>9.8775510204081627</v>
      </c>
      <c r="M12" s="3">
        <f>POWER(grafi!$I18,2)</f>
        <v>9</v>
      </c>
      <c r="N12" s="3">
        <f>POWER(grafi!$I19,2)</f>
        <v>6.6122448979591848</v>
      </c>
      <c r="O12" s="3">
        <f>POWER(grafi!$I20,2)</f>
        <v>5.8979591836734686</v>
      </c>
      <c r="P12" s="3">
        <f>POWER(grafi!$I21,2)</f>
        <v>4.5918367346938771</v>
      </c>
      <c r="Q12" s="3">
        <f>POWER(grafi!$I22,2)</f>
        <v>4.5918367346938771</v>
      </c>
      <c r="R12" s="3">
        <f>POWER(grafi!$I23,2)</f>
        <v>3.4489795918367347</v>
      </c>
      <c r="S12" s="3">
        <f>POWER(grafi!$I24,2)</f>
        <v>1.3061224489795917</v>
      </c>
      <c r="T12" s="3">
        <f>POWER(grafi!$I25,2)</f>
        <v>2.0408163265306123</v>
      </c>
      <c r="U12" s="3">
        <f>POWER(grafi!$I26,2)</f>
        <v>2.4693877551020407</v>
      </c>
      <c r="V12" s="3">
        <f>POWER(grafi!$I27,2)</f>
        <v>2.9387755102040813</v>
      </c>
      <c r="W12" s="3">
        <f>POWER(grafi!$I28,2)</f>
        <v>2.4693877551020407</v>
      </c>
      <c r="AB12" s="3"/>
      <c r="AC12" s="3">
        <f t="shared" si="19"/>
        <v>72.076634735526852</v>
      </c>
      <c r="AD12" s="3">
        <f t="shared" si="18"/>
        <v>55.183673469387756</v>
      </c>
      <c r="AE12" s="3">
        <f t="shared" si="17"/>
        <v>72.076634735526852</v>
      </c>
      <c r="AF12" s="3">
        <f t="shared" si="0"/>
        <v>220.73469387755102</v>
      </c>
      <c r="AG12" s="3">
        <f t="shared" si="1"/>
        <v>220.73469387755102</v>
      </c>
      <c r="AH12" s="3">
        <f t="shared" si="2"/>
        <v>364.88796334860484</v>
      </c>
      <c r="AI12" s="3">
        <f t="shared" si="3"/>
        <v>406.55726780508127</v>
      </c>
      <c r="AJ12" s="3">
        <f t="shared" si="4"/>
        <v>364.88796334860484</v>
      </c>
      <c r="AK12" s="3">
        <f t="shared" si="5"/>
        <v>545.07955018742189</v>
      </c>
      <c r="AL12" s="3">
        <f t="shared" si="6"/>
        <v>496.65306122448982</v>
      </c>
      <c r="AM12" s="3">
        <f t="shared" si="7"/>
        <v>364.88796334860484</v>
      </c>
      <c r="AN12" s="3">
        <f t="shared" si="8"/>
        <v>325.47105372761348</v>
      </c>
      <c r="AO12" s="3">
        <f t="shared" si="9"/>
        <v>253.3944189920866</v>
      </c>
      <c r="AP12" s="3">
        <f t="shared" si="10"/>
        <v>253.3944189920866</v>
      </c>
      <c r="AQ12" s="3">
        <f t="shared" si="11"/>
        <v>190.32736359850063</v>
      </c>
      <c r="AR12" s="3">
        <f t="shared" si="12"/>
        <v>72.076634735526852</v>
      </c>
      <c r="AS12" s="3">
        <f t="shared" si="13"/>
        <v>112.61974177426073</v>
      </c>
      <c r="AT12" s="3">
        <f t="shared" si="14"/>
        <v>136.26988754685547</v>
      </c>
      <c r="AU12" s="3">
        <f t="shared" si="15"/>
        <v>162.17242815493543</v>
      </c>
      <c r="AV12" s="3">
        <f t="shared" si="16"/>
        <v>136.26988754685547</v>
      </c>
    </row>
    <row r="13" spans="2:48" x14ac:dyDescent="0.25">
      <c r="B13" s="1">
        <f>grafi!B14</f>
        <v>43914</v>
      </c>
      <c r="C13" s="3">
        <f>POWER(grafi!$G14,2)</f>
        <v>105.79591836734696</v>
      </c>
      <c r="D13" s="3">
        <f>POWER(grafi!$I10,2)</f>
        <v>1</v>
      </c>
      <c r="E13" s="3">
        <f>POWER(grafi!$I11,2)</f>
        <v>1.3061224489795917</v>
      </c>
      <c r="F13" s="3">
        <f>POWER(grafi!$I12,2)</f>
        <v>4</v>
      </c>
      <c r="G13" s="3">
        <f>POWER(grafi!$I13,2)</f>
        <v>4</v>
      </c>
      <c r="H13" s="3">
        <f>POWER(grafi!$I14,2)</f>
        <v>6.6122448979591848</v>
      </c>
      <c r="I13" s="3">
        <f>POWER(grafi!$I15,2)</f>
        <v>7.3673469387755111</v>
      </c>
      <c r="J13" s="3">
        <f>POWER(grafi!$I16,2)</f>
        <v>6.6122448979591848</v>
      </c>
      <c r="K13" s="3">
        <f>POWER(grafi!$I17,2)</f>
        <v>9.8775510204081627</v>
      </c>
      <c r="L13" s="3">
        <f>POWER(grafi!$I18,2)</f>
        <v>9</v>
      </c>
      <c r="M13" s="3">
        <f>POWER(grafi!$I19,2)</f>
        <v>6.6122448979591848</v>
      </c>
      <c r="N13" s="3">
        <f>POWER(grafi!$I20,2)</f>
        <v>5.8979591836734686</v>
      </c>
      <c r="O13" s="3">
        <f>POWER(grafi!$I21,2)</f>
        <v>4.5918367346938771</v>
      </c>
      <c r="P13" s="3">
        <f>POWER(grafi!$I22,2)</f>
        <v>4.5918367346938771</v>
      </c>
      <c r="Q13" s="3">
        <f>POWER(grafi!$I23,2)</f>
        <v>3.4489795918367347</v>
      </c>
      <c r="R13" s="3">
        <f>POWER(grafi!$I24,2)</f>
        <v>1.3061224489795917</v>
      </c>
      <c r="S13" s="3">
        <f>POWER(grafi!$I25,2)</f>
        <v>2.0408163265306123</v>
      </c>
      <c r="T13" s="3">
        <f>POWER(grafi!$I26,2)</f>
        <v>2.4693877551020407</v>
      </c>
      <c r="U13" s="3">
        <f>POWER(grafi!$I27,2)</f>
        <v>2.9387755102040813</v>
      </c>
      <c r="V13" s="3">
        <f>POWER(grafi!$I28,2)</f>
        <v>2.4693877551020407</v>
      </c>
      <c r="W13" s="3">
        <f>POWER(grafi!$I29,2)</f>
        <v>2.9387755102040813</v>
      </c>
      <c r="AB13" s="3"/>
      <c r="AC13" s="3">
        <f t="shared" si="19"/>
        <v>105.79591836734696</v>
      </c>
      <c r="AD13" s="3">
        <f t="shared" si="18"/>
        <v>138.18242399000417</v>
      </c>
      <c r="AE13" s="3">
        <f t="shared" si="17"/>
        <v>423.18367346938783</v>
      </c>
      <c r="AF13" s="3">
        <f t="shared" si="0"/>
        <v>423.18367346938783</v>
      </c>
      <c r="AG13" s="3">
        <f t="shared" si="1"/>
        <v>699.54852144939628</v>
      </c>
      <c r="AH13" s="3">
        <f t="shared" si="2"/>
        <v>779.43523531861752</v>
      </c>
      <c r="AI13" s="3">
        <f t="shared" si="3"/>
        <v>699.54852144939628</v>
      </c>
      <c r="AJ13" s="3">
        <f t="shared" si="4"/>
        <v>1045.0045814244065</v>
      </c>
      <c r="AK13" s="3">
        <f t="shared" si="5"/>
        <v>952.16326530612264</v>
      </c>
      <c r="AL13" s="3">
        <f t="shared" si="6"/>
        <v>699.54852144939628</v>
      </c>
      <c r="AM13" s="3">
        <f t="shared" si="7"/>
        <v>623.98000832986259</v>
      </c>
      <c r="AN13" s="3">
        <f t="shared" si="8"/>
        <v>485.79758433985842</v>
      </c>
      <c r="AO13" s="3">
        <f t="shared" si="9"/>
        <v>485.79758433985842</v>
      </c>
      <c r="AP13" s="3">
        <f t="shared" si="10"/>
        <v>364.88796334860484</v>
      </c>
      <c r="AQ13" s="3">
        <f t="shared" si="11"/>
        <v>138.18242399000417</v>
      </c>
      <c r="AR13" s="3">
        <f t="shared" si="12"/>
        <v>215.91003748438155</v>
      </c>
      <c r="AS13" s="3">
        <f t="shared" si="13"/>
        <v>261.25114535610163</v>
      </c>
      <c r="AT13" s="3">
        <f t="shared" si="14"/>
        <v>310.91045397750941</v>
      </c>
      <c r="AU13" s="3">
        <f t="shared" si="15"/>
        <v>261.25114535610163</v>
      </c>
      <c r="AV13" s="3">
        <f t="shared" si="16"/>
        <v>310.91045397750941</v>
      </c>
    </row>
    <row r="14" spans="2:48" x14ac:dyDescent="0.25">
      <c r="B14" s="1">
        <f>grafi!B15</f>
        <v>43915</v>
      </c>
      <c r="C14" s="3">
        <f>POWER(grafi!$G15,2)</f>
        <v>102.87755102040815</v>
      </c>
      <c r="D14" s="3">
        <f>POWER(grafi!$I11,2)</f>
        <v>1.3061224489795917</v>
      </c>
      <c r="E14" s="3">
        <f>POWER(grafi!$I12,2)</f>
        <v>4</v>
      </c>
      <c r="F14" s="3">
        <f>POWER(grafi!$I13,2)</f>
        <v>4</v>
      </c>
      <c r="G14" s="3">
        <f>POWER(grafi!$I14,2)</f>
        <v>6.6122448979591848</v>
      </c>
      <c r="H14" s="3">
        <f>POWER(grafi!$I15,2)</f>
        <v>7.3673469387755111</v>
      </c>
      <c r="I14" s="3">
        <f>POWER(grafi!$I16,2)</f>
        <v>6.6122448979591848</v>
      </c>
      <c r="J14" s="3">
        <f>POWER(grafi!$I17,2)</f>
        <v>9.8775510204081627</v>
      </c>
      <c r="K14" s="3">
        <f>POWER(grafi!$I18,2)</f>
        <v>9</v>
      </c>
      <c r="L14" s="3">
        <f>POWER(grafi!$I19,2)</f>
        <v>6.6122448979591848</v>
      </c>
      <c r="M14" s="3">
        <f>POWER(grafi!$I20,2)</f>
        <v>5.8979591836734686</v>
      </c>
      <c r="N14" s="3">
        <f>POWER(grafi!$I21,2)</f>
        <v>4.5918367346938771</v>
      </c>
      <c r="O14" s="3">
        <f>POWER(grafi!$I22,2)</f>
        <v>4.5918367346938771</v>
      </c>
      <c r="P14" s="3">
        <f>POWER(grafi!$I23,2)</f>
        <v>3.4489795918367347</v>
      </c>
      <c r="Q14" s="3">
        <f>POWER(grafi!$I24,2)</f>
        <v>1.3061224489795917</v>
      </c>
      <c r="R14" s="3">
        <f>POWER(grafi!$I25,2)</f>
        <v>2.0408163265306123</v>
      </c>
      <c r="S14" s="3">
        <f>POWER(grafi!$I26,2)</f>
        <v>2.4693877551020407</v>
      </c>
      <c r="T14" s="3">
        <f>POWER(grafi!$I27,2)</f>
        <v>2.9387755102040813</v>
      </c>
      <c r="U14" s="3">
        <f>POWER(grafi!$I28,2)</f>
        <v>2.4693877551020407</v>
      </c>
      <c r="V14" s="3">
        <f>POWER(grafi!$I29,2)</f>
        <v>2.9387755102040813</v>
      </c>
      <c r="W14" s="3">
        <f>POWER(grafi!$I30,2)</f>
        <v>3.4489795918367347</v>
      </c>
      <c r="AB14" s="3"/>
      <c r="AC14" s="3">
        <f t="shared" si="19"/>
        <v>134.37067888379838</v>
      </c>
      <c r="AD14" s="3">
        <f t="shared" si="18"/>
        <v>411.51020408163259</v>
      </c>
      <c r="AE14" s="3">
        <f t="shared" si="17"/>
        <v>411.51020408163259</v>
      </c>
      <c r="AF14" s="3">
        <f t="shared" si="0"/>
        <v>680.25156184922946</v>
      </c>
      <c r="AG14" s="3">
        <f t="shared" si="1"/>
        <v>757.93461057892546</v>
      </c>
      <c r="AH14" s="3">
        <f t="shared" si="2"/>
        <v>680.25156184922946</v>
      </c>
      <c r="AI14" s="3">
        <f t="shared" si="3"/>
        <v>1016.1782590587253</v>
      </c>
      <c r="AJ14" s="3">
        <f t="shared" si="4"/>
        <v>925.89795918367338</v>
      </c>
      <c r="AK14" s="3">
        <f t="shared" si="5"/>
        <v>680.25156184922946</v>
      </c>
      <c r="AL14" s="3">
        <f t="shared" si="6"/>
        <v>606.76759683465207</v>
      </c>
      <c r="AM14" s="3">
        <f t="shared" si="7"/>
        <v>472.39691795085372</v>
      </c>
      <c r="AN14" s="3">
        <f t="shared" si="8"/>
        <v>472.39691795085372</v>
      </c>
      <c r="AO14" s="3">
        <f t="shared" si="9"/>
        <v>354.82257392753013</v>
      </c>
      <c r="AP14" s="3">
        <f t="shared" si="10"/>
        <v>134.37067888379838</v>
      </c>
      <c r="AQ14" s="3">
        <f t="shared" si="11"/>
        <v>209.95418575593501</v>
      </c>
      <c r="AR14" s="3">
        <f t="shared" si="12"/>
        <v>254.04456476468133</v>
      </c>
      <c r="AS14" s="3">
        <f t="shared" si="13"/>
        <v>302.33402748854638</v>
      </c>
      <c r="AT14" s="3">
        <f t="shared" si="14"/>
        <v>254.04456476468133</v>
      </c>
      <c r="AU14" s="3">
        <f t="shared" si="15"/>
        <v>302.33402748854638</v>
      </c>
      <c r="AV14" s="3">
        <f t="shared" si="16"/>
        <v>354.82257392753013</v>
      </c>
    </row>
    <row r="15" spans="2:48" x14ac:dyDescent="0.25">
      <c r="B15" s="1">
        <f>grafi!B16</f>
        <v>43916</v>
      </c>
      <c r="C15" s="3">
        <f>POWER(grafi!$G16,2)</f>
        <v>121</v>
      </c>
      <c r="D15" s="3">
        <f>POWER(grafi!$I12,2)</f>
        <v>4</v>
      </c>
      <c r="E15" s="3">
        <f>POWER(grafi!$I13,2)</f>
        <v>4</v>
      </c>
      <c r="F15" s="3">
        <f>POWER(grafi!$I14,2)</f>
        <v>6.6122448979591848</v>
      </c>
      <c r="G15" s="3">
        <f>POWER(grafi!$I15,2)</f>
        <v>7.3673469387755111</v>
      </c>
      <c r="H15" s="3">
        <f>POWER(grafi!$I16,2)</f>
        <v>6.6122448979591848</v>
      </c>
      <c r="I15" s="3">
        <f>POWER(grafi!$I17,2)</f>
        <v>9.8775510204081627</v>
      </c>
      <c r="J15" s="3">
        <f>POWER(grafi!$I18,2)</f>
        <v>9</v>
      </c>
      <c r="K15" s="3">
        <f>POWER(grafi!$I19,2)</f>
        <v>6.6122448979591848</v>
      </c>
      <c r="L15" s="3">
        <f>POWER(grafi!$I20,2)</f>
        <v>5.8979591836734686</v>
      </c>
      <c r="M15" s="3">
        <f>POWER(grafi!$I21,2)</f>
        <v>4.5918367346938771</v>
      </c>
      <c r="N15" s="3">
        <f>POWER(grafi!$I22,2)</f>
        <v>4.5918367346938771</v>
      </c>
      <c r="O15" s="3">
        <f>POWER(grafi!$I23,2)</f>
        <v>3.4489795918367347</v>
      </c>
      <c r="P15" s="3">
        <f>POWER(grafi!$I24,2)</f>
        <v>1.3061224489795917</v>
      </c>
      <c r="Q15" s="3">
        <f>POWER(grafi!$I25,2)</f>
        <v>2.0408163265306123</v>
      </c>
      <c r="R15" s="3">
        <f>POWER(grafi!$I26,2)</f>
        <v>2.4693877551020407</v>
      </c>
      <c r="S15" s="3">
        <f>POWER(grafi!$I27,2)</f>
        <v>2.9387755102040813</v>
      </c>
      <c r="T15" s="3">
        <f>POWER(grafi!$I28,2)</f>
        <v>2.4693877551020407</v>
      </c>
      <c r="U15" s="3">
        <f>POWER(grafi!$I29,2)</f>
        <v>2.9387755102040813</v>
      </c>
      <c r="V15" s="3">
        <f>POWER(grafi!$I30,2)</f>
        <v>3.4489795918367347</v>
      </c>
      <c r="W15" s="3">
        <f>POWER(grafi!$I31,2)</f>
        <v>3.4489795918367347</v>
      </c>
      <c r="AB15" s="3"/>
      <c r="AC15" s="3">
        <f t="shared" si="19"/>
        <v>484</v>
      </c>
      <c r="AD15" s="3">
        <f t="shared" si="18"/>
        <v>484</v>
      </c>
      <c r="AE15" s="3">
        <f t="shared" si="17"/>
        <v>800.08163265306132</v>
      </c>
      <c r="AF15" s="3">
        <f t="shared" si="0"/>
        <v>891.44897959183686</v>
      </c>
      <c r="AG15" s="3">
        <f t="shared" si="1"/>
        <v>800.08163265306132</v>
      </c>
      <c r="AH15" s="3">
        <f t="shared" si="2"/>
        <v>1195.1836734693877</v>
      </c>
      <c r="AI15" s="3">
        <f t="shared" si="3"/>
        <v>1089</v>
      </c>
      <c r="AJ15" s="3">
        <f t="shared" si="4"/>
        <v>800.08163265306132</v>
      </c>
      <c r="AK15" s="3">
        <f t="shared" si="5"/>
        <v>713.65306122448965</v>
      </c>
      <c r="AL15" s="3">
        <f t="shared" si="6"/>
        <v>555.61224489795916</v>
      </c>
      <c r="AM15" s="3">
        <f t="shared" si="7"/>
        <v>555.61224489795916</v>
      </c>
      <c r="AN15" s="3">
        <f t="shared" si="8"/>
        <v>417.32653061224488</v>
      </c>
      <c r="AO15" s="3">
        <f t="shared" si="9"/>
        <v>158.0408163265306</v>
      </c>
      <c r="AP15" s="3">
        <f t="shared" si="10"/>
        <v>246.9387755102041</v>
      </c>
      <c r="AQ15" s="3">
        <f t="shared" si="11"/>
        <v>298.79591836734693</v>
      </c>
      <c r="AR15" s="3">
        <f t="shared" si="12"/>
        <v>355.59183673469386</v>
      </c>
      <c r="AS15" s="3">
        <f t="shared" si="13"/>
        <v>298.79591836734693</v>
      </c>
      <c r="AT15" s="3">
        <f t="shared" si="14"/>
        <v>355.59183673469386</v>
      </c>
      <c r="AU15" s="3">
        <f t="shared" si="15"/>
        <v>417.32653061224488</v>
      </c>
      <c r="AV15" s="3">
        <f t="shared" si="16"/>
        <v>417.32653061224488</v>
      </c>
    </row>
    <row r="16" spans="2:48" x14ac:dyDescent="0.25">
      <c r="B16" s="1">
        <f>grafi!B17</f>
        <v>43917</v>
      </c>
      <c r="C16" s="3">
        <f>POWER(grafi!$G17,2)</f>
        <v>127.36734693877553</v>
      </c>
      <c r="D16" s="3">
        <f>POWER(grafi!$I13,2)</f>
        <v>4</v>
      </c>
      <c r="E16" s="3">
        <f>POWER(grafi!$I14,2)</f>
        <v>6.6122448979591848</v>
      </c>
      <c r="F16" s="3">
        <f>POWER(grafi!$I15,2)</f>
        <v>7.3673469387755111</v>
      </c>
      <c r="G16" s="3">
        <f>POWER(grafi!$I16,2)</f>
        <v>6.6122448979591848</v>
      </c>
      <c r="H16" s="3">
        <f>POWER(grafi!$I17,2)</f>
        <v>9.8775510204081627</v>
      </c>
      <c r="I16" s="3">
        <f>POWER(grafi!$I18,2)</f>
        <v>9</v>
      </c>
      <c r="J16" s="3">
        <f>POWER(grafi!$I19,2)</f>
        <v>6.6122448979591848</v>
      </c>
      <c r="K16" s="3">
        <f>POWER(grafi!$I20,2)</f>
        <v>5.8979591836734686</v>
      </c>
      <c r="L16" s="3">
        <f>POWER(grafi!$I21,2)</f>
        <v>4.5918367346938771</v>
      </c>
      <c r="M16" s="3">
        <f>POWER(grafi!$I22,2)</f>
        <v>4.5918367346938771</v>
      </c>
      <c r="N16" s="3">
        <f>POWER(grafi!$I23,2)</f>
        <v>3.4489795918367347</v>
      </c>
      <c r="O16" s="3">
        <f>POWER(grafi!$I24,2)</f>
        <v>1.3061224489795917</v>
      </c>
      <c r="P16" s="3">
        <f>POWER(grafi!$I25,2)</f>
        <v>2.0408163265306123</v>
      </c>
      <c r="Q16" s="3">
        <f>POWER(grafi!$I26,2)</f>
        <v>2.4693877551020407</v>
      </c>
      <c r="R16" s="3">
        <f>POWER(grafi!$I27,2)</f>
        <v>2.9387755102040813</v>
      </c>
      <c r="S16" s="3">
        <f>POWER(grafi!$I28,2)</f>
        <v>2.4693877551020407</v>
      </c>
      <c r="T16" s="3">
        <f>POWER(grafi!$I29,2)</f>
        <v>2.9387755102040813</v>
      </c>
      <c r="U16" s="3">
        <f>POWER(grafi!$I30,2)</f>
        <v>3.4489795918367347</v>
      </c>
      <c r="V16" s="3">
        <f>POWER(grafi!$I31,2)</f>
        <v>3.4489795918367347</v>
      </c>
      <c r="W16" s="3">
        <f>POWER(grafi!$I32,2)</f>
        <v>4</v>
      </c>
      <c r="AB16" s="3"/>
      <c r="AC16" s="3">
        <f t="shared" si="19"/>
        <v>509.4693877551021</v>
      </c>
      <c r="AD16" s="3">
        <f t="shared" si="18"/>
        <v>842.18408996251583</v>
      </c>
      <c r="AE16" s="3">
        <f t="shared" si="17"/>
        <v>938.35943356934638</v>
      </c>
      <c r="AF16" s="3">
        <f t="shared" si="0"/>
        <v>842.18408996251583</v>
      </c>
      <c r="AG16" s="3">
        <f t="shared" si="1"/>
        <v>1258.0774677217826</v>
      </c>
      <c r="AH16" s="3">
        <f t="shared" si="2"/>
        <v>1146.3061224489797</v>
      </c>
      <c r="AI16" s="3">
        <f t="shared" si="3"/>
        <v>842.18408996251583</v>
      </c>
      <c r="AJ16" s="3">
        <f t="shared" si="4"/>
        <v>751.20741357767599</v>
      </c>
      <c r="AK16" s="3">
        <f t="shared" si="5"/>
        <v>584.85006247396916</v>
      </c>
      <c r="AL16" s="3">
        <f t="shared" si="6"/>
        <v>584.85006247396916</v>
      </c>
      <c r="AM16" s="3">
        <f t="shared" si="7"/>
        <v>439.28738025822582</v>
      </c>
      <c r="AN16" s="3">
        <f t="shared" si="8"/>
        <v>166.3573511037068</v>
      </c>
      <c r="AO16" s="3">
        <f t="shared" si="9"/>
        <v>259.93336109954191</v>
      </c>
      <c r="AP16" s="3">
        <f t="shared" si="10"/>
        <v>314.51936693044564</v>
      </c>
      <c r="AQ16" s="3">
        <f t="shared" si="11"/>
        <v>374.30403998334026</v>
      </c>
      <c r="AR16" s="3">
        <f t="shared" si="12"/>
        <v>314.51936693044564</v>
      </c>
      <c r="AS16" s="3">
        <f t="shared" si="13"/>
        <v>374.30403998334026</v>
      </c>
      <c r="AT16" s="3">
        <f t="shared" si="14"/>
        <v>439.28738025822582</v>
      </c>
      <c r="AU16" s="3">
        <f t="shared" si="15"/>
        <v>439.28738025822582</v>
      </c>
      <c r="AV16" s="3">
        <f t="shared" si="16"/>
        <v>509.4693877551021</v>
      </c>
    </row>
    <row r="17" spans="2:48" x14ac:dyDescent="0.25">
      <c r="B17" s="1">
        <f>grafi!B18</f>
        <v>43918</v>
      </c>
      <c r="C17" s="3">
        <f>POWER(grafi!$G18,2)</f>
        <v>94.367346938775498</v>
      </c>
      <c r="D17" s="3">
        <f>POWER(grafi!$I14,2)</f>
        <v>6.6122448979591848</v>
      </c>
      <c r="E17" s="3">
        <f>POWER(grafi!$I15,2)</f>
        <v>7.3673469387755111</v>
      </c>
      <c r="F17" s="3">
        <f>POWER(grafi!$I16,2)</f>
        <v>6.6122448979591848</v>
      </c>
      <c r="G17" s="3">
        <f>POWER(grafi!$I17,2)</f>
        <v>9.8775510204081627</v>
      </c>
      <c r="H17" s="3">
        <f>POWER(grafi!$I18,2)</f>
        <v>9</v>
      </c>
      <c r="I17" s="3">
        <f>POWER(grafi!$I19,2)</f>
        <v>6.6122448979591848</v>
      </c>
      <c r="J17" s="3">
        <f>POWER(grafi!$I20,2)</f>
        <v>5.8979591836734686</v>
      </c>
      <c r="K17" s="3">
        <f>POWER(grafi!$I21,2)</f>
        <v>4.5918367346938771</v>
      </c>
      <c r="L17" s="3">
        <f>POWER(grafi!$I22,2)</f>
        <v>4.5918367346938771</v>
      </c>
      <c r="M17" s="3">
        <f>POWER(grafi!$I23,2)</f>
        <v>3.4489795918367347</v>
      </c>
      <c r="N17" s="3">
        <f>POWER(grafi!$I24,2)</f>
        <v>1.3061224489795917</v>
      </c>
      <c r="O17" s="3">
        <f>POWER(grafi!$I25,2)</f>
        <v>2.0408163265306123</v>
      </c>
      <c r="P17" s="3">
        <f>POWER(grafi!$I26,2)</f>
        <v>2.4693877551020407</v>
      </c>
      <c r="Q17" s="3">
        <f>POWER(grafi!$I27,2)</f>
        <v>2.9387755102040813</v>
      </c>
      <c r="R17" s="3">
        <f>POWER(grafi!$I28,2)</f>
        <v>2.4693877551020407</v>
      </c>
      <c r="S17" s="3">
        <f>POWER(grafi!$I29,2)</f>
        <v>2.9387755102040813</v>
      </c>
      <c r="T17" s="3">
        <f>POWER(grafi!$I30,2)</f>
        <v>3.4489795918367347</v>
      </c>
      <c r="U17" s="3">
        <f>POWER(grafi!$I31,2)</f>
        <v>3.4489795918367347</v>
      </c>
      <c r="V17" s="3">
        <f>POWER(grafi!$I32,2)</f>
        <v>4</v>
      </c>
      <c r="W17" s="3">
        <f>POWER(grafi!$I33,2)</f>
        <v>2.9387755102040813</v>
      </c>
      <c r="AB17" s="3"/>
      <c r="AC17" s="3">
        <f t="shared" si="19"/>
        <v>623.98000832986259</v>
      </c>
      <c r="AD17" s="3">
        <f t="shared" si="18"/>
        <v>695.23698458975423</v>
      </c>
      <c r="AE17" s="3">
        <f t="shared" si="17"/>
        <v>623.98000832986259</v>
      </c>
      <c r="AF17" s="3">
        <f t="shared" si="0"/>
        <v>932.11828404831306</v>
      </c>
      <c r="AG17" s="3">
        <f t="shared" si="1"/>
        <v>849.30612244897952</v>
      </c>
      <c r="AH17" s="3">
        <f t="shared" si="2"/>
        <v>623.98000832986259</v>
      </c>
      <c r="AI17" s="3">
        <f t="shared" si="3"/>
        <v>556.57476051645131</v>
      </c>
      <c r="AJ17" s="3">
        <f t="shared" si="4"/>
        <v>433.31945022907109</v>
      </c>
      <c r="AK17" s="3">
        <f t="shared" si="5"/>
        <v>433.31945022907109</v>
      </c>
      <c r="AL17" s="3">
        <f t="shared" si="6"/>
        <v>325.47105372761348</v>
      </c>
      <c r="AM17" s="3">
        <f t="shared" si="7"/>
        <v>123.25531028738023</v>
      </c>
      <c r="AN17" s="3">
        <f t="shared" si="8"/>
        <v>192.58642232403164</v>
      </c>
      <c r="AO17" s="3">
        <f t="shared" si="9"/>
        <v>233.02957101207826</v>
      </c>
      <c r="AP17" s="3">
        <f t="shared" si="10"/>
        <v>277.3244481466055</v>
      </c>
      <c r="AQ17" s="3">
        <f t="shared" si="11"/>
        <v>233.02957101207826</v>
      </c>
      <c r="AR17" s="3">
        <f t="shared" si="12"/>
        <v>277.3244481466055</v>
      </c>
      <c r="AS17" s="3">
        <f t="shared" si="13"/>
        <v>325.47105372761348</v>
      </c>
      <c r="AT17" s="3">
        <f t="shared" si="14"/>
        <v>325.47105372761348</v>
      </c>
      <c r="AU17" s="3">
        <f t="shared" si="15"/>
        <v>377.46938775510199</v>
      </c>
      <c r="AV17" s="3">
        <f t="shared" si="16"/>
        <v>277.3244481466055</v>
      </c>
    </row>
    <row r="18" spans="2:48" x14ac:dyDescent="0.25">
      <c r="B18" s="1">
        <f>grafi!B19</f>
        <v>43919</v>
      </c>
      <c r="C18" s="3">
        <f>POWER(grafi!$G19,2)</f>
        <v>86.224489795918387</v>
      </c>
      <c r="D18" s="3">
        <f>POWER(grafi!$I15,2)</f>
        <v>7.3673469387755111</v>
      </c>
      <c r="E18" s="3">
        <f>POWER(grafi!$I16,2)</f>
        <v>6.6122448979591848</v>
      </c>
      <c r="F18" s="3">
        <f>POWER(grafi!$I17,2)</f>
        <v>9.8775510204081627</v>
      </c>
      <c r="G18" s="3">
        <f>POWER(grafi!$I18,2)</f>
        <v>9</v>
      </c>
      <c r="H18" s="3">
        <f>POWER(grafi!$I19,2)</f>
        <v>6.6122448979591848</v>
      </c>
      <c r="I18" s="3">
        <f>POWER(grafi!$I20,2)</f>
        <v>5.8979591836734686</v>
      </c>
      <c r="J18" s="3">
        <f>POWER(grafi!$I21,2)</f>
        <v>4.5918367346938771</v>
      </c>
      <c r="K18" s="3">
        <f>POWER(grafi!$I22,2)</f>
        <v>4.5918367346938771</v>
      </c>
      <c r="L18" s="3">
        <f>POWER(grafi!$I23,2)</f>
        <v>3.4489795918367347</v>
      </c>
      <c r="M18" s="3">
        <f>POWER(grafi!$I24,2)</f>
        <v>1.3061224489795917</v>
      </c>
      <c r="N18" s="3">
        <f>POWER(grafi!$I25,2)</f>
        <v>2.0408163265306123</v>
      </c>
      <c r="O18" s="3">
        <f>POWER(grafi!$I26,2)</f>
        <v>2.4693877551020407</v>
      </c>
      <c r="P18" s="3">
        <f>POWER(grafi!$I27,2)</f>
        <v>2.9387755102040813</v>
      </c>
      <c r="Q18" s="3">
        <f>POWER(grafi!$I28,2)</f>
        <v>2.4693877551020407</v>
      </c>
      <c r="R18" s="3">
        <f>POWER(grafi!$I29,2)</f>
        <v>2.9387755102040813</v>
      </c>
      <c r="S18" s="3">
        <f>POWER(grafi!$I30,2)</f>
        <v>3.4489795918367347</v>
      </c>
      <c r="T18" s="3">
        <f>POWER(grafi!$I31,2)</f>
        <v>3.4489795918367347</v>
      </c>
      <c r="U18" s="3">
        <f>POWER(grafi!$I32,2)</f>
        <v>4</v>
      </c>
      <c r="V18" s="3">
        <f>POWER(grafi!$I33,2)</f>
        <v>2.9387755102040813</v>
      </c>
      <c r="W18" s="3">
        <f>POWER(grafi!$I34,2)</f>
        <v>2.4693877551020407</v>
      </c>
      <c r="AB18" s="3"/>
      <c r="AC18" s="3">
        <f t="shared" si="19"/>
        <v>635.24573094543962</v>
      </c>
      <c r="AD18" s="3">
        <f t="shared" si="18"/>
        <v>570.13744273219515</v>
      </c>
      <c r="AE18" s="3">
        <f t="shared" si="17"/>
        <v>851.68679716784686</v>
      </c>
      <c r="AF18" s="3">
        <f t="shared" si="0"/>
        <v>776.02040816326553</v>
      </c>
      <c r="AG18" s="3">
        <f t="shared" ref="AG18:AG38" si="20">$C18*H18</f>
        <v>570.13744273219515</v>
      </c>
      <c r="AH18" s="3">
        <f t="shared" ref="AH17:AH37" si="21">$C18*I18</f>
        <v>508.54852144939616</v>
      </c>
      <c r="AI18" s="3">
        <f t="shared" ref="AI16:AI36" si="22">$C18*J18</f>
        <v>395.92877967513539</v>
      </c>
      <c r="AJ18" s="3">
        <f t="shared" ref="AJ15:AJ35" si="23">$C18*K18</f>
        <v>395.92877967513539</v>
      </c>
      <c r="AK18" s="3">
        <f t="shared" ref="AK14:AK34" si="24">$C18*L18</f>
        <v>297.3865056226573</v>
      </c>
      <c r="AL18" s="3">
        <f t="shared" ref="AL13:AL33" si="25">$C18*M18</f>
        <v>112.61974177426075</v>
      </c>
      <c r="AM18" s="3">
        <f t="shared" ref="AM12:AM32" si="26">$C18*N18</f>
        <v>175.96834652228242</v>
      </c>
      <c r="AN18" s="3">
        <f t="shared" ref="AN11:AN31" si="27">$C18*O18</f>
        <v>212.92169929196172</v>
      </c>
      <c r="AO18" s="3">
        <f t="shared" ref="AO4:AU18" si="28">$C18*P18</f>
        <v>253.39441899208666</v>
      </c>
      <c r="AP18" s="3">
        <f t="shared" si="28"/>
        <v>212.92169929196172</v>
      </c>
      <c r="AQ18" s="3">
        <f t="shared" si="28"/>
        <v>253.39441899208666</v>
      </c>
      <c r="AR18" s="3">
        <f t="shared" si="28"/>
        <v>297.3865056226573</v>
      </c>
      <c r="AS18" s="3">
        <f t="shared" si="28"/>
        <v>297.3865056226573</v>
      </c>
      <c r="AT18" s="3">
        <f t="shared" si="28"/>
        <v>344.89795918367355</v>
      </c>
      <c r="AU18" s="3">
        <f t="shared" si="28"/>
        <v>253.39441899208666</v>
      </c>
      <c r="AV18" s="3">
        <f t="shared" ref="AV3:AV23" si="29">$C18*W18</f>
        <v>212.92169929196172</v>
      </c>
    </row>
    <row r="19" spans="2:48" x14ac:dyDescent="0.25">
      <c r="B19" s="1">
        <f>grafi!B20</f>
        <v>43920</v>
      </c>
      <c r="C19" s="3">
        <f>POWER(grafi!$G20,2)</f>
        <v>83.591836734693871</v>
      </c>
      <c r="D19" s="3">
        <f>POWER(grafi!$I16,2)</f>
        <v>6.6122448979591848</v>
      </c>
      <c r="E19" s="3">
        <f>POWER(grafi!$I17,2)</f>
        <v>9.8775510204081627</v>
      </c>
      <c r="F19" s="3">
        <f>POWER(grafi!$I18,2)</f>
        <v>9</v>
      </c>
      <c r="G19" s="3">
        <f>POWER(grafi!$I19,2)</f>
        <v>6.6122448979591848</v>
      </c>
      <c r="H19" s="3">
        <f>POWER(grafi!$I20,2)</f>
        <v>5.8979591836734686</v>
      </c>
      <c r="I19" s="3">
        <f>POWER(grafi!$I21,2)</f>
        <v>4.5918367346938771</v>
      </c>
      <c r="J19" s="3">
        <f>POWER(grafi!$I22,2)</f>
        <v>4.5918367346938771</v>
      </c>
      <c r="K19" s="3">
        <f>POWER(grafi!$I23,2)</f>
        <v>3.4489795918367347</v>
      </c>
      <c r="L19" s="3">
        <f>POWER(grafi!$I24,2)</f>
        <v>1.3061224489795917</v>
      </c>
      <c r="M19" s="3">
        <f>POWER(grafi!$I25,2)</f>
        <v>2.0408163265306123</v>
      </c>
      <c r="N19" s="3">
        <f>POWER(grafi!$I26,2)</f>
        <v>2.4693877551020407</v>
      </c>
      <c r="O19" s="3">
        <f>POWER(grafi!$I27,2)</f>
        <v>2.9387755102040813</v>
      </c>
      <c r="P19" s="3">
        <f>POWER(grafi!$I28,2)</f>
        <v>2.4693877551020407</v>
      </c>
      <c r="Q19" s="3">
        <f>POWER(grafi!$I29,2)</f>
        <v>2.9387755102040813</v>
      </c>
      <c r="R19" s="3">
        <f>POWER(grafi!$I30,2)</f>
        <v>3.4489795918367347</v>
      </c>
      <c r="S19" s="3">
        <f>POWER(grafi!$I31,2)</f>
        <v>3.4489795918367347</v>
      </c>
      <c r="T19" s="3">
        <f>POWER(grafi!$I32,2)</f>
        <v>4</v>
      </c>
      <c r="U19" s="3">
        <f>POWER(grafi!$I33,2)</f>
        <v>2.9387755102040813</v>
      </c>
      <c r="V19" s="3">
        <f>POWER(grafi!$I34,2)</f>
        <v>2.4693877551020407</v>
      </c>
      <c r="W19" s="3">
        <f>POWER(grafi!$I35,2)</f>
        <v>1.6530612244897962</v>
      </c>
      <c r="AB19" s="3"/>
      <c r="AC19" s="3">
        <f t="shared" si="19"/>
        <v>552.72969596001667</v>
      </c>
      <c r="AD19" s="3">
        <f t="shared" si="18"/>
        <v>825.682632236568</v>
      </c>
      <c r="AE19" s="3">
        <f t="shared" si="17"/>
        <v>752.32653061224482</v>
      </c>
      <c r="AF19" s="3">
        <f t="shared" ref="AF19:AF39" si="30">$C19*G19</f>
        <v>552.72969596001667</v>
      </c>
      <c r="AG19" s="3">
        <f t="shared" si="20"/>
        <v>493.0212411495209</v>
      </c>
      <c r="AH19" s="3">
        <f t="shared" si="21"/>
        <v>383.8400666389004</v>
      </c>
      <c r="AI19" s="3">
        <f t="shared" si="22"/>
        <v>383.8400666389004</v>
      </c>
      <c r="AJ19" s="3">
        <f t="shared" si="23"/>
        <v>288.30653894210741</v>
      </c>
      <c r="AK19" s="3">
        <f t="shared" si="24"/>
        <v>109.18117451062055</v>
      </c>
      <c r="AL19" s="3">
        <f t="shared" si="25"/>
        <v>170.59558517284464</v>
      </c>
      <c r="AM19" s="3">
        <f t="shared" si="26"/>
        <v>206.420658059142</v>
      </c>
      <c r="AN19" s="3">
        <f t="shared" si="27"/>
        <v>245.65764264889626</v>
      </c>
      <c r="AO19" s="3">
        <f t="shared" ref="AO19:AU30" si="31">$C19*P19</f>
        <v>206.420658059142</v>
      </c>
      <c r="AP19" s="3">
        <f t="shared" si="31"/>
        <v>245.65764264889626</v>
      </c>
      <c r="AQ19" s="3">
        <f t="shared" si="31"/>
        <v>288.30653894210741</v>
      </c>
      <c r="AR19" s="3">
        <f t="shared" si="31"/>
        <v>288.30653894210741</v>
      </c>
      <c r="AS19" s="3">
        <f t="shared" si="31"/>
        <v>334.36734693877548</v>
      </c>
      <c r="AT19" s="3">
        <f t="shared" si="31"/>
        <v>245.65764264889626</v>
      </c>
      <c r="AU19" s="3">
        <f t="shared" si="31"/>
        <v>206.420658059142</v>
      </c>
      <c r="AV19" s="3">
        <f t="shared" si="29"/>
        <v>138.18242399000417</v>
      </c>
    </row>
    <row r="20" spans="2:48" x14ac:dyDescent="0.25">
      <c r="B20" s="1">
        <f>grafi!B21</f>
        <v>43921</v>
      </c>
      <c r="C20" s="3">
        <f>POWER(grafi!$G21,2)</f>
        <v>53.08163265306122</v>
      </c>
      <c r="D20" s="3">
        <f>POWER(grafi!$I17,2)</f>
        <v>9.8775510204081627</v>
      </c>
      <c r="E20" s="3">
        <f>POWER(grafi!$I18,2)</f>
        <v>9</v>
      </c>
      <c r="F20" s="3">
        <f>POWER(grafi!$I19,2)</f>
        <v>6.6122448979591848</v>
      </c>
      <c r="G20" s="3">
        <f>POWER(grafi!$I20,2)</f>
        <v>5.8979591836734686</v>
      </c>
      <c r="H20" s="3">
        <f>POWER(grafi!$I21,2)</f>
        <v>4.5918367346938771</v>
      </c>
      <c r="I20" s="3">
        <f>POWER(grafi!$I22,2)</f>
        <v>4.5918367346938771</v>
      </c>
      <c r="J20" s="3">
        <f>POWER(grafi!$I23,2)</f>
        <v>3.4489795918367347</v>
      </c>
      <c r="K20" s="3">
        <f>POWER(grafi!$I24,2)</f>
        <v>1.3061224489795917</v>
      </c>
      <c r="L20" s="3">
        <f>POWER(grafi!$I25,2)</f>
        <v>2.0408163265306123</v>
      </c>
      <c r="M20" s="3">
        <f>POWER(grafi!$I26,2)</f>
        <v>2.4693877551020407</v>
      </c>
      <c r="N20" s="3">
        <f>POWER(grafi!$I27,2)</f>
        <v>2.9387755102040813</v>
      </c>
      <c r="O20" s="3">
        <f>POWER(grafi!$I28,2)</f>
        <v>2.4693877551020407</v>
      </c>
      <c r="P20" s="3">
        <f>POWER(grafi!$I29,2)</f>
        <v>2.9387755102040813</v>
      </c>
      <c r="Q20" s="3">
        <f>POWER(grafi!$I30,2)</f>
        <v>3.4489795918367347</v>
      </c>
      <c r="R20" s="3">
        <f>POWER(grafi!$I31,2)</f>
        <v>3.4489795918367347</v>
      </c>
      <c r="S20" s="3">
        <f>POWER(grafi!$I32,2)</f>
        <v>4</v>
      </c>
      <c r="T20" s="3">
        <f>POWER(grafi!$I33,2)</f>
        <v>2.9387755102040813</v>
      </c>
      <c r="U20" s="3">
        <f>POWER(grafi!$I34,2)</f>
        <v>2.4693877551020407</v>
      </c>
      <c r="V20" s="3">
        <f>POWER(grafi!$I35,2)</f>
        <v>1.6530612244897962</v>
      </c>
      <c r="W20" s="3">
        <f>POWER(grafi!$I36,2)</f>
        <v>1.3061224489795917</v>
      </c>
      <c r="AB20" s="3"/>
      <c r="AC20" s="3">
        <f t="shared" si="19"/>
        <v>524.31653477717612</v>
      </c>
      <c r="AD20" s="3">
        <f t="shared" si="18"/>
        <v>477.73469387755097</v>
      </c>
      <c r="AE20" s="3">
        <f t="shared" ref="AE20:AE40" si="32">$C20*F20</f>
        <v>350.98875468554775</v>
      </c>
      <c r="AF20" s="3">
        <f t="shared" si="30"/>
        <v>313.07330279050387</v>
      </c>
      <c r="AG20" s="3">
        <f t="shared" si="20"/>
        <v>243.74219075385253</v>
      </c>
      <c r="AH20" s="3">
        <f t="shared" si="21"/>
        <v>243.74219075385253</v>
      </c>
      <c r="AI20" s="3">
        <f t="shared" si="22"/>
        <v>183.07746772178257</v>
      </c>
      <c r="AJ20" s="3">
        <f t="shared" si="23"/>
        <v>69.33111203665139</v>
      </c>
      <c r="AK20" s="3">
        <f t="shared" si="24"/>
        <v>108.3298625572678</v>
      </c>
      <c r="AL20" s="3">
        <f t="shared" si="25"/>
        <v>131.07913369429403</v>
      </c>
      <c r="AM20" s="3">
        <f t="shared" si="26"/>
        <v>155.99500208246562</v>
      </c>
      <c r="AN20" s="3">
        <f t="shared" si="27"/>
        <v>131.07913369429403</v>
      </c>
      <c r="AO20" s="3">
        <f t="shared" si="31"/>
        <v>155.99500208246562</v>
      </c>
      <c r="AP20" s="3">
        <f t="shared" si="31"/>
        <v>183.07746772178257</v>
      </c>
      <c r="AQ20" s="3">
        <f t="shared" si="31"/>
        <v>183.07746772178257</v>
      </c>
      <c r="AR20" s="3">
        <f t="shared" si="31"/>
        <v>212.32653061224488</v>
      </c>
      <c r="AS20" s="3">
        <f t="shared" si="31"/>
        <v>155.99500208246562</v>
      </c>
      <c r="AT20" s="3">
        <f t="shared" si="31"/>
        <v>131.07913369429403</v>
      </c>
      <c r="AU20" s="3">
        <f t="shared" si="31"/>
        <v>87.747188671386937</v>
      </c>
      <c r="AV20" s="3">
        <f t="shared" si="29"/>
        <v>69.33111203665139</v>
      </c>
    </row>
    <row r="21" spans="2:48" x14ac:dyDescent="0.25">
      <c r="B21" s="1">
        <f>grafi!B22</f>
        <v>43922</v>
      </c>
      <c r="C21" s="3">
        <f>POWER(grafi!$G22,2)</f>
        <v>51.020408163265309</v>
      </c>
      <c r="D21" s="3">
        <f>POWER(grafi!$I18,2)</f>
        <v>9</v>
      </c>
      <c r="E21" s="3">
        <f>POWER(grafi!$I19,2)</f>
        <v>6.6122448979591848</v>
      </c>
      <c r="F21" s="3">
        <f>POWER(grafi!$I20,2)</f>
        <v>5.8979591836734686</v>
      </c>
      <c r="G21" s="3">
        <f>POWER(grafi!$I21,2)</f>
        <v>4.5918367346938771</v>
      </c>
      <c r="H21" s="3">
        <f>POWER(grafi!$I22,2)</f>
        <v>4.5918367346938771</v>
      </c>
      <c r="I21" s="3">
        <f>POWER(grafi!$I23,2)</f>
        <v>3.4489795918367347</v>
      </c>
      <c r="J21" s="3">
        <f>POWER(grafi!$I24,2)</f>
        <v>1.3061224489795917</v>
      </c>
      <c r="K21" s="3">
        <f>POWER(grafi!$I25,2)</f>
        <v>2.0408163265306123</v>
      </c>
      <c r="L21" s="3">
        <f>POWER(grafi!$I26,2)</f>
        <v>2.4693877551020407</v>
      </c>
      <c r="M21" s="3">
        <f>POWER(grafi!$I27,2)</f>
        <v>2.9387755102040813</v>
      </c>
      <c r="N21" s="3">
        <f>POWER(grafi!$I28,2)</f>
        <v>2.4693877551020407</v>
      </c>
      <c r="O21" s="3">
        <f>POWER(grafi!$I29,2)</f>
        <v>2.9387755102040813</v>
      </c>
      <c r="P21" s="3">
        <f>POWER(grafi!$I30,2)</f>
        <v>3.4489795918367347</v>
      </c>
      <c r="Q21" s="3">
        <f>POWER(grafi!$I31,2)</f>
        <v>3.4489795918367347</v>
      </c>
      <c r="R21" s="3">
        <f>POWER(grafi!$I32,2)</f>
        <v>4</v>
      </c>
      <c r="S21" s="3">
        <f>POWER(grafi!$I33,2)</f>
        <v>2.9387755102040813</v>
      </c>
      <c r="T21" s="3">
        <f>POWER(grafi!$I34,2)</f>
        <v>2.4693877551020407</v>
      </c>
      <c r="U21" s="3">
        <f>POWER(grafi!$I35,2)</f>
        <v>1.6530612244897962</v>
      </c>
      <c r="V21" s="3">
        <f>POWER(grafi!$I36,2)</f>
        <v>1.3061224489795917</v>
      </c>
      <c r="W21" s="3">
        <f>POWER(grafi!$I37,2)</f>
        <v>1.3061224489795917</v>
      </c>
      <c r="AB21" s="3"/>
      <c r="AC21" s="3">
        <f t="shared" si="19"/>
        <v>459.18367346938777</v>
      </c>
      <c r="AD21" s="3">
        <f t="shared" ref="AD21:AD41" si="33">$C21*E21</f>
        <v>337.35943356934615</v>
      </c>
      <c r="AE21" s="3">
        <f t="shared" si="32"/>
        <v>300.91628488129942</v>
      </c>
      <c r="AF21" s="3">
        <f t="shared" si="30"/>
        <v>234.277384423157</v>
      </c>
      <c r="AG21" s="3">
        <f t="shared" si="20"/>
        <v>234.277384423157</v>
      </c>
      <c r="AH21" s="3">
        <f t="shared" si="21"/>
        <v>175.96834652228239</v>
      </c>
      <c r="AI21" s="3">
        <f t="shared" si="22"/>
        <v>66.638900458142444</v>
      </c>
      <c r="AJ21" s="3">
        <f t="shared" si="23"/>
        <v>104.12328196584757</v>
      </c>
      <c r="AK21" s="3">
        <f t="shared" si="24"/>
        <v>125.98917117867555</v>
      </c>
      <c r="AL21" s="3">
        <f t="shared" si="25"/>
        <v>149.93752603082049</v>
      </c>
      <c r="AM21" s="3">
        <f t="shared" si="26"/>
        <v>125.98917117867555</v>
      </c>
      <c r="AN21" s="3">
        <f t="shared" si="27"/>
        <v>149.93752603082049</v>
      </c>
      <c r="AO21" s="3">
        <f t="shared" si="31"/>
        <v>175.96834652228239</v>
      </c>
      <c r="AP21" s="3">
        <f t="shared" si="31"/>
        <v>175.96834652228239</v>
      </c>
      <c r="AQ21" s="3">
        <f t="shared" si="31"/>
        <v>204.08163265306123</v>
      </c>
      <c r="AR21" s="3">
        <f t="shared" si="31"/>
        <v>149.93752603082049</v>
      </c>
      <c r="AS21" s="3">
        <f t="shared" si="31"/>
        <v>125.98917117867555</v>
      </c>
      <c r="AT21" s="3">
        <f t="shared" si="31"/>
        <v>84.339858392336538</v>
      </c>
      <c r="AU21" s="3">
        <f t="shared" si="31"/>
        <v>66.638900458142444</v>
      </c>
      <c r="AV21" s="3">
        <f t="shared" si="29"/>
        <v>66.638900458142444</v>
      </c>
    </row>
    <row r="22" spans="2:48" x14ac:dyDescent="0.25">
      <c r="B22" s="1">
        <f>grafi!B23</f>
        <v>43923</v>
      </c>
      <c r="C22" s="3">
        <f>POWER(grafi!$G23,2)</f>
        <v>53.08163265306122</v>
      </c>
      <c r="D22" s="3">
        <f>POWER(grafi!$I19,2)</f>
        <v>6.6122448979591848</v>
      </c>
      <c r="E22" s="3">
        <f>POWER(grafi!$I20,2)</f>
        <v>5.8979591836734686</v>
      </c>
      <c r="F22" s="3">
        <f>POWER(grafi!$I21,2)</f>
        <v>4.5918367346938771</v>
      </c>
      <c r="G22" s="3">
        <f>POWER(grafi!$I22,2)</f>
        <v>4.5918367346938771</v>
      </c>
      <c r="H22" s="3">
        <f>POWER(grafi!$I23,2)</f>
        <v>3.4489795918367347</v>
      </c>
      <c r="I22" s="3">
        <f>POWER(grafi!$I24,2)</f>
        <v>1.3061224489795917</v>
      </c>
      <c r="J22" s="3">
        <f>POWER(grafi!$I25,2)</f>
        <v>2.0408163265306123</v>
      </c>
      <c r="K22" s="3">
        <f>POWER(grafi!$I26,2)</f>
        <v>2.4693877551020407</v>
      </c>
      <c r="L22" s="3">
        <f>POWER(grafi!$I27,2)</f>
        <v>2.9387755102040813</v>
      </c>
      <c r="M22" s="3">
        <f>POWER(grafi!$I28,2)</f>
        <v>2.4693877551020407</v>
      </c>
      <c r="N22" s="3">
        <f>POWER(grafi!$I29,2)</f>
        <v>2.9387755102040813</v>
      </c>
      <c r="O22" s="3">
        <f>POWER(grafi!$I30,2)</f>
        <v>3.4489795918367347</v>
      </c>
      <c r="P22" s="3">
        <f>POWER(grafi!$I31,2)</f>
        <v>3.4489795918367347</v>
      </c>
      <c r="Q22" s="3">
        <f>POWER(grafi!$I32,2)</f>
        <v>4</v>
      </c>
      <c r="R22" s="3">
        <f>POWER(grafi!$I33,2)</f>
        <v>2.9387755102040813</v>
      </c>
      <c r="S22" s="3">
        <f>POWER(grafi!$I34,2)</f>
        <v>2.4693877551020407</v>
      </c>
      <c r="T22" s="3">
        <f>POWER(grafi!$I35,2)</f>
        <v>1.6530612244897962</v>
      </c>
      <c r="U22" s="3">
        <f>POWER(grafi!$I36,2)</f>
        <v>1.3061224489795917</v>
      </c>
      <c r="V22" s="3">
        <f>POWER(grafi!$I37,2)</f>
        <v>1.3061224489795917</v>
      </c>
      <c r="W22" s="3">
        <f>POWER(grafi!$I38,2)</f>
        <v>1.6530612244897962</v>
      </c>
      <c r="AB22" s="3"/>
      <c r="AC22" s="3">
        <f t="shared" ref="AC22:AC42" si="34">$C22*D22</f>
        <v>350.98875468554775</v>
      </c>
      <c r="AD22" s="3">
        <f t="shared" si="33"/>
        <v>313.07330279050387</v>
      </c>
      <c r="AE22" s="3">
        <f t="shared" si="32"/>
        <v>243.74219075385253</v>
      </c>
      <c r="AF22" s="3">
        <f t="shared" si="30"/>
        <v>243.74219075385253</v>
      </c>
      <c r="AG22" s="3">
        <f t="shared" si="20"/>
        <v>183.07746772178257</v>
      </c>
      <c r="AH22" s="3">
        <f t="shared" si="21"/>
        <v>69.33111203665139</v>
      </c>
      <c r="AI22" s="3">
        <f t="shared" si="22"/>
        <v>108.3298625572678</v>
      </c>
      <c r="AJ22" s="3">
        <f t="shared" si="23"/>
        <v>131.07913369429403</v>
      </c>
      <c r="AK22" s="3">
        <f t="shared" si="24"/>
        <v>155.99500208246562</v>
      </c>
      <c r="AL22" s="3">
        <f t="shared" si="25"/>
        <v>131.07913369429403</v>
      </c>
      <c r="AM22" s="3">
        <f t="shared" si="26"/>
        <v>155.99500208246562</v>
      </c>
      <c r="AN22" s="3">
        <f t="shared" si="27"/>
        <v>183.07746772178257</v>
      </c>
      <c r="AO22" s="3">
        <f t="shared" si="31"/>
        <v>183.07746772178257</v>
      </c>
      <c r="AP22" s="3">
        <f t="shared" si="31"/>
        <v>212.32653061224488</v>
      </c>
      <c r="AQ22" s="3">
        <f t="shared" si="31"/>
        <v>155.99500208246562</v>
      </c>
      <c r="AR22" s="3">
        <f t="shared" si="31"/>
        <v>131.07913369429403</v>
      </c>
      <c r="AS22" s="3">
        <f t="shared" si="31"/>
        <v>87.747188671386937</v>
      </c>
      <c r="AT22" s="3">
        <f t="shared" si="31"/>
        <v>69.33111203665139</v>
      </c>
      <c r="AU22" s="3">
        <f t="shared" si="31"/>
        <v>69.33111203665139</v>
      </c>
      <c r="AV22" s="3">
        <f t="shared" si="29"/>
        <v>87.747188671386937</v>
      </c>
    </row>
    <row r="23" spans="2:48" x14ac:dyDescent="0.25">
      <c r="B23" s="1">
        <f>grafi!B24</f>
        <v>43924</v>
      </c>
      <c r="C23" s="3">
        <f>POWER(grafi!$G24,2)</f>
        <v>49</v>
      </c>
      <c r="D23" s="3">
        <f>POWER(grafi!$I20,2)</f>
        <v>5.8979591836734686</v>
      </c>
      <c r="E23" s="3">
        <f>POWER(grafi!$I21,2)</f>
        <v>4.5918367346938771</v>
      </c>
      <c r="F23" s="3">
        <f>POWER(grafi!$I22,2)</f>
        <v>4.5918367346938771</v>
      </c>
      <c r="G23" s="3">
        <f>POWER(grafi!$I23,2)</f>
        <v>3.4489795918367347</v>
      </c>
      <c r="H23" s="3">
        <f>POWER(grafi!$I24,2)</f>
        <v>1.3061224489795917</v>
      </c>
      <c r="I23" s="3">
        <f>POWER(grafi!$I25,2)</f>
        <v>2.0408163265306123</v>
      </c>
      <c r="J23" s="3">
        <f>POWER(grafi!$I26,2)</f>
        <v>2.4693877551020407</v>
      </c>
      <c r="K23" s="3">
        <f>POWER(grafi!$I27,2)</f>
        <v>2.9387755102040813</v>
      </c>
      <c r="L23" s="3">
        <f>POWER(grafi!$I28,2)</f>
        <v>2.4693877551020407</v>
      </c>
      <c r="M23" s="3">
        <f>POWER(grafi!$I29,2)</f>
        <v>2.9387755102040813</v>
      </c>
      <c r="N23" s="3">
        <f>POWER(grafi!$I30,2)</f>
        <v>3.4489795918367347</v>
      </c>
      <c r="O23" s="3">
        <f>POWER(grafi!$I31,2)</f>
        <v>3.4489795918367347</v>
      </c>
      <c r="P23" s="3">
        <f>POWER(grafi!$I32,2)</f>
        <v>4</v>
      </c>
      <c r="Q23" s="3">
        <f>POWER(grafi!$I33,2)</f>
        <v>2.9387755102040813</v>
      </c>
      <c r="R23" s="3">
        <f>POWER(grafi!$I34,2)</f>
        <v>2.4693877551020407</v>
      </c>
      <c r="S23" s="3">
        <f>POWER(grafi!$I35,2)</f>
        <v>1.6530612244897962</v>
      </c>
      <c r="T23" s="3">
        <f>POWER(grafi!$I36,2)</f>
        <v>1.3061224489795917</v>
      </c>
      <c r="U23" s="3">
        <f>POWER(grafi!$I37,2)</f>
        <v>1.3061224489795917</v>
      </c>
      <c r="V23" s="3">
        <f>POWER(grafi!$I38,2)</f>
        <v>1.6530612244897962</v>
      </c>
      <c r="W23" s="3">
        <f>POWER(grafi!$I39,2)</f>
        <v>0.73469387755102034</v>
      </c>
      <c r="AB23" s="3"/>
      <c r="AC23" s="3">
        <f t="shared" si="34"/>
        <v>288.99999999999994</v>
      </c>
      <c r="AD23" s="3">
        <f t="shared" si="33"/>
        <v>224.99999999999997</v>
      </c>
      <c r="AE23" s="3">
        <f t="shared" si="32"/>
        <v>224.99999999999997</v>
      </c>
      <c r="AF23" s="3">
        <f t="shared" si="30"/>
        <v>169</v>
      </c>
      <c r="AG23" s="3">
        <f t="shared" si="20"/>
        <v>63.999999999999993</v>
      </c>
      <c r="AH23" s="3">
        <f t="shared" si="21"/>
        <v>100</v>
      </c>
      <c r="AI23" s="3">
        <f t="shared" si="22"/>
        <v>121</v>
      </c>
      <c r="AJ23" s="3">
        <f t="shared" si="23"/>
        <v>144</v>
      </c>
      <c r="AK23" s="3">
        <f t="shared" si="24"/>
        <v>121</v>
      </c>
      <c r="AL23" s="3">
        <f t="shared" si="25"/>
        <v>144</v>
      </c>
      <c r="AM23" s="3">
        <f t="shared" si="26"/>
        <v>169</v>
      </c>
      <c r="AN23" s="3">
        <f t="shared" si="27"/>
        <v>169</v>
      </c>
      <c r="AO23" s="3">
        <f t="shared" si="31"/>
        <v>196</v>
      </c>
      <c r="AP23" s="3">
        <f t="shared" si="31"/>
        <v>144</v>
      </c>
      <c r="AQ23" s="3">
        <f t="shared" si="31"/>
        <v>121</v>
      </c>
      <c r="AR23" s="3">
        <f t="shared" si="31"/>
        <v>81.000000000000014</v>
      </c>
      <c r="AS23" s="3">
        <f t="shared" si="31"/>
        <v>63.999999999999993</v>
      </c>
      <c r="AT23" s="3">
        <f t="shared" si="31"/>
        <v>63.999999999999993</v>
      </c>
      <c r="AU23" s="3">
        <f t="shared" si="31"/>
        <v>81.000000000000014</v>
      </c>
      <c r="AV23" s="3">
        <f t="shared" si="29"/>
        <v>36</v>
      </c>
    </row>
    <row r="24" spans="2:48" x14ac:dyDescent="0.25">
      <c r="B24" s="1">
        <f>grafi!B25</f>
        <v>43925</v>
      </c>
      <c r="C24" s="3">
        <f>POWER(grafi!$G25,2)</f>
        <v>71.040816326530617</v>
      </c>
      <c r="D24" s="3">
        <f>POWER(grafi!$I21,2)</f>
        <v>4.5918367346938771</v>
      </c>
      <c r="E24" s="3">
        <f>POWER(grafi!$I22,2)</f>
        <v>4.5918367346938771</v>
      </c>
      <c r="F24" s="3">
        <f>POWER(grafi!$I23,2)</f>
        <v>3.4489795918367347</v>
      </c>
      <c r="G24" s="3">
        <f>POWER(grafi!$I24,2)</f>
        <v>1.3061224489795917</v>
      </c>
      <c r="H24" s="3">
        <f>POWER(grafi!$I25,2)</f>
        <v>2.0408163265306123</v>
      </c>
      <c r="I24" s="3">
        <f>POWER(grafi!$I26,2)</f>
        <v>2.4693877551020407</v>
      </c>
      <c r="J24" s="3">
        <f>POWER(grafi!$I27,2)</f>
        <v>2.9387755102040813</v>
      </c>
      <c r="K24" s="3">
        <f>POWER(grafi!$I28,2)</f>
        <v>2.4693877551020407</v>
      </c>
      <c r="L24" s="3">
        <f>POWER(grafi!$I29,2)</f>
        <v>2.9387755102040813</v>
      </c>
      <c r="M24" s="3">
        <f>POWER(grafi!$I30,2)</f>
        <v>3.4489795918367347</v>
      </c>
      <c r="N24" s="3">
        <f>POWER(grafi!$I31,2)</f>
        <v>3.4489795918367347</v>
      </c>
      <c r="O24" s="3">
        <f>POWER(grafi!$I32,2)</f>
        <v>4</v>
      </c>
      <c r="P24" s="3">
        <f>POWER(grafi!$I33,2)</f>
        <v>2.9387755102040813</v>
      </c>
      <c r="Q24" s="3">
        <f>POWER(grafi!$I34,2)</f>
        <v>2.4693877551020407</v>
      </c>
      <c r="R24" s="3">
        <f>POWER(grafi!$I35,2)</f>
        <v>1.6530612244897962</v>
      </c>
      <c r="S24" s="3">
        <f>POWER(grafi!$I36,2)</f>
        <v>1.3061224489795917</v>
      </c>
      <c r="T24" s="3">
        <f>POWER(grafi!$I37,2)</f>
        <v>1.3061224489795917</v>
      </c>
      <c r="U24" s="3">
        <f>POWER(grafi!$I38,2)</f>
        <v>1.6530612244897962</v>
      </c>
      <c r="V24" s="3">
        <f>POWER(grafi!$I39,2)</f>
        <v>0.73469387755102034</v>
      </c>
      <c r="W24" s="3"/>
      <c r="AB24" s="3"/>
      <c r="AC24" s="3">
        <f t="shared" si="34"/>
        <v>326.20783007080382</v>
      </c>
      <c r="AD24" s="3">
        <f t="shared" si="33"/>
        <v>326.20783007080382</v>
      </c>
      <c r="AE24" s="3">
        <f t="shared" si="32"/>
        <v>245.01832569762601</v>
      </c>
      <c r="AF24" s="3">
        <f t="shared" si="30"/>
        <v>92.78800499791754</v>
      </c>
      <c r="AG24" s="3">
        <f t="shared" si="20"/>
        <v>144.98125780924616</v>
      </c>
      <c r="AH24" s="3">
        <f t="shared" si="21"/>
        <v>175.42732194918784</v>
      </c>
      <c r="AI24" s="3">
        <f t="shared" si="22"/>
        <v>208.77301124531445</v>
      </c>
      <c r="AJ24" s="3">
        <f t="shared" si="23"/>
        <v>175.42732194918784</v>
      </c>
      <c r="AK24" s="3">
        <f t="shared" si="24"/>
        <v>208.77301124531445</v>
      </c>
      <c r="AL24" s="3">
        <f t="shared" si="25"/>
        <v>245.01832569762601</v>
      </c>
      <c r="AM24" s="3">
        <f t="shared" si="26"/>
        <v>245.01832569762601</v>
      </c>
      <c r="AN24" s="3">
        <f t="shared" si="27"/>
        <v>284.16326530612247</v>
      </c>
      <c r="AO24" s="3">
        <f t="shared" si="31"/>
        <v>208.77301124531445</v>
      </c>
      <c r="AP24" s="3">
        <f t="shared" si="31"/>
        <v>175.42732194918784</v>
      </c>
      <c r="AQ24" s="3">
        <f t="shared" si="31"/>
        <v>117.4348188254894</v>
      </c>
      <c r="AR24" s="3">
        <f t="shared" si="31"/>
        <v>92.78800499791754</v>
      </c>
      <c r="AS24" s="3">
        <f t="shared" si="31"/>
        <v>92.78800499791754</v>
      </c>
      <c r="AT24" s="3">
        <f t="shared" si="31"/>
        <v>117.4348188254894</v>
      </c>
      <c r="AU24" s="3">
        <f t="shared" si="31"/>
        <v>52.193252811328612</v>
      </c>
      <c r="AV24" s="3"/>
    </row>
    <row r="25" spans="2:48" x14ac:dyDescent="0.25">
      <c r="B25" s="1">
        <f>grafi!B26</f>
        <v>43926</v>
      </c>
      <c r="C25" s="3">
        <f>POWER(grafi!$G26,2)</f>
        <v>75.938775510204067</v>
      </c>
      <c r="D25" s="3">
        <f>POWER(grafi!$I22,2)</f>
        <v>4.5918367346938771</v>
      </c>
      <c r="E25" s="3">
        <f>POWER(grafi!$I23,2)</f>
        <v>3.4489795918367347</v>
      </c>
      <c r="F25" s="3">
        <f>POWER(grafi!$I24,2)</f>
        <v>1.3061224489795917</v>
      </c>
      <c r="G25" s="3">
        <f>POWER(grafi!$I25,2)</f>
        <v>2.0408163265306123</v>
      </c>
      <c r="H25" s="3">
        <f>POWER(grafi!$I26,2)</f>
        <v>2.4693877551020407</v>
      </c>
      <c r="I25" s="3">
        <f>POWER(grafi!$I27,2)</f>
        <v>2.9387755102040813</v>
      </c>
      <c r="J25" s="3">
        <f>POWER(grafi!$I28,2)</f>
        <v>2.4693877551020407</v>
      </c>
      <c r="K25" s="3">
        <f>POWER(grafi!$I29,2)</f>
        <v>2.9387755102040813</v>
      </c>
      <c r="L25" s="3">
        <f>POWER(grafi!$I30,2)</f>
        <v>3.4489795918367347</v>
      </c>
      <c r="M25" s="3">
        <f>POWER(grafi!$I31,2)</f>
        <v>3.4489795918367347</v>
      </c>
      <c r="N25" s="3">
        <f>POWER(grafi!$I32,2)</f>
        <v>4</v>
      </c>
      <c r="O25" s="3">
        <f>POWER(grafi!$I33,2)</f>
        <v>2.9387755102040813</v>
      </c>
      <c r="P25" s="3">
        <f>POWER(grafi!$I34,2)</f>
        <v>2.4693877551020407</v>
      </c>
      <c r="Q25" s="3">
        <f>POWER(grafi!$I35,2)</f>
        <v>1.6530612244897962</v>
      </c>
      <c r="R25" s="3">
        <f>POWER(grafi!$I36,2)</f>
        <v>1.3061224489795917</v>
      </c>
      <c r="S25" s="3">
        <f>POWER(grafi!$I37,2)</f>
        <v>1.3061224489795917</v>
      </c>
      <c r="T25" s="3">
        <f>POWER(grafi!$I38,2)</f>
        <v>1.6530612244897962</v>
      </c>
      <c r="U25" s="3">
        <f>POWER(grafi!$I39,2)</f>
        <v>0.73469387755102034</v>
      </c>
      <c r="V25" s="3"/>
      <c r="W25" s="3"/>
      <c r="AB25" s="3"/>
      <c r="AC25" s="3">
        <f t="shared" si="34"/>
        <v>348.69845897542683</v>
      </c>
      <c r="AD25" s="3">
        <f t="shared" si="33"/>
        <v>261.91128696376506</v>
      </c>
      <c r="AE25" s="3">
        <f t="shared" si="32"/>
        <v>99.185339441899188</v>
      </c>
      <c r="AF25" s="3">
        <f t="shared" si="30"/>
        <v>154.97709287796749</v>
      </c>
      <c r="AG25" s="3">
        <f t="shared" si="20"/>
        <v>187.52228238234065</v>
      </c>
      <c r="AH25" s="3">
        <f t="shared" si="21"/>
        <v>223.16701374427316</v>
      </c>
      <c r="AI25" s="3">
        <f t="shared" si="22"/>
        <v>187.52228238234065</v>
      </c>
      <c r="AJ25" s="3">
        <f t="shared" si="23"/>
        <v>223.16701374427316</v>
      </c>
      <c r="AK25" s="3">
        <f t="shared" si="24"/>
        <v>261.91128696376506</v>
      </c>
      <c r="AL25" s="3">
        <f t="shared" si="25"/>
        <v>261.91128696376506</v>
      </c>
      <c r="AM25" s="3">
        <f t="shared" si="26"/>
        <v>303.75510204081627</v>
      </c>
      <c r="AN25" s="3">
        <f t="shared" si="27"/>
        <v>223.16701374427316</v>
      </c>
      <c r="AO25" s="3">
        <f t="shared" si="31"/>
        <v>187.52228238234065</v>
      </c>
      <c r="AP25" s="3">
        <f t="shared" si="31"/>
        <v>125.53144523115368</v>
      </c>
      <c r="AQ25" s="3">
        <f t="shared" si="31"/>
        <v>99.185339441899188</v>
      </c>
      <c r="AR25" s="3">
        <f t="shared" si="31"/>
        <v>99.185339441899188</v>
      </c>
      <c r="AS25" s="3">
        <f t="shared" si="31"/>
        <v>125.53144523115368</v>
      </c>
      <c r="AT25" s="3">
        <f t="shared" si="31"/>
        <v>55.791753436068291</v>
      </c>
      <c r="AU25" s="3"/>
      <c r="AV25" s="3"/>
    </row>
    <row r="26" spans="2:48" x14ac:dyDescent="0.25">
      <c r="B26" s="1">
        <f>grafi!B27</f>
        <v>43927</v>
      </c>
      <c r="C26" s="3">
        <f>POWER(grafi!$G27,2)</f>
        <v>75.938775510204067</v>
      </c>
      <c r="D26" s="3">
        <f>POWER(grafi!$I23,2)</f>
        <v>3.4489795918367347</v>
      </c>
      <c r="E26" s="3">
        <f>POWER(grafi!$I24,2)</f>
        <v>1.3061224489795917</v>
      </c>
      <c r="F26" s="3">
        <f>POWER(grafi!$I25,2)</f>
        <v>2.0408163265306123</v>
      </c>
      <c r="G26" s="3">
        <f>POWER(grafi!$I26,2)</f>
        <v>2.4693877551020407</v>
      </c>
      <c r="H26" s="3">
        <f>POWER(grafi!$I27,2)</f>
        <v>2.9387755102040813</v>
      </c>
      <c r="I26" s="3">
        <f>POWER(grafi!$I28,2)</f>
        <v>2.4693877551020407</v>
      </c>
      <c r="J26" s="3">
        <f>POWER(grafi!$I29,2)</f>
        <v>2.9387755102040813</v>
      </c>
      <c r="K26" s="3">
        <f>POWER(grafi!$I30,2)</f>
        <v>3.4489795918367347</v>
      </c>
      <c r="L26" s="3">
        <f>POWER(grafi!$I31,2)</f>
        <v>3.4489795918367347</v>
      </c>
      <c r="M26" s="3">
        <f>POWER(grafi!$I32,2)</f>
        <v>4</v>
      </c>
      <c r="N26" s="3">
        <f>POWER(grafi!$I33,2)</f>
        <v>2.9387755102040813</v>
      </c>
      <c r="O26" s="3">
        <f>POWER(grafi!$I34,2)</f>
        <v>2.4693877551020407</v>
      </c>
      <c r="P26" s="3">
        <f>POWER(grafi!$I35,2)</f>
        <v>1.6530612244897962</v>
      </c>
      <c r="Q26" s="3">
        <f>POWER(grafi!$I36,2)</f>
        <v>1.3061224489795917</v>
      </c>
      <c r="R26" s="3">
        <f>POWER(grafi!$I37,2)</f>
        <v>1.3061224489795917</v>
      </c>
      <c r="S26" s="3">
        <f>POWER(grafi!$I38,2)</f>
        <v>1.6530612244897962</v>
      </c>
      <c r="T26" s="3">
        <f>POWER(grafi!$I39,2)</f>
        <v>0.73469387755102034</v>
      </c>
      <c r="U26" s="3"/>
      <c r="V26" s="3"/>
      <c r="W26" s="3"/>
      <c r="AB26" s="3"/>
      <c r="AC26" s="3">
        <f t="shared" si="34"/>
        <v>261.91128696376506</v>
      </c>
      <c r="AD26" s="3">
        <f t="shared" si="33"/>
        <v>99.185339441899188</v>
      </c>
      <c r="AE26" s="3">
        <f t="shared" si="32"/>
        <v>154.97709287796749</v>
      </c>
      <c r="AF26" s="3">
        <f t="shared" si="30"/>
        <v>187.52228238234065</v>
      </c>
      <c r="AG26" s="3">
        <f t="shared" si="20"/>
        <v>223.16701374427316</v>
      </c>
      <c r="AH26" s="3">
        <f t="shared" si="21"/>
        <v>187.52228238234065</v>
      </c>
      <c r="AI26" s="3">
        <f t="shared" si="22"/>
        <v>223.16701374427316</v>
      </c>
      <c r="AJ26" s="3">
        <f t="shared" si="23"/>
        <v>261.91128696376506</v>
      </c>
      <c r="AK26" s="3">
        <f t="shared" si="24"/>
        <v>261.91128696376506</v>
      </c>
      <c r="AL26" s="3">
        <f t="shared" si="25"/>
        <v>303.75510204081627</v>
      </c>
      <c r="AM26" s="3">
        <f t="shared" si="26"/>
        <v>223.16701374427316</v>
      </c>
      <c r="AN26" s="3">
        <f t="shared" si="27"/>
        <v>187.52228238234065</v>
      </c>
      <c r="AO26" s="3">
        <f t="shared" si="31"/>
        <v>125.53144523115368</v>
      </c>
      <c r="AP26" s="3">
        <f t="shared" si="31"/>
        <v>99.185339441899188</v>
      </c>
      <c r="AQ26" s="3">
        <f t="shared" si="31"/>
        <v>99.185339441899188</v>
      </c>
      <c r="AR26" s="3">
        <f t="shared" si="31"/>
        <v>125.53144523115368</v>
      </c>
      <c r="AS26" s="3">
        <f t="shared" si="31"/>
        <v>55.791753436068291</v>
      </c>
      <c r="AT26" s="3"/>
      <c r="AU26" s="3"/>
      <c r="AV26" s="3"/>
    </row>
    <row r="27" spans="2:48" x14ac:dyDescent="0.25">
      <c r="B27" s="1">
        <f>grafi!B28</f>
        <v>43928</v>
      </c>
      <c r="C27" s="3">
        <f>POWER(grafi!$G28,2)</f>
        <v>71.040816326530617</v>
      </c>
      <c r="D27" s="3">
        <f>POWER(grafi!$I24,2)</f>
        <v>1.3061224489795917</v>
      </c>
      <c r="E27" s="3">
        <f>POWER(grafi!$I25,2)</f>
        <v>2.0408163265306123</v>
      </c>
      <c r="F27" s="3">
        <f>POWER(grafi!$I26,2)</f>
        <v>2.4693877551020407</v>
      </c>
      <c r="G27" s="3">
        <f>POWER(grafi!$I27,2)</f>
        <v>2.9387755102040813</v>
      </c>
      <c r="H27" s="3">
        <f>POWER(grafi!$I28,2)</f>
        <v>2.4693877551020407</v>
      </c>
      <c r="I27" s="3">
        <f>POWER(grafi!$I29,2)</f>
        <v>2.9387755102040813</v>
      </c>
      <c r="J27" s="3">
        <f>POWER(grafi!$I30,2)</f>
        <v>3.4489795918367347</v>
      </c>
      <c r="K27" s="3">
        <f>POWER(grafi!$I31,2)</f>
        <v>3.4489795918367347</v>
      </c>
      <c r="L27" s="3">
        <f>POWER(grafi!$I32,2)</f>
        <v>4</v>
      </c>
      <c r="M27" s="3">
        <f>POWER(grafi!$I33,2)</f>
        <v>2.9387755102040813</v>
      </c>
      <c r="N27" s="3">
        <f>POWER(grafi!$I34,2)</f>
        <v>2.4693877551020407</v>
      </c>
      <c r="O27" s="3">
        <f>POWER(grafi!$I35,2)</f>
        <v>1.6530612244897962</v>
      </c>
      <c r="P27" s="3">
        <f>POWER(grafi!$I36,2)</f>
        <v>1.3061224489795917</v>
      </c>
      <c r="Q27" s="3">
        <f>POWER(grafi!$I37,2)</f>
        <v>1.3061224489795917</v>
      </c>
      <c r="R27" s="3">
        <f>POWER(grafi!$I38,2)</f>
        <v>1.6530612244897962</v>
      </c>
      <c r="S27" s="3">
        <f>POWER(grafi!$I39,2)</f>
        <v>0.73469387755102034</v>
      </c>
      <c r="T27" s="3"/>
      <c r="U27" s="3"/>
      <c r="V27" s="3"/>
      <c r="W27" s="3"/>
      <c r="AB27" s="3"/>
      <c r="AC27" s="3">
        <f t="shared" si="34"/>
        <v>92.78800499791754</v>
      </c>
      <c r="AD27" s="3">
        <f t="shared" si="33"/>
        <v>144.98125780924616</v>
      </c>
      <c r="AE27" s="3">
        <f t="shared" si="32"/>
        <v>175.42732194918784</v>
      </c>
      <c r="AF27" s="3">
        <f t="shared" si="30"/>
        <v>208.77301124531445</v>
      </c>
      <c r="AG27" s="3">
        <f t="shared" si="20"/>
        <v>175.42732194918784</v>
      </c>
      <c r="AH27" s="3">
        <f t="shared" si="21"/>
        <v>208.77301124531445</v>
      </c>
      <c r="AI27" s="3">
        <f t="shared" si="22"/>
        <v>245.01832569762601</v>
      </c>
      <c r="AJ27" s="3">
        <f t="shared" si="23"/>
        <v>245.01832569762601</v>
      </c>
      <c r="AK27" s="3">
        <f t="shared" si="24"/>
        <v>284.16326530612247</v>
      </c>
      <c r="AL27" s="3">
        <f t="shared" si="25"/>
        <v>208.77301124531445</v>
      </c>
      <c r="AM27" s="3">
        <f t="shared" si="26"/>
        <v>175.42732194918784</v>
      </c>
      <c r="AN27" s="3">
        <f t="shared" si="27"/>
        <v>117.4348188254894</v>
      </c>
      <c r="AO27" s="3">
        <f t="shared" si="31"/>
        <v>92.78800499791754</v>
      </c>
      <c r="AP27" s="3">
        <f t="shared" si="31"/>
        <v>92.78800499791754</v>
      </c>
      <c r="AQ27" s="3">
        <f t="shared" si="31"/>
        <v>117.4348188254894</v>
      </c>
      <c r="AR27" s="3">
        <f t="shared" si="31"/>
        <v>52.193252811328612</v>
      </c>
      <c r="AS27" s="3"/>
      <c r="AT27" s="3"/>
      <c r="AU27" s="3"/>
      <c r="AV27" s="3"/>
    </row>
    <row r="28" spans="2:48" x14ac:dyDescent="0.25">
      <c r="B28" s="1">
        <f>grafi!B29</f>
        <v>43929</v>
      </c>
      <c r="C28" s="3">
        <f>POWER(grafi!$G29,2)</f>
        <v>71.040816326530617</v>
      </c>
      <c r="D28" s="3">
        <f>POWER(grafi!$I25,2)</f>
        <v>2.0408163265306123</v>
      </c>
      <c r="E28" s="3">
        <f>POWER(grafi!$I26,2)</f>
        <v>2.4693877551020407</v>
      </c>
      <c r="F28" s="3">
        <f>POWER(grafi!$I27,2)</f>
        <v>2.9387755102040813</v>
      </c>
      <c r="G28" s="3">
        <f>POWER(grafi!$I28,2)</f>
        <v>2.4693877551020407</v>
      </c>
      <c r="H28" s="3">
        <f>POWER(grafi!$I29,2)</f>
        <v>2.9387755102040813</v>
      </c>
      <c r="I28" s="3">
        <f>POWER(grafi!$I30,2)</f>
        <v>3.4489795918367347</v>
      </c>
      <c r="J28" s="3">
        <f>POWER(grafi!$I31,2)</f>
        <v>3.4489795918367347</v>
      </c>
      <c r="K28" s="3">
        <f>POWER(grafi!$I32,2)</f>
        <v>4</v>
      </c>
      <c r="L28" s="3">
        <f>POWER(grafi!$I33,2)</f>
        <v>2.9387755102040813</v>
      </c>
      <c r="M28" s="3">
        <f>POWER(grafi!$I34,2)</f>
        <v>2.4693877551020407</v>
      </c>
      <c r="N28" s="3">
        <f>POWER(grafi!$I35,2)</f>
        <v>1.6530612244897962</v>
      </c>
      <c r="O28" s="3">
        <f>POWER(grafi!$I36,2)</f>
        <v>1.3061224489795917</v>
      </c>
      <c r="P28" s="3">
        <f>POWER(grafi!$I37,2)</f>
        <v>1.3061224489795917</v>
      </c>
      <c r="Q28" s="3">
        <f>POWER(grafi!$I38,2)</f>
        <v>1.6530612244897962</v>
      </c>
      <c r="R28" s="3">
        <f>POWER(grafi!$I39,2)</f>
        <v>0.73469387755102034</v>
      </c>
      <c r="S28" s="3"/>
      <c r="T28" s="3"/>
      <c r="U28" s="3"/>
      <c r="V28" s="3"/>
      <c r="W28" s="3"/>
      <c r="AB28" s="3"/>
      <c r="AC28" s="3">
        <f t="shared" si="34"/>
        <v>144.98125780924616</v>
      </c>
      <c r="AD28" s="3">
        <f t="shared" si="33"/>
        <v>175.42732194918784</v>
      </c>
      <c r="AE28" s="3">
        <f t="shared" si="32"/>
        <v>208.77301124531445</v>
      </c>
      <c r="AF28" s="3">
        <f t="shared" si="30"/>
        <v>175.42732194918784</v>
      </c>
      <c r="AG28" s="3">
        <f t="shared" si="20"/>
        <v>208.77301124531445</v>
      </c>
      <c r="AH28" s="3">
        <f t="shared" si="21"/>
        <v>245.01832569762601</v>
      </c>
      <c r="AI28" s="3">
        <f t="shared" si="22"/>
        <v>245.01832569762601</v>
      </c>
      <c r="AJ28" s="3">
        <f t="shared" si="23"/>
        <v>284.16326530612247</v>
      </c>
      <c r="AK28" s="3">
        <f t="shared" si="24"/>
        <v>208.77301124531445</v>
      </c>
      <c r="AL28" s="3">
        <f t="shared" si="25"/>
        <v>175.42732194918784</v>
      </c>
      <c r="AM28" s="3">
        <f t="shared" si="26"/>
        <v>117.4348188254894</v>
      </c>
      <c r="AN28" s="3">
        <f t="shared" si="27"/>
        <v>92.78800499791754</v>
      </c>
      <c r="AO28" s="3">
        <f t="shared" si="31"/>
        <v>92.78800499791754</v>
      </c>
      <c r="AP28" s="3">
        <f t="shared" si="31"/>
        <v>117.4348188254894</v>
      </c>
      <c r="AQ28" s="3">
        <f t="shared" si="31"/>
        <v>52.193252811328612</v>
      </c>
      <c r="AR28" s="3"/>
      <c r="AS28" s="3"/>
      <c r="AT28" s="3"/>
      <c r="AU28" s="3"/>
      <c r="AV28" s="3"/>
    </row>
    <row r="29" spans="2:48" x14ac:dyDescent="0.25">
      <c r="B29" s="1">
        <f>grafi!B30</f>
        <v>43930</v>
      </c>
      <c r="C29" s="3">
        <f>POWER(grafi!$G30,2)</f>
        <v>64</v>
      </c>
      <c r="D29" s="3">
        <f>POWER(grafi!$I26,2)</f>
        <v>2.4693877551020407</v>
      </c>
      <c r="E29" s="3">
        <f>POWER(grafi!$I27,2)</f>
        <v>2.9387755102040813</v>
      </c>
      <c r="F29" s="3">
        <f>POWER(grafi!$I28,2)</f>
        <v>2.4693877551020407</v>
      </c>
      <c r="G29" s="3">
        <f>POWER(grafi!$I29,2)</f>
        <v>2.9387755102040813</v>
      </c>
      <c r="H29" s="3">
        <f>POWER(grafi!$I30,2)</f>
        <v>3.4489795918367347</v>
      </c>
      <c r="I29" s="3">
        <f>POWER(grafi!$I31,2)</f>
        <v>3.4489795918367347</v>
      </c>
      <c r="J29" s="3">
        <f>POWER(grafi!$I32,2)</f>
        <v>4</v>
      </c>
      <c r="K29" s="3">
        <f>POWER(grafi!$I33,2)</f>
        <v>2.9387755102040813</v>
      </c>
      <c r="L29" s="3">
        <f>POWER(grafi!$I34,2)</f>
        <v>2.4693877551020407</v>
      </c>
      <c r="M29" s="3">
        <f>POWER(grafi!$I35,2)</f>
        <v>1.6530612244897962</v>
      </c>
      <c r="N29" s="3">
        <f>POWER(grafi!$I36,2)</f>
        <v>1.3061224489795917</v>
      </c>
      <c r="O29" s="3">
        <f>POWER(grafi!$I37,2)</f>
        <v>1.3061224489795917</v>
      </c>
      <c r="P29" s="3">
        <f>POWER(grafi!$I38,2)</f>
        <v>1.6530612244897962</v>
      </c>
      <c r="Q29" s="3">
        <f>POWER(grafi!$I39,2)</f>
        <v>0.73469387755102034</v>
      </c>
      <c r="R29" s="3"/>
      <c r="S29" s="3"/>
      <c r="T29" s="3"/>
      <c r="U29" s="3"/>
      <c r="V29" s="3"/>
      <c r="W29" s="3"/>
      <c r="AB29" s="3"/>
      <c r="AC29" s="3">
        <f t="shared" si="34"/>
        <v>158.0408163265306</v>
      </c>
      <c r="AD29" s="3">
        <f t="shared" si="33"/>
        <v>188.08163265306121</v>
      </c>
      <c r="AE29" s="3">
        <f t="shared" si="32"/>
        <v>158.0408163265306</v>
      </c>
      <c r="AF29" s="3">
        <f t="shared" si="30"/>
        <v>188.08163265306121</v>
      </c>
      <c r="AG29" s="3">
        <f t="shared" si="20"/>
        <v>220.73469387755102</v>
      </c>
      <c r="AH29" s="3">
        <f t="shared" si="21"/>
        <v>220.73469387755102</v>
      </c>
      <c r="AI29" s="3">
        <f t="shared" si="22"/>
        <v>256</v>
      </c>
      <c r="AJ29" s="3">
        <f t="shared" si="23"/>
        <v>188.08163265306121</v>
      </c>
      <c r="AK29" s="3">
        <f t="shared" si="24"/>
        <v>158.0408163265306</v>
      </c>
      <c r="AL29" s="3">
        <f t="shared" si="25"/>
        <v>105.79591836734696</v>
      </c>
      <c r="AM29" s="3">
        <f t="shared" si="26"/>
        <v>83.591836734693871</v>
      </c>
      <c r="AN29" s="3">
        <f t="shared" si="27"/>
        <v>83.591836734693871</v>
      </c>
      <c r="AO29" s="3">
        <f t="shared" si="31"/>
        <v>105.79591836734696</v>
      </c>
      <c r="AP29" s="3">
        <f t="shared" si="31"/>
        <v>47.020408163265301</v>
      </c>
      <c r="AQ29" s="3"/>
      <c r="AR29" s="3"/>
      <c r="AS29" s="3"/>
      <c r="AT29" s="3"/>
      <c r="AU29" s="3"/>
      <c r="AV29" s="3"/>
    </row>
    <row r="30" spans="2:48" x14ac:dyDescent="0.25">
      <c r="B30" s="1">
        <f>grafi!B31</f>
        <v>43931</v>
      </c>
      <c r="C30" s="3">
        <f>POWER(grafi!$G31,2)</f>
        <v>53.08163265306122</v>
      </c>
      <c r="D30" s="3">
        <f>POWER(grafi!$I27,2)</f>
        <v>2.9387755102040813</v>
      </c>
      <c r="E30" s="3">
        <f>POWER(grafi!$I28,2)</f>
        <v>2.4693877551020407</v>
      </c>
      <c r="F30" s="3">
        <f>POWER(grafi!$I29,2)</f>
        <v>2.9387755102040813</v>
      </c>
      <c r="G30" s="3">
        <f>POWER(grafi!$I30,2)</f>
        <v>3.4489795918367347</v>
      </c>
      <c r="H30" s="3">
        <f>POWER(grafi!$I31,2)</f>
        <v>3.4489795918367347</v>
      </c>
      <c r="I30" s="3">
        <f>POWER(grafi!$I32,2)</f>
        <v>4</v>
      </c>
      <c r="J30" s="3">
        <f>POWER(grafi!$I33,2)</f>
        <v>2.9387755102040813</v>
      </c>
      <c r="K30" s="3">
        <f>POWER(grafi!$I34,2)</f>
        <v>2.4693877551020407</v>
      </c>
      <c r="L30" s="3">
        <f>POWER(grafi!$I35,2)</f>
        <v>1.6530612244897962</v>
      </c>
      <c r="M30" s="3">
        <f>POWER(grafi!$I36,2)</f>
        <v>1.3061224489795917</v>
      </c>
      <c r="N30" s="3">
        <f>POWER(grafi!$I37,2)</f>
        <v>1.3061224489795917</v>
      </c>
      <c r="O30" s="3">
        <f>POWER(grafi!$I38,2)</f>
        <v>1.6530612244897962</v>
      </c>
      <c r="P30" s="3">
        <f>POWER(grafi!$I39,2)</f>
        <v>0.73469387755102034</v>
      </c>
      <c r="Q30" s="3"/>
      <c r="R30" s="3"/>
      <c r="S30" s="3"/>
      <c r="T30" s="3"/>
      <c r="U30" s="3"/>
      <c r="V30" s="3"/>
      <c r="W30" s="3"/>
      <c r="AB30" s="3"/>
      <c r="AC30" s="3">
        <f t="shared" si="34"/>
        <v>155.99500208246562</v>
      </c>
      <c r="AD30" s="3">
        <f t="shared" si="33"/>
        <v>131.07913369429403</v>
      </c>
      <c r="AE30" s="3">
        <f t="shared" si="32"/>
        <v>155.99500208246562</v>
      </c>
      <c r="AF30" s="3">
        <f t="shared" si="30"/>
        <v>183.07746772178257</v>
      </c>
      <c r="AG30" s="3">
        <f t="shared" si="20"/>
        <v>183.07746772178257</v>
      </c>
      <c r="AH30" s="3">
        <f t="shared" si="21"/>
        <v>212.32653061224488</v>
      </c>
      <c r="AI30" s="3">
        <f t="shared" si="22"/>
        <v>155.99500208246562</v>
      </c>
      <c r="AJ30" s="3">
        <f t="shared" si="23"/>
        <v>131.07913369429403</v>
      </c>
      <c r="AK30" s="3">
        <f t="shared" si="24"/>
        <v>87.747188671386937</v>
      </c>
      <c r="AL30" s="3">
        <f t="shared" si="25"/>
        <v>69.33111203665139</v>
      </c>
      <c r="AM30" s="3">
        <f t="shared" si="26"/>
        <v>69.33111203665139</v>
      </c>
      <c r="AN30" s="3">
        <f t="shared" si="27"/>
        <v>87.747188671386937</v>
      </c>
      <c r="AO30" s="3">
        <f t="shared" si="31"/>
        <v>38.998750520616404</v>
      </c>
      <c r="AP30" s="3"/>
      <c r="AQ30" s="3"/>
      <c r="AR30" s="3"/>
      <c r="AS30" s="3"/>
      <c r="AT30" s="3"/>
      <c r="AU30" s="3"/>
      <c r="AV30" s="3"/>
    </row>
    <row r="31" spans="2:48" x14ac:dyDescent="0.25">
      <c r="B31" s="1">
        <f>grafi!B32</f>
        <v>43932</v>
      </c>
      <c r="C31" s="3">
        <f>POWER(grafi!$G32,2)</f>
        <v>45.081632653061227</v>
      </c>
      <c r="D31" s="3">
        <f>POWER(grafi!$I28,2)</f>
        <v>2.4693877551020407</v>
      </c>
      <c r="E31" s="3">
        <f>POWER(grafi!$I29,2)</f>
        <v>2.9387755102040813</v>
      </c>
      <c r="F31" s="3">
        <f>POWER(grafi!$I30,2)</f>
        <v>3.4489795918367347</v>
      </c>
      <c r="G31" s="3">
        <f>POWER(grafi!$I31,2)</f>
        <v>3.4489795918367347</v>
      </c>
      <c r="H31" s="3">
        <f>POWER(grafi!$I32,2)</f>
        <v>4</v>
      </c>
      <c r="I31" s="3">
        <f>POWER(grafi!$I33,2)</f>
        <v>2.9387755102040813</v>
      </c>
      <c r="J31" s="3">
        <f>POWER(grafi!$I34,2)</f>
        <v>2.4693877551020407</v>
      </c>
      <c r="K31" s="3">
        <f>POWER(grafi!$I35,2)</f>
        <v>1.6530612244897962</v>
      </c>
      <c r="L31" s="3">
        <f>POWER(grafi!$I36,2)</f>
        <v>1.3061224489795917</v>
      </c>
      <c r="M31" s="3">
        <f>POWER(grafi!$I37,2)</f>
        <v>1.3061224489795917</v>
      </c>
      <c r="N31" s="3">
        <f>POWER(grafi!$I38,2)</f>
        <v>1.6530612244897962</v>
      </c>
      <c r="O31" s="3">
        <f>POWER(grafi!$I39,2)</f>
        <v>0.73469387755102034</v>
      </c>
      <c r="P31" s="3"/>
      <c r="Q31" s="3"/>
      <c r="R31" s="3"/>
      <c r="S31" s="3"/>
      <c r="T31" s="3"/>
      <c r="U31" s="3"/>
      <c r="V31" s="3"/>
      <c r="W31" s="3"/>
      <c r="AB31" s="3"/>
      <c r="AC31" s="3">
        <f t="shared" si="34"/>
        <v>111.32403165347772</v>
      </c>
      <c r="AD31" s="3">
        <f t="shared" si="33"/>
        <v>132.48479800083297</v>
      </c>
      <c r="AE31" s="3">
        <f t="shared" si="32"/>
        <v>155.48563098708871</v>
      </c>
      <c r="AF31" s="3">
        <f t="shared" si="30"/>
        <v>155.48563098708871</v>
      </c>
      <c r="AG31" s="3">
        <f t="shared" si="20"/>
        <v>180.32653061224491</v>
      </c>
      <c r="AH31" s="3">
        <f t="shared" si="21"/>
        <v>132.48479800083297</v>
      </c>
      <c r="AI31" s="3">
        <f t="shared" si="22"/>
        <v>111.32403165347772</v>
      </c>
      <c r="AJ31" s="3">
        <f t="shared" si="23"/>
        <v>74.522698875468578</v>
      </c>
      <c r="AK31" s="3">
        <f t="shared" si="24"/>
        <v>58.882132444814658</v>
      </c>
      <c r="AL31" s="3">
        <f t="shared" si="25"/>
        <v>58.882132444814658</v>
      </c>
      <c r="AM31" s="3">
        <f t="shared" si="26"/>
        <v>74.522698875468578</v>
      </c>
      <c r="AN31" s="3">
        <f t="shared" si="27"/>
        <v>33.121199500208242</v>
      </c>
      <c r="AO31" s="3"/>
      <c r="AP31" s="3"/>
      <c r="AQ31" s="3"/>
      <c r="AR31" s="3"/>
      <c r="AS31" s="3"/>
      <c r="AT31" s="3"/>
      <c r="AU31" s="3"/>
      <c r="AV31" s="3"/>
    </row>
    <row r="32" spans="2:48" x14ac:dyDescent="0.25">
      <c r="B32" s="1">
        <f>grafi!B33</f>
        <v>43933</v>
      </c>
      <c r="C32" s="3">
        <f>POWER(grafi!$G33,2)</f>
        <v>41.326530612244902</v>
      </c>
      <c r="D32" s="3">
        <f>POWER(grafi!$I29,2)</f>
        <v>2.9387755102040813</v>
      </c>
      <c r="E32" s="3">
        <f>POWER(grafi!$I30,2)</f>
        <v>3.4489795918367347</v>
      </c>
      <c r="F32" s="3">
        <f>POWER(grafi!$I31,2)</f>
        <v>3.4489795918367347</v>
      </c>
      <c r="G32" s="3">
        <f>POWER(grafi!$I32,2)</f>
        <v>4</v>
      </c>
      <c r="H32" s="3">
        <f>POWER(grafi!$I33,2)</f>
        <v>2.9387755102040813</v>
      </c>
      <c r="I32" s="3">
        <f>POWER(grafi!$I34,2)</f>
        <v>2.4693877551020407</v>
      </c>
      <c r="J32" s="3">
        <f>POWER(grafi!$I35,2)</f>
        <v>1.6530612244897962</v>
      </c>
      <c r="K32" s="3">
        <f>POWER(grafi!$I36,2)</f>
        <v>1.3061224489795917</v>
      </c>
      <c r="L32" s="3">
        <f>POWER(grafi!$I37,2)</f>
        <v>1.3061224489795917</v>
      </c>
      <c r="M32" s="3">
        <f>POWER(grafi!$I38,2)</f>
        <v>1.6530612244897962</v>
      </c>
      <c r="N32" s="3">
        <f>POWER(grafi!$I39,2)</f>
        <v>0.73469387755102034</v>
      </c>
      <c r="O32" s="3"/>
      <c r="P32" s="3"/>
      <c r="Q32" s="3"/>
      <c r="R32" s="3"/>
      <c r="S32" s="3"/>
      <c r="T32" s="3"/>
      <c r="U32" s="3"/>
      <c r="V32" s="3"/>
      <c r="W32" s="3"/>
      <c r="AB32" s="3"/>
      <c r="AC32" s="3">
        <f t="shared" si="34"/>
        <v>121.4493960849646</v>
      </c>
      <c r="AD32" s="3">
        <f t="shared" si="33"/>
        <v>142.53436068304873</v>
      </c>
      <c r="AE32" s="3">
        <f t="shared" si="32"/>
        <v>142.53436068304873</v>
      </c>
      <c r="AF32" s="3">
        <f t="shared" si="30"/>
        <v>165.30612244897961</v>
      </c>
      <c r="AG32" s="3">
        <f t="shared" si="20"/>
        <v>121.4493960849646</v>
      </c>
      <c r="AH32" s="3">
        <f t="shared" si="21"/>
        <v>102.0512286547272</v>
      </c>
      <c r="AI32" s="3">
        <f t="shared" si="22"/>
        <v>68.315285297792599</v>
      </c>
      <c r="AJ32" s="3">
        <f t="shared" si="23"/>
        <v>53.97750937109538</v>
      </c>
      <c r="AK32" s="3">
        <f t="shared" si="24"/>
        <v>53.97750937109538</v>
      </c>
      <c r="AL32" s="3">
        <f t="shared" si="25"/>
        <v>68.315285297792599</v>
      </c>
      <c r="AM32" s="3">
        <f t="shared" si="26"/>
        <v>30.362349021241151</v>
      </c>
      <c r="AN32" s="3"/>
      <c r="AO32" s="3"/>
      <c r="AP32" s="3"/>
      <c r="AQ32" s="3"/>
      <c r="AR32" s="3"/>
      <c r="AS32" s="3"/>
      <c r="AT32" s="3"/>
      <c r="AU32" s="3"/>
      <c r="AV32" s="3"/>
    </row>
    <row r="33" spans="2:48" x14ac:dyDescent="0.25">
      <c r="B33" s="1">
        <f>grafi!B34</f>
        <v>43934</v>
      </c>
      <c r="C33" s="3">
        <f>POWER(grafi!$G34,2)</f>
        <v>53.08163265306122</v>
      </c>
      <c r="D33" s="3">
        <f>POWER(grafi!$I30,2)</f>
        <v>3.4489795918367347</v>
      </c>
      <c r="E33" s="3">
        <f>POWER(grafi!$I31,2)</f>
        <v>3.4489795918367347</v>
      </c>
      <c r="F33" s="3">
        <f>POWER(grafi!$I32,2)</f>
        <v>4</v>
      </c>
      <c r="G33" s="3">
        <f>POWER(grafi!$I33,2)</f>
        <v>2.9387755102040813</v>
      </c>
      <c r="H33" s="3">
        <f>POWER(grafi!$I34,2)</f>
        <v>2.4693877551020407</v>
      </c>
      <c r="I33" s="3">
        <f>POWER(grafi!$I35,2)</f>
        <v>1.6530612244897962</v>
      </c>
      <c r="J33" s="3">
        <f>POWER(grafi!$I36,2)</f>
        <v>1.3061224489795917</v>
      </c>
      <c r="K33" s="3">
        <f>POWER(grafi!$I37,2)</f>
        <v>1.3061224489795917</v>
      </c>
      <c r="L33" s="3">
        <f>POWER(grafi!$I38,2)</f>
        <v>1.6530612244897962</v>
      </c>
      <c r="M33" s="3">
        <f>POWER(grafi!$I39,2)</f>
        <v>0.73469387755102034</v>
      </c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>
        <f t="shared" si="34"/>
        <v>183.07746772178257</v>
      </c>
      <c r="AD33" s="3">
        <f t="shared" si="33"/>
        <v>183.07746772178257</v>
      </c>
      <c r="AE33" s="3">
        <f t="shared" si="32"/>
        <v>212.32653061224488</v>
      </c>
      <c r="AF33" s="3">
        <f t="shared" si="30"/>
        <v>155.99500208246562</v>
      </c>
      <c r="AG33" s="3">
        <f t="shared" si="20"/>
        <v>131.07913369429403</v>
      </c>
      <c r="AH33" s="3">
        <f t="shared" si="21"/>
        <v>87.747188671386937</v>
      </c>
      <c r="AI33" s="3">
        <f t="shared" si="22"/>
        <v>69.33111203665139</v>
      </c>
      <c r="AJ33" s="3">
        <f t="shared" si="23"/>
        <v>69.33111203665139</v>
      </c>
      <c r="AK33" s="3">
        <f t="shared" si="24"/>
        <v>87.747188671386937</v>
      </c>
      <c r="AL33" s="3">
        <f t="shared" si="25"/>
        <v>38.998750520616404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2:48" x14ac:dyDescent="0.25">
      <c r="B34" s="1">
        <f>grafi!B35</f>
        <v>43935</v>
      </c>
      <c r="C34" s="3">
        <f>POWER(grafi!$G35,2)</f>
        <v>49</v>
      </c>
      <c r="D34" s="3">
        <f>POWER(grafi!$I31,2)</f>
        <v>3.4489795918367347</v>
      </c>
      <c r="E34" s="3">
        <f>POWER(grafi!$I32,2)</f>
        <v>4</v>
      </c>
      <c r="F34" s="3">
        <f>POWER(grafi!$I33,2)</f>
        <v>2.9387755102040813</v>
      </c>
      <c r="G34" s="3">
        <f>POWER(grafi!$I34,2)</f>
        <v>2.4693877551020407</v>
      </c>
      <c r="H34" s="3">
        <f>POWER(grafi!$I35,2)</f>
        <v>1.6530612244897962</v>
      </c>
      <c r="I34" s="3">
        <f>POWER(grafi!$I36,2)</f>
        <v>1.3061224489795917</v>
      </c>
      <c r="J34" s="3">
        <f>POWER(grafi!$I37,2)</f>
        <v>1.3061224489795917</v>
      </c>
      <c r="K34" s="3">
        <f>POWER(grafi!$I38,2)</f>
        <v>1.6530612244897962</v>
      </c>
      <c r="L34" s="3">
        <f>POWER(grafi!$I39,2)</f>
        <v>0.73469387755102034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>
        <f t="shared" si="34"/>
        <v>169</v>
      </c>
      <c r="AD34" s="3">
        <f t="shared" si="33"/>
        <v>196</v>
      </c>
      <c r="AE34" s="3">
        <f t="shared" si="32"/>
        <v>144</v>
      </c>
      <c r="AF34" s="3">
        <f t="shared" si="30"/>
        <v>121</v>
      </c>
      <c r="AG34" s="3">
        <f t="shared" si="20"/>
        <v>81.000000000000014</v>
      </c>
      <c r="AH34" s="3">
        <f t="shared" si="21"/>
        <v>63.999999999999993</v>
      </c>
      <c r="AI34" s="3">
        <f t="shared" si="22"/>
        <v>63.999999999999993</v>
      </c>
      <c r="AJ34" s="3">
        <f t="shared" si="23"/>
        <v>81.000000000000014</v>
      </c>
      <c r="AK34" s="3">
        <f t="shared" si="24"/>
        <v>36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2:48" x14ac:dyDescent="0.25">
      <c r="B35" s="1">
        <f>grafi!B36</f>
        <v>43936</v>
      </c>
      <c r="C35" s="3">
        <f>POWER(grafi!$G36,2)</f>
        <v>51.020408163265309</v>
      </c>
      <c r="D35" s="3">
        <f>POWER(grafi!$I32,2)</f>
        <v>4</v>
      </c>
      <c r="E35" s="3">
        <f>POWER(grafi!$I33,2)</f>
        <v>2.9387755102040813</v>
      </c>
      <c r="F35" s="3">
        <f>POWER(grafi!$I34,2)</f>
        <v>2.4693877551020407</v>
      </c>
      <c r="G35" s="3">
        <f>POWER(grafi!$I35,2)</f>
        <v>1.6530612244897962</v>
      </c>
      <c r="H35" s="3">
        <f>POWER(grafi!$I36,2)</f>
        <v>1.3061224489795917</v>
      </c>
      <c r="I35" s="3">
        <f>POWER(grafi!$I37,2)</f>
        <v>1.3061224489795917</v>
      </c>
      <c r="J35" s="3">
        <f>POWER(grafi!$I38,2)</f>
        <v>1.6530612244897962</v>
      </c>
      <c r="K35" s="3">
        <f>POWER(grafi!$I39,2)</f>
        <v>0.73469387755102034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>
        <f t="shared" si="34"/>
        <v>204.08163265306123</v>
      </c>
      <c r="AD35" s="3">
        <f t="shared" si="33"/>
        <v>149.93752603082049</v>
      </c>
      <c r="AE35" s="3">
        <f t="shared" si="32"/>
        <v>125.98917117867555</v>
      </c>
      <c r="AF35" s="3">
        <f t="shared" si="30"/>
        <v>84.339858392336538</v>
      </c>
      <c r="AG35" s="3">
        <f t="shared" si="20"/>
        <v>66.638900458142444</v>
      </c>
      <c r="AH35" s="3">
        <f t="shared" si="21"/>
        <v>66.638900458142444</v>
      </c>
      <c r="AI35" s="3">
        <f t="shared" si="22"/>
        <v>84.339858392336538</v>
      </c>
      <c r="AJ35" s="3">
        <f t="shared" si="23"/>
        <v>37.484381507705123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2:48" x14ac:dyDescent="0.25">
      <c r="B36" s="1">
        <f>grafi!B37</f>
        <v>43937</v>
      </c>
      <c r="C36" s="3">
        <f>POWER(grafi!$G37,2)</f>
        <v>41.326530612244902</v>
      </c>
      <c r="D36" s="3">
        <f>POWER(grafi!$I33,2)</f>
        <v>2.9387755102040813</v>
      </c>
      <c r="E36" s="3">
        <f>POWER(grafi!$I34,2)</f>
        <v>2.4693877551020407</v>
      </c>
      <c r="F36" s="3">
        <f>POWER(grafi!$I35,2)</f>
        <v>1.6530612244897962</v>
      </c>
      <c r="G36" s="3">
        <f>POWER(grafi!$I36,2)</f>
        <v>1.3061224489795917</v>
      </c>
      <c r="H36" s="3">
        <f>POWER(grafi!$I37,2)</f>
        <v>1.3061224489795917</v>
      </c>
      <c r="I36" s="3">
        <f>POWER(grafi!$I38,2)</f>
        <v>1.6530612244897962</v>
      </c>
      <c r="J36" s="3">
        <f>POWER(grafi!$I39,2)</f>
        <v>0.73469387755102034</v>
      </c>
      <c r="M36" s="3"/>
      <c r="N36" s="3"/>
      <c r="O36" s="3"/>
      <c r="AB36" s="3"/>
      <c r="AC36" s="3">
        <f t="shared" si="34"/>
        <v>121.4493960849646</v>
      </c>
      <c r="AD36" s="3">
        <f t="shared" si="33"/>
        <v>102.0512286547272</v>
      </c>
      <c r="AE36" s="3">
        <f t="shared" si="32"/>
        <v>68.315285297792599</v>
      </c>
      <c r="AF36" s="3">
        <f t="shared" si="30"/>
        <v>53.97750937109538</v>
      </c>
      <c r="AG36" s="3">
        <f t="shared" si="20"/>
        <v>53.97750937109538</v>
      </c>
      <c r="AH36" s="3">
        <f t="shared" si="21"/>
        <v>68.315285297792599</v>
      </c>
      <c r="AI36" s="3">
        <f t="shared" si="22"/>
        <v>30.362349021241151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48" x14ac:dyDescent="0.25">
      <c r="B37" s="1">
        <f>grafi!B38</f>
        <v>43938</v>
      </c>
      <c r="C37" s="3">
        <f>POWER(grafi!$G38,2)</f>
        <v>36</v>
      </c>
      <c r="D37" s="3">
        <f>POWER(grafi!$I34,2)</f>
        <v>2.4693877551020407</v>
      </c>
      <c r="E37" s="3">
        <f>POWER(grafi!$I35,2)</f>
        <v>1.6530612244897962</v>
      </c>
      <c r="F37" s="3">
        <f>POWER(grafi!$I36,2)</f>
        <v>1.3061224489795917</v>
      </c>
      <c r="G37" s="3">
        <f>POWER(grafi!$I37,2)</f>
        <v>1.3061224489795917</v>
      </c>
      <c r="H37" s="3">
        <f>POWER(grafi!$I38,2)</f>
        <v>1.6530612244897962</v>
      </c>
      <c r="I37" s="3">
        <f>POWER(grafi!$I39,2)</f>
        <v>0.73469387755102034</v>
      </c>
      <c r="M37" s="3"/>
      <c r="N37" s="3"/>
      <c r="O37" s="3"/>
      <c r="AB37" s="3"/>
      <c r="AC37" s="3">
        <f t="shared" si="34"/>
        <v>88.897959183673464</v>
      </c>
      <c r="AD37" s="3">
        <f t="shared" si="33"/>
        <v>59.510204081632665</v>
      </c>
      <c r="AE37" s="3">
        <f t="shared" si="32"/>
        <v>47.020408163265301</v>
      </c>
      <c r="AF37" s="3">
        <f t="shared" si="30"/>
        <v>47.020408163265301</v>
      </c>
      <c r="AG37" s="3">
        <f t="shared" si="20"/>
        <v>59.510204081632665</v>
      </c>
      <c r="AH37" s="3">
        <f t="shared" si="21"/>
        <v>26.448979591836732</v>
      </c>
      <c r="AI37" s="3"/>
      <c r="AJ37" s="3"/>
      <c r="AK37" s="3"/>
      <c r="AL37" s="3"/>
      <c r="AM37" s="3"/>
      <c r="AN37" s="3"/>
    </row>
    <row r="38" spans="2:48" x14ac:dyDescent="0.25">
      <c r="B38" s="1">
        <f>grafi!B39</f>
        <v>43939</v>
      </c>
      <c r="C38" s="3">
        <f>POWER(grafi!$G39,2)</f>
        <v>26.448979591836739</v>
      </c>
      <c r="D38" s="3">
        <f>POWER(grafi!$I35,2)</f>
        <v>1.6530612244897962</v>
      </c>
      <c r="E38" s="3">
        <f>POWER(grafi!$I36,2)</f>
        <v>1.3061224489795917</v>
      </c>
      <c r="F38" s="3">
        <f>POWER(grafi!$I37,2)</f>
        <v>1.3061224489795917</v>
      </c>
      <c r="G38" s="3">
        <f>POWER(grafi!$I38,2)</f>
        <v>1.6530612244897962</v>
      </c>
      <c r="H38" s="3">
        <f>POWER(grafi!$I39,2)</f>
        <v>0.73469387755102034</v>
      </c>
      <c r="M38" s="3"/>
      <c r="N38" s="3"/>
      <c r="O38" s="3"/>
      <c r="AB38" s="3"/>
      <c r="AC38" s="3">
        <f t="shared" si="34"/>
        <v>43.721782590587267</v>
      </c>
      <c r="AD38" s="3">
        <f t="shared" si="33"/>
        <v>34.545605997501042</v>
      </c>
      <c r="AE38" s="3">
        <f t="shared" si="32"/>
        <v>34.545605997501042</v>
      </c>
      <c r="AF38" s="3">
        <f t="shared" si="30"/>
        <v>43.721782590587267</v>
      </c>
      <c r="AG38" s="3">
        <f t="shared" si="20"/>
        <v>19.431903373594338</v>
      </c>
      <c r="AH38" s="3"/>
      <c r="AI38" s="3"/>
      <c r="AJ38" s="3"/>
      <c r="AK38" s="3"/>
      <c r="AL38" s="3"/>
      <c r="AM38" s="3"/>
      <c r="AN38" s="3"/>
    </row>
    <row r="39" spans="2:48" x14ac:dyDescent="0.25">
      <c r="B39" s="1">
        <f>grafi!B40</f>
        <v>43940</v>
      </c>
      <c r="C39" s="3">
        <f>POWER(grafi!$G40,2)</f>
        <v>23.591836734693874</v>
      </c>
      <c r="D39" s="3">
        <f>POWER(grafi!$I36,2)</f>
        <v>1.3061224489795917</v>
      </c>
      <c r="E39" s="3">
        <f>POWER(grafi!$I37,2)</f>
        <v>1.3061224489795917</v>
      </c>
      <c r="F39" s="3">
        <f>POWER(grafi!$I38,2)</f>
        <v>1.6530612244897962</v>
      </c>
      <c r="G39" s="3">
        <f>POWER(grafi!$I39,2)</f>
        <v>0.73469387755102034</v>
      </c>
      <c r="M39" s="3"/>
      <c r="N39" s="3"/>
      <c r="O39" s="3"/>
      <c r="AB39" s="3"/>
      <c r="AC39" s="3">
        <f t="shared" si="34"/>
        <v>30.813827571845056</v>
      </c>
      <c r="AD39" s="3">
        <f t="shared" si="33"/>
        <v>30.813827571845056</v>
      </c>
      <c r="AE39" s="3">
        <f t="shared" si="32"/>
        <v>38.998750520616412</v>
      </c>
      <c r="AF39" s="3">
        <f t="shared" si="30"/>
        <v>17.332778009162844</v>
      </c>
      <c r="AG39" s="3"/>
      <c r="AH39" s="3"/>
      <c r="AI39" s="3"/>
      <c r="AJ39" s="3"/>
      <c r="AK39" s="3"/>
      <c r="AL39" s="3"/>
      <c r="AM39" s="3"/>
      <c r="AN39" s="3"/>
    </row>
    <row r="40" spans="2:48" x14ac:dyDescent="0.25">
      <c r="B40" s="1">
        <f>grafi!B41</f>
        <v>43941</v>
      </c>
      <c r="C40" s="3">
        <f>POWER(grafi!$G41,2)</f>
        <v>13.795918367346939</v>
      </c>
      <c r="D40" s="3">
        <f>POWER(grafi!$I37,2)</f>
        <v>1.3061224489795917</v>
      </c>
      <c r="E40" s="3">
        <f>POWER(grafi!$I38,2)</f>
        <v>1.6530612244897962</v>
      </c>
      <c r="F40" s="3">
        <f>POWER(grafi!$I39,2)</f>
        <v>0.73469387755102034</v>
      </c>
      <c r="M40" s="3"/>
      <c r="N40" s="3"/>
      <c r="O40" s="3"/>
      <c r="AB40" s="3"/>
      <c r="AC40" s="3">
        <f t="shared" si="34"/>
        <v>18.019158683881713</v>
      </c>
      <c r="AD40" s="3">
        <f t="shared" si="33"/>
        <v>22.805497709287803</v>
      </c>
      <c r="AE40" s="3">
        <f t="shared" si="32"/>
        <v>10.135776759683464</v>
      </c>
      <c r="AF40" s="3"/>
      <c r="AG40" s="3"/>
      <c r="AH40" s="3"/>
      <c r="AI40" s="3"/>
      <c r="AJ40" s="3"/>
      <c r="AK40" s="3"/>
      <c r="AL40" s="3"/>
      <c r="AM40" s="3"/>
      <c r="AN40" s="3"/>
    </row>
    <row r="41" spans="2:48" x14ac:dyDescent="0.25">
      <c r="B41" s="1">
        <f>grafi!B42</f>
        <v>43942</v>
      </c>
      <c r="C41" s="3">
        <f>POWER(grafi!$G42,2)</f>
        <v>10.795918367346937</v>
      </c>
      <c r="D41" s="3">
        <f>POWER(grafi!$I38,2)</f>
        <v>1.6530612244897962</v>
      </c>
      <c r="E41" s="3">
        <f>POWER(grafi!$I39,2)</f>
        <v>0.73469387755102034</v>
      </c>
      <c r="M41" s="3"/>
      <c r="N41" s="3"/>
      <c r="O41" s="3"/>
      <c r="AB41" s="3"/>
      <c r="AC41" s="3">
        <f t="shared" si="34"/>
        <v>17.846314035818409</v>
      </c>
      <c r="AD41" s="3">
        <f t="shared" si="33"/>
        <v>7.9316951270304017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2:48" x14ac:dyDescent="0.25">
      <c r="B42" s="1">
        <f>grafi!B43</f>
        <v>43943</v>
      </c>
      <c r="C42" s="3">
        <f>POWER(grafi!$G43,2)</f>
        <v>8.1632653061224492</v>
      </c>
      <c r="D42" s="3">
        <f>POWER(grafi!$I39,2)</f>
        <v>0.73469387755102034</v>
      </c>
      <c r="M42" s="3"/>
      <c r="N42" s="3"/>
      <c r="O42" s="3"/>
      <c r="AB42" s="3"/>
      <c r="AC42" s="3">
        <f t="shared" si="34"/>
        <v>5.9975010412328196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2:48" x14ac:dyDescent="0.25">
      <c r="B43" s="1"/>
      <c r="M43" s="3"/>
    </row>
    <row r="44" spans="2:48" x14ac:dyDescent="0.25">
      <c r="B44" s="1"/>
      <c r="AB44" t="s">
        <v>89</v>
      </c>
      <c r="AC44" s="3">
        <f>AVERAGE(AC3:AC42)</f>
        <v>198.53279251639788</v>
      </c>
      <c r="AD44" s="3">
        <f t="shared" ref="AD44:AV44" si="35">AVERAGE(AD3:AD42)</f>
        <v>211.3408515214177</v>
      </c>
      <c r="AE44" s="3">
        <f t="shared" si="35"/>
        <v>223.21595809936039</v>
      </c>
      <c r="AF44" s="3">
        <f t="shared" si="35"/>
        <v>233.99076367079277</v>
      </c>
      <c r="AG44" s="3">
        <f t="shared" si="35"/>
        <v>248.21875188357455</v>
      </c>
      <c r="AH44" s="3">
        <f t="shared" si="35"/>
        <v>256.15941010028894</v>
      </c>
      <c r="AI44" s="3">
        <f t="shared" si="35"/>
        <v>258.53296420609058</v>
      </c>
      <c r="AJ44" s="3">
        <f t="shared" si="35"/>
        <v>259.20117915234533</v>
      </c>
      <c r="AK44" s="3">
        <f t="shared" si="35"/>
        <v>252.00778357686605</v>
      </c>
      <c r="AL44" s="3">
        <f t="shared" si="35"/>
        <v>244.27343594888032</v>
      </c>
      <c r="AM44" s="3">
        <f t="shared" si="35"/>
        <v>238.89681652706432</v>
      </c>
      <c r="AN44" s="3">
        <f t="shared" si="35"/>
        <v>232.44737266241233</v>
      </c>
      <c r="AO44" s="3">
        <f t="shared" si="35"/>
        <v>227.96203632084513</v>
      </c>
      <c r="AP44" s="3">
        <f t="shared" si="35"/>
        <v>223.32583302910487</v>
      </c>
      <c r="AQ44" s="3">
        <f t="shared" si="35"/>
        <v>220.88924486592126</v>
      </c>
      <c r="AR44" s="3">
        <f t="shared" si="35"/>
        <v>220.4138002684067</v>
      </c>
      <c r="AS44" s="3">
        <f t="shared" si="35"/>
        <v>218.08463487435793</v>
      </c>
      <c r="AT44" s="3">
        <f t="shared" si="35"/>
        <v>213.90706368320764</v>
      </c>
      <c r="AU44" s="3">
        <f t="shared" si="35"/>
        <v>202.91981087425691</v>
      </c>
      <c r="AV44" s="3">
        <f t="shared" si="35"/>
        <v>194.54887844350569</v>
      </c>
    </row>
    <row r="45" spans="2:48" x14ac:dyDescent="0.25">
      <c r="B45" s="1"/>
      <c r="AB45" t="s">
        <v>102</v>
      </c>
      <c r="AC45">
        <f>100*AC44/MAX($AC44:$AV44)</f>
        <v>76.594093115490949</v>
      </c>
      <c r="AD45">
        <f t="shared" ref="AD45:AV45" si="36">100*AD44/MAX($AC44:$AV44)</f>
        <v>81.535451425243039</v>
      </c>
      <c r="AE45">
        <f t="shared" si="36"/>
        <v>86.116876022452573</v>
      </c>
      <c r="AF45">
        <f t="shared" si="36"/>
        <v>90.273803705678688</v>
      </c>
      <c r="AG45">
        <f t="shared" si="36"/>
        <v>95.762971717688103</v>
      </c>
      <c r="AH45">
        <f t="shared" si="36"/>
        <v>98.826483327736497</v>
      </c>
      <c r="AI45">
        <f t="shared" si="36"/>
        <v>99.742202196594945</v>
      </c>
      <c r="AJ45">
        <f t="shared" si="36"/>
        <v>100</v>
      </c>
      <c r="AK45">
        <f t="shared" si="36"/>
        <v>97.224782850524235</v>
      </c>
      <c r="AL45">
        <f t="shared" si="36"/>
        <v>94.240866012923789</v>
      </c>
      <c r="AM45">
        <f t="shared" si="36"/>
        <v>92.166562400803301</v>
      </c>
      <c r="AN45">
        <f t="shared" si="36"/>
        <v>89.678362352584642</v>
      </c>
      <c r="AO45">
        <f t="shared" si="36"/>
        <v>87.947916389246288</v>
      </c>
      <c r="AP45">
        <f t="shared" si="36"/>
        <v>86.159265848804353</v>
      </c>
      <c r="AQ45">
        <f t="shared" si="36"/>
        <v>85.219228395598364</v>
      </c>
      <c r="AR45">
        <f t="shared" si="36"/>
        <v>85.035801530385257</v>
      </c>
      <c r="AS45">
        <f t="shared" si="36"/>
        <v>84.137207858216897</v>
      </c>
      <c r="AT45">
        <f t="shared" si="36"/>
        <v>82.525497909669568</v>
      </c>
      <c r="AU45">
        <f t="shared" si="36"/>
        <v>78.28660793051057</v>
      </c>
      <c r="AV45">
        <f t="shared" si="36"/>
        <v>75.057096221448774</v>
      </c>
    </row>
    <row r="46" spans="2:48" x14ac:dyDescent="0.25">
      <c r="B46" s="1"/>
      <c r="D46" s="4">
        <v>-4</v>
      </c>
      <c r="E46" s="4">
        <v>-3</v>
      </c>
      <c r="F46" s="4">
        <v>-2</v>
      </c>
      <c r="G46" s="4">
        <v>-1</v>
      </c>
      <c r="H46" s="4">
        <v>0</v>
      </c>
      <c r="I46" s="4">
        <v>1</v>
      </c>
      <c r="J46" s="4">
        <v>2</v>
      </c>
      <c r="K46" s="4">
        <v>3</v>
      </c>
      <c r="L46" s="4">
        <v>4</v>
      </c>
      <c r="M46" s="4">
        <v>5</v>
      </c>
      <c r="N46" s="4">
        <v>6</v>
      </c>
      <c r="O46" s="4">
        <v>7</v>
      </c>
      <c r="P46" s="4">
        <v>8</v>
      </c>
      <c r="Q46" s="4">
        <v>9</v>
      </c>
      <c r="R46" s="4">
        <v>10</v>
      </c>
      <c r="S46" s="4">
        <v>11</v>
      </c>
      <c r="T46" s="4">
        <v>12</v>
      </c>
      <c r="U46" s="4">
        <v>13</v>
      </c>
      <c r="V46" s="4">
        <v>14</v>
      </c>
      <c r="W46" s="4">
        <v>15</v>
      </c>
    </row>
    <row r="47" spans="2:48" x14ac:dyDescent="0.25">
      <c r="B47" s="1"/>
      <c r="C47" s="3" t="s">
        <v>92</v>
      </c>
      <c r="D47" s="10">
        <f>SQRT(LINEST(D21:D42,$C21:$C42,TRUE,FALSE))</f>
        <v>0.198359097570179</v>
      </c>
      <c r="E47" s="10">
        <f>SQRT(LINEST(E21:E41,$C21:$C41,TRUE,FALSE))</f>
        <v>0.17302965912544199</v>
      </c>
      <c r="F47" s="10">
        <f>SQRT(ABS(LINEST(F20:F40,$C20:$C40,TRUE,FALSE)))</f>
        <v>0.14819444677626933</v>
      </c>
      <c r="G47" s="10">
        <f>SQRT(ABS(LINEST(G19:G39,$C19:$C39,TRUE,FALSE)))</f>
        <v>0.17997472888254912</v>
      </c>
      <c r="H47" s="10">
        <f>SQRT(ABS(LINEST(H18:H38,$C18:$C38,TRUE,FALSE)))</f>
        <v>0.23370158933913546</v>
      </c>
      <c r="I47" s="10">
        <f>SQRT(ABS(LINEST(I17:I37,$C17:$C37,TRUE,FALSE)))</f>
        <v>0.25909252642414521</v>
      </c>
      <c r="J47" s="10">
        <f>SQRT(ABS(LINEST(J16:J36,$C16:$C36,TRUE,FALSE)))</f>
        <v>0.25380224731544659</v>
      </c>
      <c r="K47" s="10">
        <f>SQRT(ABS(LINEST(K15:K35,$C15:$C35,TRUE,FALSE)))</f>
        <v>0.24502687067751783</v>
      </c>
      <c r="L47" s="10">
        <f>SQRT(ABS(LINEST(L14:L34,$C14:$C34,TRUE,FALSE)))</f>
        <v>0.22676527172946123</v>
      </c>
      <c r="M47" s="10">
        <f>SQRT(ABS(LINEST(M13:M33,$C13:$C33,TRUE,FALSE)))</f>
        <v>0.21073384258268113</v>
      </c>
      <c r="N47" s="10">
        <f>SQRT(ABS(LINEST(N12:N32,$C12:$C32,TRUE,FALSE)))</f>
        <v>0.15347024230561343</v>
      </c>
      <c r="O47" s="10">
        <f>SQRT(ABS(LINEST(O11:O31,$C11:$C31,TRUE,FALSE)))</f>
        <v>3.4638023000033318E-2</v>
      </c>
      <c r="P47" s="10">
        <f>SQRT(ABS(LINEST(P10:P30,$C10:$C30,TRUE,FALSE)))</f>
        <v>0.13937871369690039</v>
      </c>
      <c r="Q47" s="10">
        <f>SQRT(ABS(LINEST(Q9:Q29,$C9:$C29,TRUE,FALSE)))</f>
        <v>0.17272702756854641</v>
      </c>
      <c r="R47" s="10">
        <f>SQRT(ABS(LINEST(R8:R28,$C8:$C28,TRUE,FALSE)))</f>
        <v>0.17948332475947631</v>
      </c>
      <c r="S47" s="10">
        <f>SQRT(ABS(LINEST(S7:S27,$C7:$C27,TRUE,FALSE)))</f>
        <v>0.15397506790682927</v>
      </c>
      <c r="T47" s="10">
        <f>SQRT(ABS(LINEST(T6:T26,$C6:$C26,TRUE,FALSE)))</f>
        <v>0.12639303722339154</v>
      </c>
      <c r="U47" s="10">
        <f>SQRT(ABS(LINEST(U5:U25,$C5:$C25,TRUE,FALSE)))</f>
        <v>8.9092225743294062E-2</v>
      </c>
      <c r="V47" s="10">
        <f>SQRT(ABS(LINEST(V4:V24,$C4:$C24,TRUE,FALSE)))</f>
        <v>6.1367207376566875E-2</v>
      </c>
      <c r="W47" s="10">
        <f>SQRT(ABS(LINEST(W3:W23,$C3:$C23,TRUE,FALSE)))</f>
        <v>2.8452061065342826E-3</v>
      </c>
    </row>
    <row r="48" spans="2:48" x14ac:dyDescent="0.25">
      <c r="B48" s="1"/>
      <c r="C48" s="4" t="s">
        <v>91</v>
      </c>
      <c r="D48" s="10">
        <f>RSQ(D5:D42,$C5:$C42)</f>
        <v>9.4366529424474696E-2</v>
      </c>
      <c r="E48" s="10">
        <f>RSQ(E4:E41,$C4:$C41)</f>
        <v>0.22410157054483648</v>
      </c>
      <c r="F48" s="10">
        <f>RSQ(F3:F40,$C3:$C40)</f>
        <v>0.41627573886663038</v>
      </c>
      <c r="G48" s="10">
        <f>RSQ(G2:G39,$C2:$C39)</f>
        <v>0.52302300931678669</v>
      </c>
      <c r="H48" s="10">
        <f>RSQ(H2:H42,$C2:$C42)</f>
        <v>0.7214007181954406</v>
      </c>
      <c r="I48" s="10">
        <f t="shared" ref="I48:W48" si="37">RSQ(I2:I42,$C2:$C42)</f>
        <v>0.75563869478623225</v>
      </c>
      <c r="J48" s="10">
        <f t="shared" si="37"/>
        <v>0.62468512412230215</v>
      </c>
      <c r="K48" s="10">
        <f t="shared" si="37"/>
        <v>0.46448673342151953</v>
      </c>
      <c r="L48" s="10">
        <f t="shared" si="37"/>
        <v>0.20118223722218506</v>
      </c>
      <c r="M48" s="10">
        <f t="shared" si="37"/>
        <v>3.8463713244256924E-2</v>
      </c>
      <c r="N48" s="10">
        <f t="shared" si="37"/>
        <v>5.0317895697922807E-5</v>
      </c>
      <c r="O48" s="10">
        <f t="shared" si="37"/>
        <v>6.139043251873888E-2</v>
      </c>
      <c r="P48" s="10">
        <f t="shared" si="37"/>
        <v>0.21335466926618063</v>
      </c>
      <c r="Q48" s="10">
        <f t="shared" si="37"/>
        <v>0.37909909513102702</v>
      </c>
      <c r="R48" s="10">
        <f t="shared" si="37"/>
        <v>0.40156365029192415</v>
      </c>
      <c r="S48" s="10">
        <f t="shared" si="37"/>
        <v>0.31679373231415758</v>
      </c>
      <c r="T48" s="10">
        <f t="shared" si="37"/>
        <v>0.21018855569362865</v>
      </c>
      <c r="U48" s="10">
        <f t="shared" si="37"/>
        <v>0.13330135363541459</v>
      </c>
      <c r="V48" s="10">
        <f t="shared" si="37"/>
        <v>9.8395616321082E-2</v>
      </c>
      <c r="W48" s="10">
        <f t="shared" si="37"/>
        <v>3.2545551565680814E-2</v>
      </c>
    </row>
    <row r="49" spans="3:19" x14ac:dyDescent="0.25">
      <c r="C49" s="4"/>
      <c r="D49" s="10"/>
      <c r="E49" s="10"/>
      <c r="F49" s="10"/>
    </row>
    <row r="50" spans="3:19" x14ac:dyDescent="0.25">
      <c r="C50" s="4"/>
      <c r="D50" s="10"/>
      <c r="E50" s="10"/>
      <c r="F50" s="10"/>
    </row>
    <row r="51" spans="3:19" x14ac:dyDescent="0.25">
      <c r="C51" s="4"/>
      <c r="D51" s="10"/>
      <c r="E51" s="10"/>
      <c r="F51" s="10"/>
      <c r="M51" s="9"/>
      <c r="N51" s="9"/>
      <c r="O51" s="9"/>
      <c r="P51" s="9"/>
      <c r="Q51" s="9"/>
      <c r="R51" s="9"/>
      <c r="S51" s="9"/>
    </row>
    <row r="52" spans="3:19" x14ac:dyDescent="0.25">
      <c r="C52" s="4"/>
      <c r="D52" s="10"/>
      <c r="E52" s="10"/>
      <c r="F52" s="10"/>
      <c r="M52" s="9"/>
      <c r="N52" s="9"/>
      <c r="O52" s="9"/>
      <c r="P52" s="9"/>
      <c r="Q52" s="9"/>
      <c r="R52" s="9"/>
      <c r="S52" s="9"/>
    </row>
    <row r="53" spans="3:19" x14ac:dyDescent="0.25">
      <c r="C53" s="4"/>
      <c r="D53" s="10"/>
      <c r="E53" s="10"/>
      <c r="F53" s="10"/>
    </row>
    <row r="54" spans="3:19" x14ac:dyDescent="0.25">
      <c r="C5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321F-DD0C-46CB-A316-20C26C43F370}">
  <dimension ref="A1:T110"/>
  <sheetViews>
    <sheetView tabSelected="1" zoomScale="85" zoomScaleNormal="85" workbookViewId="0">
      <selection activeCell="F40" sqref="F40"/>
    </sheetView>
  </sheetViews>
  <sheetFormatPr defaultRowHeight="15" x14ac:dyDescent="0.25"/>
  <cols>
    <col min="2" max="3" width="10.42578125" bestFit="1" customWidth="1"/>
    <col min="4" max="4" width="10.42578125" customWidth="1"/>
    <col min="5" max="5" width="11.42578125" customWidth="1"/>
    <col min="6" max="6" width="9.28515625" customWidth="1"/>
    <col min="7" max="16" width="8.85546875" customWidth="1"/>
    <col min="17" max="17" width="11" customWidth="1"/>
  </cols>
  <sheetData>
    <row r="1" spans="1:19" x14ac:dyDescent="0.25">
      <c r="C1" t="s">
        <v>94</v>
      </c>
      <c r="D1" t="s">
        <v>96</v>
      </c>
      <c r="E1" t="s">
        <v>97</v>
      </c>
      <c r="F1" t="s">
        <v>103</v>
      </c>
      <c r="G1" t="s">
        <v>104</v>
      </c>
      <c r="H1" t="s">
        <v>105</v>
      </c>
      <c r="I1" t="s">
        <v>106</v>
      </c>
      <c r="Q1" t="s">
        <v>95</v>
      </c>
    </row>
    <row r="2" spans="1:19" x14ac:dyDescent="0.25">
      <c r="A2">
        <v>12</v>
      </c>
      <c r="B2" s="1">
        <f>grafi!B2</f>
        <v>43902</v>
      </c>
      <c r="C2" s="3"/>
      <c r="D2" s="2"/>
      <c r="E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>
        <v>13</v>
      </c>
      <c r="B3" s="1">
        <f>grafi!B3</f>
        <v>43903</v>
      </c>
      <c r="C3" s="3"/>
      <c r="D3" s="2"/>
      <c r="E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>
        <v>14</v>
      </c>
      <c r="B4" s="1">
        <f>grafi!B4</f>
        <v>43904</v>
      </c>
      <c r="C4" s="3"/>
      <c r="D4" s="3"/>
      <c r="E4" s="3"/>
      <c r="L4" s="9"/>
      <c r="M4" s="9"/>
      <c r="N4" s="9"/>
      <c r="O4" s="9"/>
      <c r="P4" s="9"/>
      <c r="Q4" s="2">
        <f>grafi!I4</f>
        <v>0.83333333333333337</v>
      </c>
      <c r="R4" s="2"/>
      <c r="S4" s="2"/>
    </row>
    <row r="5" spans="1:19" x14ac:dyDescent="0.25">
      <c r="A5">
        <v>15</v>
      </c>
      <c r="B5" s="1">
        <f>grafi!B5</f>
        <v>43905</v>
      </c>
      <c r="C5" s="3">
        <f>grafi!G5</f>
        <v>6.5714285714285712</v>
      </c>
      <c r="D5" s="3">
        <f>C5-_xlfn.STDEV.P(C5:C8)</f>
        <v>6.2160759153190641</v>
      </c>
      <c r="E5" s="3">
        <f>C5+_xlfn.STDEV.P(C5:C8)</f>
        <v>6.9267812275380782</v>
      </c>
      <c r="F5" s="9">
        <f>POWER(E9/D5,1/4)</f>
        <v>1.0101218130954106</v>
      </c>
      <c r="G5" s="9">
        <f>POWER(D9/E5,1/4)</f>
        <v>0.93272946985455241</v>
      </c>
      <c r="H5" s="13">
        <f>F5-1</f>
        <v>1.0121813095410603E-2</v>
      </c>
      <c r="I5" s="13">
        <f>G5-1</f>
        <v>-6.7270530145447593E-2</v>
      </c>
      <c r="J5" s="2"/>
      <c r="K5" s="2"/>
      <c r="L5" s="9"/>
      <c r="M5" s="9"/>
      <c r="N5" s="9"/>
      <c r="O5" s="9"/>
      <c r="P5" s="9"/>
      <c r="Q5" s="2">
        <f>grafi!I5</f>
        <v>0.7142857142857143</v>
      </c>
      <c r="R5" s="2"/>
      <c r="S5" s="2"/>
    </row>
    <row r="6" spans="1:19" x14ac:dyDescent="0.25">
      <c r="A6">
        <v>16</v>
      </c>
      <c r="B6" s="1">
        <f>grafi!B6</f>
        <v>43906</v>
      </c>
      <c r="C6" s="3">
        <f>grafi!G6</f>
        <v>7</v>
      </c>
      <c r="D6" s="3">
        <f t="shared" ref="D6:D38" si="0">C6-_xlfn.STDEV.P(C6:C9)</f>
        <v>6.5714285714285712</v>
      </c>
      <c r="E6" s="3">
        <f t="shared" ref="E6:E38" si="1">C6+_xlfn.STDEV.P(C6:C9)</f>
        <v>7.4285714285714288</v>
      </c>
      <c r="F6" s="9">
        <f>POWER(E10/D5,1/5)</f>
        <v>1.0266971680457295</v>
      </c>
      <c r="G6" s="9">
        <f>POWER(D10/E5,1/5)</f>
        <v>0.99106920782565355</v>
      </c>
      <c r="H6" s="13">
        <f t="shared" ref="H6:H47" si="2">F6-1</f>
        <v>2.6697168045729525E-2</v>
      </c>
      <c r="I6" s="13">
        <f t="shared" ref="I6:I47" si="3">G6-1</f>
        <v>-8.9307921743464469E-3</v>
      </c>
      <c r="J6" s="2"/>
      <c r="L6" s="9"/>
      <c r="M6" s="9"/>
      <c r="N6" s="9"/>
      <c r="O6" s="9"/>
      <c r="P6" s="9"/>
      <c r="Q6" s="2">
        <f>grafi!I6</f>
        <v>0.8571428571428571</v>
      </c>
      <c r="R6" s="2"/>
      <c r="S6" s="2"/>
    </row>
    <row r="7" spans="1:19" x14ac:dyDescent="0.25">
      <c r="A7">
        <v>17</v>
      </c>
      <c r="B7" s="1">
        <f>grafi!B7</f>
        <v>43907</v>
      </c>
      <c r="C7" s="3">
        <f>grafi!G7</f>
        <v>6.1428571428571432</v>
      </c>
      <c r="D7" s="3">
        <f t="shared" si="0"/>
        <v>5.7734256988289792</v>
      </c>
      <c r="E7" s="3">
        <f t="shared" si="1"/>
        <v>6.5122885868853073</v>
      </c>
      <c r="F7" s="9">
        <f>POWER(E11/D5,1/6)</f>
        <v>1.054463322328008</v>
      </c>
      <c r="G7" s="9">
        <f>POWER(D11/E5,1/6)</f>
        <v>0.97706408897695729</v>
      </c>
      <c r="H7" s="13">
        <f t="shared" si="2"/>
        <v>5.446332232800799E-2</v>
      </c>
      <c r="I7" s="13">
        <f t="shared" si="3"/>
        <v>-2.293591102304271E-2</v>
      </c>
      <c r="K7" s="9"/>
      <c r="L7" s="9"/>
      <c r="M7" s="9"/>
      <c r="N7" s="9"/>
      <c r="O7" s="9"/>
      <c r="P7" s="9"/>
      <c r="Q7" s="2">
        <f>grafi!I7</f>
        <v>0.7142857142857143</v>
      </c>
      <c r="R7" s="2"/>
      <c r="S7" s="2"/>
    </row>
    <row r="8" spans="1:19" x14ac:dyDescent="0.25">
      <c r="A8">
        <v>18</v>
      </c>
      <c r="B8" s="1">
        <f>grafi!B8</f>
        <v>43908</v>
      </c>
      <c r="C8" s="3">
        <f>grafi!G8</f>
        <v>6.1428571428571432</v>
      </c>
      <c r="D8" s="3">
        <f t="shared" si="0"/>
        <v>5.5770364457944694</v>
      </c>
      <c r="E8" s="3">
        <f t="shared" si="1"/>
        <v>6.708677839919817</v>
      </c>
      <c r="F8" s="9">
        <f>POWER(E12/D5,1/7)</f>
        <v>1.0512934392639166</v>
      </c>
      <c r="G8" s="9">
        <f>POWER(D12/E5,1/7)</f>
        <v>0.98049940028304716</v>
      </c>
      <c r="H8" s="13">
        <f t="shared" si="2"/>
        <v>5.1293439263916607E-2</v>
      </c>
      <c r="I8" s="13">
        <f t="shared" si="3"/>
        <v>-1.9500599716952838E-2</v>
      </c>
      <c r="J8" s="11"/>
      <c r="K8" s="11"/>
      <c r="L8" s="9"/>
      <c r="M8" s="9"/>
      <c r="N8" s="9"/>
      <c r="O8" s="9"/>
      <c r="P8" s="9"/>
      <c r="Q8" s="2">
        <f>grafi!I8</f>
        <v>0.7142857142857143</v>
      </c>
      <c r="R8" s="2"/>
      <c r="S8" s="2"/>
    </row>
    <row r="9" spans="1:19" x14ac:dyDescent="0.25">
      <c r="A9">
        <v>19</v>
      </c>
      <c r="B9" s="1">
        <f>grafi!B9</f>
        <v>43909</v>
      </c>
      <c r="C9" s="3">
        <f>grafi!G9</f>
        <v>5.8571428571428568</v>
      </c>
      <c r="D9" s="3">
        <f t="shared" si="0"/>
        <v>5.2426910523540977</v>
      </c>
      <c r="E9" s="3">
        <f t="shared" si="1"/>
        <v>6.4715946619316158</v>
      </c>
      <c r="F9" s="9">
        <f t="shared" ref="F9:F40" si="4">POWER(E13/D6,1/7)</f>
        <v>1.0423894761643826</v>
      </c>
      <c r="G9" s="9">
        <f t="shared" ref="G9:G40" si="5">POWER(D13/E6,1/7)</f>
        <v>0.97154843703529326</v>
      </c>
      <c r="H9" s="13">
        <f t="shared" si="2"/>
        <v>4.23894761643826E-2</v>
      </c>
      <c r="I9" s="13">
        <f t="shared" si="3"/>
        <v>-2.8451562964706745E-2</v>
      </c>
      <c r="J9" s="11"/>
      <c r="K9" s="11"/>
      <c r="L9" s="9"/>
      <c r="M9" s="9"/>
      <c r="N9" s="9"/>
      <c r="O9" s="9"/>
      <c r="P9" s="9"/>
      <c r="Q9" s="2">
        <f>grafi!I9</f>
        <v>1.1428571428571428</v>
      </c>
      <c r="R9" s="2"/>
      <c r="S9" s="2"/>
    </row>
    <row r="10" spans="1:19" x14ac:dyDescent="0.25">
      <c r="A10">
        <v>20</v>
      </c>
      <c r="B10" s="1">
        <f>grafi!B10</f>
        <v>43910</v>
      </c>
      <c r="C10" s="3">
        <f>grafi!G10</f>
        <v>6.8571428571428568</v>
      </c>
      <c r="D10" s="3">
        <f t="shared" si="0"/>
        <v>6.6229486241320705</v>
      </c>
      <c r="E10" s="3">
        <f t="shared" si="1"/>
        <v>7.091337090153643</v>
      </c>
      <c r="F10" s="9">
        <f t="shared" si="4"/>
        <v>1.0930648502259395</v>
      </c>
      <c r="G10" s="9">
        <f t="shared" si="5"/>
        <v>1.0602444086481981</v>
      </c>
      <c r="H10" s="13">
        <f t="shared" si="2"/>
        <v>9.3064850225939466E-2</v>
      </c>
      <c r="I10" s="13">
        <f t="shared" si="3"/>
        <v>6.0244408648198133E-2</v>
      </c>
      <c r="J10" s="11"/>
      <c r="K10" s="11"/>
      <c r="L10" s="9"/>
      <c r="M10" s="9"/>
      <c r="N10" s="9"/>
      <c r="O10" s="9"/>
      <c r="P10" s="9"/>
      <c r="Q10" s="2">
        <f>grafi!I10</f>
        <v>1</v>
      </c>
      <c r="R10" s="2"/>
      <c r="S10" s="2"/>
    </row>
    <row r="11" spans="1:19" x14ac:dyDescent="0.25">
      <c r="A11">
        <v>21</v>
      </c>
      <c r="B11" s="1">
        <f>grafi!B11</f>
        <v>43911</v>
      </c>
      <c r="C11" s="3">
        <f>grafi!G11</f>
        <v>7.2857142857142856</v>
      </c>
      <c r="D11" s="3">
        <f t="shared" si="0"/>
        <v>6.0265641025854109</v>
      </c>
      <c r="E11" s="3">
        <f t="shared" si="1"/>
        <v>8.5448644688431603</v>
      </c>
      <c r="F11" s="9">
        <f t="shared" si="4"/>
        <v>1.0986744701985651</v>
      </c>
      <c r="G11" s="9">
        <f t="shared" si="5"/>
        <v>1.0510962892229241</v>
      </c>
      <c r="H11" s="13">
        <f t="shared" si="2"/>
        <v>9.8674470198565123E-2</v>
      </c>
      <c r="I11" s="13">
        <f t="shared" si="3"/>
        <v>5.1096289222924085E-2</v>
      </c>
      <c r="J11" s="11"/>
      <c r="K11" s="11"/>
      <c r="L11" s="9"/>
      <c r="M11" s="9"/>
      <c r="N11" s="9"/>
      <c r="O11" s="9"/>
      <c r="P11" s="9"/>
      <c r="Q11" s="2">
        <f>grafi!I11</f>
        <v>1.1428571428571428</v>
      </c>
      <c r="R11" s="2"/>
      <c r="S11" s="2"/>
    </row>
    <row r="12" spans="1:19" x14ac:dyDescent="0.25">
      <c r="A12">
        <v>22</v>
      </c>
      <c r="B12" s="1">
        <f>grafi!B12</f>
        <v>43912</v>
      </c>
      <c r="C12" s="3">
        <f>grafi!G12</f>
        <v>7.4285714285714288</v>
      </c>
      <c r="D12" s="3">
        <f t="shared" si="0"/>
        <v>6.0347988356365923</v>
      </c>
      <c r="E12" s="3">
        <f t="shared" si="1"/>
        <v>8.8223440215062645</v>
      </c>
      <c r="F12" s="9">
        <f t="shared" si="4"/>
        <v>1.1234394855528274</v>
      </c>
      <c r="G12" s="9">
        <f t="shared" si="5"/>
        <v>1.0665342741406703</v>
      </c>
      <c r="H12" s="13">
        <f t="shared" si="2"/>
        <v>0.12343948555282735</v>
      </c>
      <c r="I12" s="13">
        <f t="shared" si="3"/>
        <v>6.6534274140670258E-2</v>
      </c>
      <c r="J12" s="11"/>
      <c r="K12" s="11"/>
      <c r="L12" s="9"/>
      <c r="M12" s="9"/>
      <c r="N12" s="9"/>
      <c r="O12" s="9"/>
      <c r="P12" s="9"/>
      <c r="Q12" s="2">
        <f>grafi!I12</f>
        <v>2</v>
      </c>
      <c r="R12" s="2"/>
      <c r="S12" s="2"/>
    </row>
    <row r="13" spans="1:19" x14ac:dyDescent="0.25">
      <c r="A13">
        <v>23</v>
      </c>
      <c r="B13" s="1">
        <f>grafi!B13</f>
        <v>43913</v>
      </c>
      <c r="C13" s="3">
        <f>grafi!G13</f>
        <v>7.4285714285714288</v>
      </c>
      <c r="D13" s="3">
        <f t="shared" si="0"/>
        <v>6.0695501721114047</v>
      </c>
      <c r="E13" s="3">
        <f t="shared" si="1"/>
        <v>8.7875926850314521</v>
      </c>
      <c r="F13" s="9">
        <f t="shared" si="4"/>
        <v>1.0903838285924801</v>
      </c>
      <c r="G13" s="9">
        <f t="shared" si="5"/>
        <v>1.0567289959335828</v>
      </c>
      <c r="H13" s="13">
        <f t="shared" si="2"/>
        <v>9.0383828592480064E-2</v>
      </c>
      <c r="I13" s="13">
        <f t="shared" si="3"/>
        <v>5.6728995933582826E-2</v>
      </c>
      <c r="J13" s="11"/>
      <c r="K13" s="11"/>
      <c r="L13" s="9"/>
      <c r="M13" s="9"/>
      <c r="N13" s="9"/>
      <c r="O13" s="9"/>
      <c r="P13" s="9"/>
      <c r="Q13" s="2">
        <f>grafi!I13</f>
        <v>2</v>
      </c>
      <c r="R13" s="2"/>
      <c r="S13" s="2"/>
    </row>
    <row r="14" spans="1:19" x14ac:dyDescent="0.25">
      <c r="A14">
        <v>24</v>
      </c>
      <c r="B14" s="1">
        <f>grafi!B14</f>
        <v>43914</v>
      </c>
      <c r="C14" s="3">
        <f>grafi!G14</f>
        <v>10.285714285714286</v>
      </c>
      <c r="D14" s="3">
        <f t="shared" si="0"/>
        <v>9.8078897085621559</v>
      </c>
      <c r="E14" s="3">
        <f t="shared" si="1"/>
        <v>10.763538862866417</v>
      </c>
      <c r="F14" s="9">
        <f t="shared" si="4"/>
        <v>1.0846760575727719</v>
      </c>
      <c r="G14" s="9">
        <f t="shared" si="5"/>
        <v>1.003934044861948</v>
      </c>
      <c r="H14" s="13">
        <f t="shared" si="2"/>
        <v>8.4676057572771857E-2</v>
      </c>
      <c r="I14" s="13">
        <f t="shared" si="3"/>
        <v>3.9340448619480384E-3</v>
      </c>
      <c r="J14" s="11"/>
      <c r="K14" s="11"/>
      <c r="L14" s="9"/>
      <c r="M14" s="9"/>
      <c r="N14" s="9"/>
      <c r="O14" s="9"/>
      <c r="P14" s="9"/>
      <c r="Q14" s="2">
        <f>grafi!I14</f>
        <v>2.5714285714285716</v>
      </c>
      <c r="R14" s="2"/>
      <c r="S14" s="2"/>
    </row>
    <row r="15" spans="1:19" x14ac:dyDescent="0.25">
      <c r="A15">
        <v>25</v>
      </c>
      <c r="B15" s="1">
        <f>grafi!B15</f>
        <v>43915</v>
      </c>
      <c r="C15" s="3">
        <f>grafi!G15</f>
        <v>10.142857142857142</v>
      </c>
      <c r="D15" s="3">
        <f t="shared" si="0"/>
        <v>9.5089914518107541</v>
      </c>
      <c r="E15" s="3">
        <f t="shared" si="1"/>
        <v>10.776722833903531</v>
      </c>
      <c r="F15" s="9">
        <f t="shared" si="4"/>
        <v>1.0791878108434958</v>
      </c>
      <c r="G15" s="9">
        <f t="shared" si="5"/>
        <v>0.99103156242556023</v>
      </c>
      <c r="H15" s="13">
        <f t="shared" si="2"/>
        <v>7.9187810843495798E-2</v>
      </c>
      <c r="I15" s="13">
        <f t="shared" si="3"/>
        <v>-8.9684375744397693E-3</v>
      </c>
      <c r="J15" s="11"/>
      <c r="K15" s="11"/>
      <c r="L15" s="9"/>
      <c r="M15" s="9"/>
      <c r="N15" s="9"/>
      <c r="O15" s="9"/>
      <c r="P15" s="9"/>
      <c r="Q15" s="2">
        <f>grafi!I15</f>
        <v>2.7142857142857144</v>
      </c>
      <c r="R15" s="2"/>
      <c r="S15" s="2"/>
    </row>
    <row r="16" spans="1:19" x14ac:dyDescent="0.25">
      <c r="A16">
        <v>26</v>
      </c>
      <c r="B16" s="1">
        <f>grafi!B16</f>
        <v>43916</v>
      </c>
      <c r="C16" s="3">
        <f>grafi!G16</f>
        <v>11</v>
      </c>
      <c r="D16" s="3">
        <f t="shared" si="0"/>
        <v>10.158627215043589</v>
      </c>
      <c r="E16" s="3">
        <f t="shared" si="1"/>
        <v>11.841372784956411</v>
      </c>
      <c r="F16" s="9">
        <f t="shared" si="4"/>
        <v>1.0734686992968021</v>
      </c>
      <c r="G16" s="9">
        <f t="shared" si="5"/>
        <v>0.99215124452364867</v>
      </c>
      <c r="H16" s="13">
        <f t="shared" si="2"/>
        <v>7.3468699296802109E-2</v>
      </c>
      <c r="I16" s="13">
        <f t="shared" si="3"/>
        <v>-7.8487554763513323E-3</v>
      </c>
      <c r="J16" s="11"/>
      <c r="K16" s="11"/>
      <c r="L16" s="9"/>
      <c r="M16" s="9"/>
      <c r="N16" s="9"/>
      <c r="O16" s="9"/>
      <c r="P16" s="9"/>
      <c r="Q16" s="2">
        <f>grafi!I16</f>
        <v>2.5714285714285716</v>
      </c>
      <c r="R16" s="2"/>
      <c r="S16" s="2"/>
    </row>
    <row r="17" spans="1:20" x14ac:dyDescent="0.25">
      <c r="A17">
        <v>27</v>
      </c>
      <c r="B17" s="1">
        <f>grafi!B17</f>
        <v>43917</v>
      </c>
      <c r="C17" s="3">
        <f>grafi!G17</f>
        <v>11.285714285714286</v>
      </c>
      <c r="D17" s="3">
        <f t="shared" si="0"/>
        <v>10.434544622299073</v>
      </c>
      <c r="E17" s="3">
        <f t="shared" si="1"/>
        <v>12.1368839491295</v>
      </c>
      <c r="F17" s="9">
        <f t="shared" si="4"/>
        <v>0.96063237235358712</v>
      </c>
      <c r="G17" s="9">
        <f t="shared" si="5"/>
        <v>0.94356360969496522</v>
      </c>
      <c r="H17" s="13">
        <f t="shared" si="2"/>
        <v>-3.9367627646412884E-2</v>
      </c>
      <c r="I17" s="13">
        <f t="shared" si="3"/>
        <v>-5.6436390305034778E-2</v>
      </c>
      <c r="J17" s="11"/>
      <c r="K17" s="11"/>
      <c r="L17" s="9"/>
      <c r="M17" s="9"/>
      <c r="N17" s="9"/>
      <c r="O17" s="9"/>
      <c r="P17" s="9"/>
      <c r="Q17" s="2">
        <f>grafi!I17</f>
        <v>3.1428571428571428</v>
      </c>
      <c r="R17" s="2"/>
      <c r="S17" s="2"/>
    </row>
    <row r="18" spans="1:20" x14ac:dyDescent="0.25">
      <c r="A18">
        <v>28</v>
      </c>
      <c r="B18" s="1">
        <f>grafi!B18</f>
        <v>43918</v>
      </c>
      <c r="C18" s="3">
        <f>grafi!G18</f>
        <v>9.7142857142857135</v>
      </c>
      <c r="D18" s="3">
        <f t="shared" si="0"/>
        <v>8.7829710849710558</v>
      </c>
      <c r="E18" s="3">
        <f t="shared" si="1"/>
        <v>10.645600343600371</v>
      </c>
      <c r="F18" s="9">
        <f t="shared" si="4"/>
        <v>0.97046062643392617</v>
      </c>
      <c r="G18" s="9">
        <f t="shared" si="5"/>
        <v>0.93188723359694881</v>
      </c>
      <c r="H18" s="13">
        <f t="shared" si="2"/>
        <v>-2.9539373566073834E-2</v>
      </c>
      <c r="I18" s="13">
        <f t="shared" si="3"/>
        <v>-6.8112766403051195E-2</v>
      </c>
      <c r="J18" s="11"/>
      <c r="K18" s="11"/>
      <c r="L18" s="9"/>
      <c r="M18" s="9"/>
      <c r="N18" s="9"/>
      <c r="O18" s="9"/>
      <c r="P18" s="9"/>
      <c r="Q18" s="2">
        <f>grafi!I18</f>
        <v>3</v>
      </c>
      <c r="R18" s="2"/>
      <c r="S18" s="2"/>
    </row>
    <row r="19" spans="1:20" x14ac:dyDescent="0.25">
      <c r="A19">
        <v>29</v>
      </c>
      <c r="B19" s="1">
        <f>grafi!B19</f>
        <v>43919</v>
      </c>
      <c r="C19" s="3">
        <f>grafi!G19</f>
        <v>9.2857142857142865</v>
      </c>
      <c r="D19" s="3">
        <f t="shared" si="0"/>
        <v>8.2831665108844224</v>
      </c>
      <c r="E19" s="3">
        <f t="shared" si="1"/>
        <v>10.288262060544151</v>
      </c>
      <c r="F19" s="9">
        <f t="shared" si="4"/>
        <v>0.96669369658883075</v>
      </c>
      <c r="G19" s="9">
        <f t="shared" si="5"/>
        <v>0.91903424758242491</v>
      </c>
      <c r="H19" s="13">
        <f t="shared" si="2"/>
        <v>-3.3306303411169247E-2</v>
      </c>
      <c r="I19" s="13">
        <f t="shared" si="3"/>
        <v>-8.0965752417575088E-2</v>
      </c>
      <c r="J19" s="11"/>
      <c r="K19" s="11"/>
      <c r="L19" s="9"/>
      <c r="M19" s="9"/>
      <c r="N19" s="9"/>
      <c r="O19" s="9"/>
      <c r="P19" s="9"/>
      <c r="Q19" s="2">
        <f>grafi!I19</f>
        <v>2.5714285714285716</v>
      </c>
      <c r="R19" s="2"/>
      <c r="S19" s="2"/>
    </row>
    <row r="20" spans="1:20" x14ac:dyDescent="0.25">
      <c r="A20">
        <v>30</v>
      </c>
      <c r="B20" s="1">
        <f>grafi!B20</f>
        <v>43920</v>
      </c>
      <c r="C20" s="3">
        <f>grafi!G20</f>
        <v>9.1428571428571423</v>
      </c>
      <c r="D20" s="3">
        <f t="shared" si="0"/>
        <v>8.3160116498006929</v>
      </c>
      <c r="E20" s="3">
        <f t="shared" si="1"/>
        <v>9.9697026359135918</v>
      </c>
      <c r="F20" s="9">
        <f t="shared" si="4"/>
        <v>0.9577044711880468</v>
      </c>
      <c r="G20" s="9">
        <f t="shared" si="5"/>
        <v>0.9103607710656082</v>
      </c>
      <c r="H20" s="13">
        <f t="shared" si="2"/>
        <v>-4.2295528811953198E-2</v>
      </c>
      <c r="I20" s="13">
        <f t="shared" si="3"/>
        <v>-8.9639228934391801E-2</v>
      </c>
      <c r="J20" s="11"/>
      <c r="K20" s="11"/>
      <c r="L20" s="9"/>
      <c r="M20" s="9"/>
      <c r="N20" s="9"/>
      <c r="O20" s="9"/>
      <c r="P20" s="9"/>
      <c r="Q20" s="2">
        <f>grafi!I20</f>
        <v>2.4285714285714284</v>
      </c>
      <c r="R20" s="2"/>
      <c r="S20" s="2"/>
    </row>
    <row r="21" spans="1:20" x14ac:dyDescent="0.25">
      <c r="A21">
        <v>31</v>
      </c>
      <c r="B21" s="1">
        <f>grafi!B21</f>
        <v>43921</v>
      </c>
      <c r="C21" s="3">
        <f>grafi!G21</f>
        <v>7.2857142857142856</v>
      </c>
      <c r="D21" s="3">
        <f t="shared" si="0"/>
        <v>7.1672634003444502</v>
      </c>
      <c r="E21" s="3">
        <f t="shared" si="1"/>
        <v>7.404165171084121</v>
      </c>
      <c r="F21" s="9">
        <f t="shared" si="4"/>
        <v>0.99652315404626113</v>
      </c>
      <c r="G21" s="9">
        <f t="shared" si="5"/>
        <v>0.96483133432282242</v>
      </c>
      <c r="H21" s="13">
        <f t="shared" si="2"/>
        <v>-3.4768459537388718E-3</v>
      </c>
      <c r="I21" s="13">
        <f t="shared" si="3"/>
        <v>-3.516866567717758E-2</v>
      </c>
      <c r="J21" s="11"/>
      <c r="K21" s="11"/>
      <c r="L21" s="9"/>
      <c r="M21" s="9"/>
      <c r="N21" s="9"/>
      <c r="O21" s="9"/>
      <c r="P21" s="9"/>
      <c r="Q21" s="2">
        <f>grafi!I21</f>
        <v>2.1428571428571428</v>
      </c>
      <c r="R21" s="2"/>
      <c r="S21" s="2"/>
    </row>
    <row r="22" spans="1:20" x14ac:dyDescent="0.25">
      <c r="A22">
        <v>32</v>
      </c>
      <c r="B22" s="1">
        <f>grafi!B22</f>
        <v>43922</v>
      </c>
      <c r="C22" s="3">
        <f>grafi!G22</f>
        <v>7.1428571428571432</v>
      </c>
      <c r="D22" s="3">
        <f t="shared" si="0"/>
        <v>6.5770364457944694</v>
      </c>
      <c r="E22" s="3">
        <f t="shared" si="1"/>
        <v>7.708677839919817</v>
      </c>
      <c r="F22" s="9">
        <f t="shared" si="4"/>
        <v>1.009617224242453</v>
      </c>
      <c r="G22" s="9">
        <f t="shared" si="5"/>
        <v>0.97425586178639223</v>
      </c>
      <c r="H22" s="13">
        <f t="shared" si="2"/>
        <v>9.6172242424530374E-3</v>
      </c>
      <c r="I22" s="13">
        <f t="shared" si="3"/>
        <v>-2.574413821360777E-2</v>
      </c>
      <c r="J22" s="11"/>
      <c r="K22" s="11"/>
      <c r="L22" s="9"/>
      <c r="M22" s="9"/>
      <c r="N22" s="9"/>
      <c r="O22" s="9"/>
      <c r="P22" s="9"/>
      <c r="Q22" s="2">
        <f>grafi!I22</f>
        <v>2.1428571428571428</v>
      </c>
      <c r="R22" s="2"/>
      <c r="S22" s="2"/>
    </row>
    <row r="23" spans="1:20" x14ac:dyDescent="0.25">
      <c r="A23">
        <v>33</v>
      </c>
      <c r="B23" s="1">
        <f>grafi!B23</f>
        <v>43923</v>
      </c>
      <c r="C23" s="3">
        <f>grafi!G23</f>
        <v>7.2857142857142856</v>
      </c>
      <c r="D23" s="3">
        <f t="shared" si="0"/>
        <v>6.5572829266296022</v>
      </c>
      <c r="E23" s="3">
        <f t="shared" si="1"/>
        <v>8.014145644798969</v>
      </c>
      <c r="F23" s="9">
        <f t="shared" si="4"/>
        <v>1.0108627124884133</v>
      </c>
      <c r="G23" s="9">
        <f t="shared" si="5"/>
        <v>0.97680299237134149</v>
      </c>
      <c r="H23" s="13">
        <f t="shared" si="2"/>
        <v>1.0862712488413306E-2</v>
      </c>
      <c r="I23" s="13">
        <f t="shared" si="3"/>
        <v>-2.3197007628658506E-2</v>
      </c>
      <c r="J23" s="11"/>
      <c r="K23" s="11"/>
      <c r="L23" s="9"/>
      <c r="M23" s="9"/>
      <c r="N23" s="9"/>
      <c r="O23" s="9"/>
      <c r="P23" s="9"/>
      <c r="Q23" s="2">
        <f>grafi!I23</f>
        <v>1.8571428571428572</v>
      </c>
      <c r="R23" s="2"/>
      <c r="S23" s="2" t="s">
        <v>98</v>
      </c>
      <c r="T23" t="s">
        <v>99</v>
      </c>
    </row>
    <row r="24" spans="1:20" x14ac:dyDescent="0.25">
      <c r="A24">
        <v>34</v>
      </c>
      <c r="B24" s="1">
        <f>grafi!B24</f>
        <v>43924</v>
      </c>
      <c r="C24" s="3">
        <f>grafi!G24</f>
        <v>7</v>
      </c>
      <c r="D24" s="3">
        <f t="shared" si="0"/>
        <v>6.2892946877809859</v>
      </c>
      <c r="E24" s="3">
        <f t="shared" si="1"/>
        <v>7.7107053122190141</v>
      </c>
      <c r="F24" s="9">
        <f t="shared" si="4"/>
        <v>1.0313429403539383</v>
      </c>
      <c r="G24" s="9">
        <f t="shared" si="5"/>
        <v>1.010422593222585</v>
      </c>
      <c r="H24" s="13">
        <f t="shared" si="2"/>
        <v>3.1342940353938253E-2</v>
      </c>
      <c r="I24" s="13">
        <f t="shared" si="3"/>
        <v>1.0422593222584986E-2</v>
      </c>
      <c r="J24" s="11"/>
      <c r="K24" s="11"/>
      <c r="L24" s="9"/>
      <c r="M24" s="9"/>
      <c r="N24" s="9"/>
      <c r="O24" s="9"/>
      <c r="P24" s="9"/>
      <c r="Q24" s="2">
        <f>grafi!I24</f>
        <v>1.1428571428571428</v>
      </c>
      <c r="R24" s="2"/>
      <c r="S24">
        <v>1.3</v>
      </c>
      <c r="T24" s="9">
        <f>1/LOG(S24,2)</f>
        <v>2.6419267958111403</v>
      </c>
    </row>
    <row r="25" spans="1:20" x14ac:dyDescent="0.25">
      <c r="A25">
        <v>35</v>
      </c>
      <c r="B25" s="1">
        <f>grafi!B25</f>
        <v>43925</v>
      </c>
      <c r="C25" s="3">
        <f>grafi!G25</f>
        <v>8.4285714285714288</v>
      </c>
      <c r="D25" s="3">
        <f t="shared" si="0"/>
        <v>8.2857142857142865</v>
      </c>
      <c r="E25" s="3">
        <f t="shared" si="1"/>
        <v>8.5714285714285712</v>
      </c>
      <c r="F25" s="9">
        <f t="shared" si="4"/>
        <v>1.0472488453645834</v>
      </c>
      <c r="G25" s="9">
        <f t="shared" si="5"/>
        <v>1.0011510029546673</v>
      </c>
      <c r="H25" s="13">
        <f t="shared" si="2"/>
        <v>4.7248845364583403E-2</v>
      </c>
      <c r="I25" s="13">
        <f t="shared" si="3"/>
        <v>1.1510029546673017E-3</v>
      </c>
      <c r="J25" s="11"/>
      <c r="K25" s="11"/>
      <c r="L25" s="9"/>
      <c r="M25" s="9"/>
      <c r="N25" s="9"/>
      <c r="O25" s="9"/>
      <c r="P25" s="9"/>
      <c r="Q25" s="2">
        <f>grafi!I25</f>
        <v>1.4285714285714286</v>
      </c>
      <c r="R25" s="2"/>
      <c r="S25" s="2">
        <v>1.5</v>
      </c>
      <c r="T25" s="9">
        <f t="shared" ref="T25:T27" si="6">1/LOG(S25,2)</f>
        <v>1.7095112913514547</v>
      </c>
    </row>
    <row r="26" spans="1:20" x14ac:dyDescent="0.25">
      <c r="A26">
        <v>36</v>
      </c>
      <c r="B26" s="1">
        <f>grafi!B26</f>
        <v>43926</v>
      </c>
      <c r="C26" s="3">
        <f>grafi!G26</f>
        <v>8.7142857142857135</v>
      </c>
      <c r="D26" s="3">
        <f t="shared" si="0"/>
        <v>8.5714285714285712</v>
      </c>
      <c r="E26" s="3">
        <f t="shared" si="1"/>
        <v>8.8571428571428559</v>
      </c>
      <c r="F26" s="9">
        <f t="shared" si="4"/>
        <v>1.0395149898870391</v>
      </c>
      <c r="G26" s="9">
        <f t="shared" si="5"/>
        <v>0.98865946795427873</v>
      </c>
      <c r="H26" s="13">
        <f t="shared" si="2"/>
        <v>3.9514989887039054E-2</v>
      </c>
      <c r="I26" s="13">
        <f t="shared" si="3"/>
        <v>-1.1340532045721274E-2</v>
      </c>
      <c r="J26" s="11"/>
      <c r="K26" s="11"/>
      <c r="L26" s="9"/>
      <c r="M26" s="9"/>
      <c r="N26" s="9"/>
      <c r="O26" s="9"/>
      <c r="P26" s="9"/>
      <c r="Q26" s="2">
        <f>grafi!I26</f>
        <v>1.5714285714285714</v>
      </c>
      <c r="R26" s="2"/>
      <c r="S26" s="2">
        <v>0.8</v>
      </c>
      <c r="T26" s="9">
        <f t="shared" si="6"/>
        <v>-3.1062837195053903</v>
      </c>
    </row>
    <row r="27" spans="1:20" x14ac:dyDescent="0.25">
      <c r="A27">
        <v>37</v>
      </c>
      <c r="B27" s="1">
        <f>grafi!B27</f>
        <v>43927</v>
      </c>
      <c r="C27" s="3">
        <f>grafi!G27</f>
        <v>8.7142857142857135</v>
      </c>
      <c r="D27" s="3">
        <f t="shared" si="0"/>
        <v>8.4592346989806124</v>
      </c>
      <c r="E27" s="3">
        <f t="shared" si="1"/>
        <v>8.9693367295908146</v>
      </c>
      <c r="F27" s="9">
        <f t="shared" si="4"/>
        <v>1.0285064772056083</v>
      </c>
      <c r="G27" s="9">
        <f t="shared" si="5"/>
        <v>0.98455195685669417</v>
      </c>
      <c r="H27" s="13">
        <f t="shared" si="2"/>
        <v>2.8506477205608283E-2</v>
      </c>
      <c r="I27" s="13">
        <f t="shared" si="3"/>
        <v>-1.5448043143305834E-2</v>
      </c>
      <c r="J27" s="11"/>
      <c r="K27" s="11"/>
      <c r="L27" s="9"/>
      <c r="M27" s="9"/>
      <c r="N27" s="9"/>
      <c r="O27" s="9"/>
      <c r="P27" s="9"/>
      <c r="Q27" s="2">
        <f>grafi!I27</f>
        <v>1.7142857142857142</v>
      </c>
      <c r="R27" s="2"/>
      <c r="S27" s="2">
        <v>0.6</v>
      </c>
      <c r="T27" s="9">
        <f t="shared" si="6"/>
        <v>-1.3569154488567239</v>
      </c>
    </row>
    <row r="28" spans="1:20" x14ac:dyDescent="0.25">
      <c r="A28">
        <v>38</v>
      </c>
      <c r="B28" s="1">
        <f>grafi!B28</f>
        <v>43928</v>
      </c>
      <c r="C28" s="3">
        <f>grafi!G28</f>
        <v>8.4285714285714288</v>
      </c>
      <c r="D28" s="3">
        <f t="shared" si="0"/>
        <v>7.9615465417634992</v>
      </c>
      <c r="E28" s="3">
        <f t="shared" si="1"/>
        <v>8.8955963153793576</v>
      </c>
      <c r="F28" s="9">
        <f t="shared" si="4"/>
        <v>0.97686934502539091</v>
      </c>
      <c r="G28" s="9">
        <f t="shared" si="5"/>
        <v>0.95901474033348955</v>
      </c>
      <c r="H28" s="13">
        <f t="shared" si="2"/>
        <v>-2.3130654974609088E-2</v>
      </c>
      <c r="I28" s="13">
        <f t="shared" si="3"/>
        <v>-4.0985259666510454E-2</v>
      </c>
      <c r="J28" s="11"/>
      <c r="K28" s="11"/>
      <c r="L28" s="9"/>
      <c r="M28" s="9"/>
      <c r="N28" s="9"/>
      <c r="O28" s="9"/>
      <c r="P28" s="9"/>
      <c r="Q28" s="2">
        <f>grafi!I28</f>
        <v>1.5714285714285714</v>
      </c>
      <c r="R28" s="2"/>
      <c r="S28" s="2"/>
    </row>
    <row r="29" spans="1:20" x14ac:dyDescent="0.25">
      <c r="A29">
        <v>39</v>
      </c>
      <c r="B29" s="1">
        <f>grafi!B29</f>
        <v>43929</v>
      </c>
      <c r="C29" s="3">
        <f>grafi!G29</f>
        <v>8.4285714285714288</v>
      </c>
      <c r="D29" s="3">
        <f t="shared" si="0"/>
        <v>7.7710016914456439</v>
      </c>
      <c r="E29" s="3">
        <f t="shared" si="1"/>
        <v>9.0861411656972138</v>
      </c>
      <c r="F29" s="9">
        <f t="shared" si="4"/>
        <v>0.96652900759468885</v>
      </c>
      <c r="G29" s="9">
        <f t="shared" si="5"/>
        <v>0.94818883716539737</v>
      </c>
      <c r="H29" s="13">
        <f t="shared" si="2"/>
        <v>-3.3470992405311151E-2</v>
      </c>
      <c r="I29" s="13">
        <f t="shared" si="3"/>
        <v>-5.1811162834602631E-2</v>
      </c>
      <c r="J29" s="11"/>
      <c r="K29" s="11"/>
      <c r="L29" s="9"/>
      <c r="M29" s="9"/>
      <c r="N29" s="9"/>
      <c r="O29" s="9"/>
      <c r="P29" s="9"/>
      <c r="Q29" s="2">
        <f>grafi!I29</f>
        <v>1.7142857142857142</v>
      </c>
      <c r="R29" s="2"/>
      <c r="S29" s="2"/>
    </row>
    <row r="30" spans="1:20" x14ac:dyDescent="0.25">
      <c r="A30">
        <v>40</v>
      </c>
      <c r="B30" s="1">
        <f>grafi!B30</f>
        <v>43930</v>
      </c>
      <c r="C30" s="3">
        <f>grafi!G30</f>
        <v>8</v>
      </c>
      <c r="D30" s="3">
        <f t="shared" si="0"/>
        <v>7.3991927199549741</v>
      </c>
      <c r="E30" s="3">
        <f t="shared" si="1"/>
        <v>8.600807280045025</v>
      </c>
      <c r="F30" s="9">
        <f t="shared" si="4"/>
        <v>0.98502008645729344</v>
      </c>
      <c r="G30" s="9">
        <f t="shared" si="5"/>
        <v>0.96442214845765517</v>
      </c>
      <c r="H30" s="13">
        <f t="shared" si="2"/>
        <v>-1.4979913542706558E-2</v>
      </c>
      <c r="I30" s="13">
        <f t="shared" si="3"/>
        <v>-3.5577851542344829E-2</v>
      </c>
      <c r="J30" s="11"/>
      <c r="K30" s="11"/>
      <c r="L30" s="9"/>
      <c r="M30" s="9"/>
      <c r="N30" s="9"/>
      <c r="O30" s="9"/>
      <c r="P30" s="9"/>
      <c r="Q30" s="2">
        <f>grafi!I30</f>
        <v>1.8571428571428572</v>
      </c>
      <c r="R30" s="2"/>
      <c r="S30" s="2"/>
    </row>
    <row r="31" spans="1:20" x14ac:dyDescent="0.25">
      <c r="A31">
        <v>41</v>
      </c>
      <c r="B31" s="1">
        <f>grafi!B31</f>
        <v>43931</v>
      </c>
      <c r="C31" s="3">
        <f>grafi!G31</f>
        <v>7.2857142857142856</v>
      </c>
      <c r="D31" s="3">
        <f t="shared" si="0"/>
        <v>6.9145605412352404</v>
      </c>
      <c r="E31" s="3">
        <f t="shared" si="1"/>
        <v>7.6568680301933307</v>
      </c>
      <c r="F31" s="9">
        <f t="shared" si="4"/>
        <v>0.99069767976953604</v>
      </c>
      <c r="G31" s="9">
        <f t="shared" si="5"/>
        <v>0.95706107065190671</v>
      </c>
      <c r="H31" s="13">
        <f t="shared" si="2"/>
        <v>-9.3023202304639563E-3</v>
      </c>
      <c r="I31" s="13">
        <f t="shared" si="3"/>
        <v>-4.2938929348093291E-2</v>
      </c>
      <c r="J31" s="11"/>
      <c r="K31" s="11"/>
      <c r="L31" s="9"/>
      <c r="M31" s="9"/>
      <c r="N31" s="9"/>
      <c r="O31" s="9"/>
      <c r="P31" s="9"/>
      <c r="Q31" s="2">
        <f>grafi!I31</f>
        <v>1.8571428571428572</v>
      </c>
      <c r="R31" s="2"/>
      <c r="S31" s="2"/>
    </row>
    <row r="32" spans="1:20" x14ac:dyDescent="0.25">
      <c r="A32">
        <v>42</v>
      </c>
      <c r="B32" s="1">
        <f>grafi!B32</f>
        <v>43932</v>
      </c>
      <c r="C32" s="3">
        <f>grafi!G32</f>
        <v>6.7142857142857144</v>
      </c>
      <c r="D32" s="3">
        <f t="shared" si="0"/>
        <v>6.3948474317857444</v>
      </c>
      <c r="E32" s="3">
        <f t="shared" si="1"/>
        <v>7.0337239967856844</v>
      </c>
      <c r="F32" s="9">
        <f t="shared" si="4"/>
        <v>1.0017536379218004</v>
      </c>
      <c r="G32" s="9">
        <f t="shared" si="5"/>
        <v>0.95156696265559571</v>
      </c>
      <c r="H32" s="13">
        <f t="shared" si="2"/>
        <v>1.7536379218003884E-3</v>
      </c>
      <c r="I32" s="13">
        <f t="shared" si="3"/>
        <v>-4.8433037344404295E-2</v>
      </c>
      <c r="J32" s="11"/>
      <c r="K32" s="11"/>
      <c r="L32" s="9"/>
      <c r="M32" s="9"/>
      <c r="N32" s="9"/>
      <c r="O32" s="9"/>
      <c r="P32" s="9"/>
      <c r="Q32" s="2">
        <f>grafi!I32</f>
        <v>2</v>
      </c>
      <c r="R32" s="2"/>
      <c r="S32" s="2"/>
    </row>
    <row r="33" spans="1:19" x14ac:dyDescent="0.25">
      <c r="A33">
        <v>43</v>
      </c>
      <c r="B33" s="1">
        <f>grafi!B33</f>
        <v>43933</v>
      </c>
      <c r="C33" s="3">
        <f>grafi!G33</f>
        <v>6.4285714285714288</v>
      </c>
      <c r="D33" s="3">
        <f t="shared" si="0"/>
        <v>6.1031988007448472</v>
      </c>
      <c r="E33" s="3">
        <f t="shared" si="1"/>
        <v>6.7539440563980104</v>
      </c>
      <c r="F33" s="9">
        <f t="shared" si="4"/>
        <v>0.99336770435543764</v>
      </c>
      <c r="G33" s="9">
        <f t="shared" si="5"/>
        <v>0.94514595823309078</v>
      </c>
      <c r="H33" s="13">
        <f t="shared" si="2"/>
        <v>-6.6322956445623582E-3</v>
      </c>
      <c r="I33" s="13">
        <f t="shared" si="3"/>
        <v>-5.4854041766909223E-2</v>
      </c>
      <c r="J33" s="11"/>
      <c r="K33" s="11"/>
      <c r="L33" s="9"/>
      <c r="M33" s="9"/>
      <c r="N33" s="9"/>
      <c r="O33" s="9"/>
      <c r="P33" s="9"/>
      <c r="Q33" s="2">
        <f>grafi!I33</f>
        <v>1.7142857142857142</v>
      </c>
      <c r="R33" s="2"/>
      <c r="S33" s="2"/>
    </row>
    <row r="34" spans="1:19" x14ac:dyDescent="0.25">
      <c r="A34">
        <v>44</v>
      </c>
      <c r="B34" s="1">
        <f>grafi!B34</f>
        <v>43934</v>
      </c>
      <c r="C34" s="3">
        <f>grafi!G34</f>
        <v>7.2857142857142856</v>
      </c>
      <c r="D34" s="3">
        <f t="shared" si="0"/>
        <v>6.9603416578877031</v>
      </c>
      <c r="E34" s="3">
        <f t="shared" si="1"/>
        <v>7.6110869135408681</v>
      </c>
      <c r="F34" s="9">
        <f t="shared" si="4"/>
        <v>0.99798330843656269</v>
      </c>
      <c r="G34" s="9">
        <f t="shared" si="5"/>
        <v>0.94576573153384713</v>
      </c>
      <c r="H34" s="13">
        <f t="shared" si="2"/>
        <v>-2.0166915634373117E-3</v>
      </c>
      <c r="I34" s="13">
        <f t="shared" si="3"/>
        <v>-5.4234268466152868E-2</v>
      </c>
      <c r="J34" s="11"/>
      <c r="K34" s="11"/>
      <c r="L34" s="9"/>
      <c r="M34" s="9"/>
      <c r="N34" s="9"/>
      <c r="O34" s="9"/>
      <c r="P34" s="9"/>
      <c r="Q34" s="2">
        <f>grafi!I34</f>
        <v>1.5714285714285714</v>
      </c>
      <c r="R34" s="2"/>
      <c r="S34" s="2"/>
    </row>
    <row r="35" spans="1:19" x14ac:dyDescent="0.25">
      <c r="A35">
        <v>45</v>
      </c>
      <c r="B35" s="1">
        <f>grafi!B35</f>
        <v>43935</v>
      </c>
      <c r="C35" s="3">
        <f>grafi!G35</f>
        <v>7</v>
      </c>
      <c r="D35" s="3">
        <f t="shared" si="0"/>
        <v>6.5426339830405107</v>
      </c>
      <c r="E35" s="3">
        <f t="shared" si="1"/>
        <v>7.4573660169594893</v>
      </c>
      <c r="F35" s="9">
        <f t="shared" si="4"/>
        <v>0.98999949729468695</v>
      </c>
      <c r="G35" s="9">
        <f t="shared" si="5"/>
        <v>0.93289608642116728</v>
      </c>
      <c r="H35" s="13">
        <f t="shared" si="2"/>
        <v>-1.0000502705313052E-2</v>
      </c>
      <c r="I35" s="13">
        <f t="shared" si="3"/>
        <v>-6.7103913578832719E-2</v>
      </c>
      <c r="J35" s="11"/>
      <c r="K35" s="11"/>
      <c r="L35" s="9"/>
      <c r="M35" s="9"/>
      <c r="N35" s="9"/>
      <c r="O35" s="9"/>
      <c r="P35" s="9"/>
      <c r="Q35" s="2">
        <f>grafi!I35</f>
        <v>1.2857142857142858</v>
      </c>
      <c r="R35" s="2"/>
      <c r="S35" s="2"/>
    </row>
    <row r="36" spans="1:19" x14ac:dyDescent="0.25">
      <c r="A36">
        <v>46</v>
      </c>
      <c r="B36" s="1">
        <f>grafi!B36</f>
        <v>43936</v>
      </c>
      <c r="C36" s="3">
        <f>grafi!G36</f>
        <v>7.1428571428571432</v>
      </c>
      <c r="D36" s="3">
        <f t="shared" si="0"/>
        <v>6.4188166095459529</v>
      </c>
      <c r="E36" s="3">
        <f t="shared" si="1"/>
        <v>7.8668976761683336</v>
      </c>
      <c r="F36" s="9">
        <f t="shared" si="4"/>
        <v>0.98965406073665085</v>
      </c>
      <c r="G36" s="9">
        <f t="shared" si="5"/>
        <v>0.92920522263365535</v>
      </c>
      <c r="H36" s="13">
        <f t="shared" si="2"/>
        <v>-1.0345939263349146E-2</v>
      </c>
      <c r="I36" s="13">
        <f t="shared" si="3"/>
        <v>-7.0794777366344652E-2</v>
      </c>
      <c r="J36" s="11"/>
      <c r="K36" s="11"/>
      <c r="L36" s="9"/>
      <c r="M36" s="9"/>
      <c r="N36" s="9"/>
      <c r="O36" s="9"/>
      <c r="P36" s="9"/>
      <c r="Q36" s="2">
        <f>grafi!I36</f>
        <v>1.1428571428571428</v>
      </c>
    </row>
    <row r="37" spans="1:19" x14ac:dyDescent="0.25">
      <c r="A37">
        <v>47</v>
      </c>
      <c r="B37" s="1">
        <f>grafi!B37</f>
        <v>43937</v>
      </c>
      <c r="C37" s="3">
        <f>grafi!G37</f>
        <v>6.4285714285714288</v>
      </c>
      <c r="D37" s="3">
        <f t="shared" si="0"/>
        <v>5.7947057375250433</v>
      </c>
      <c r="E37" s="3">
        <f t="shared" si="1"/>
        <v>7.0624371196178144</v>
      </c>
      <c r="F37" s="9">
        <f t="shared" si="4"/>
        <v>0.94054046313813566</v>
      </c>
      <c r="G37" s="9">
        <f t="shared" si="5"/>
        <v>0.87109655874689174</v>
      </c>
      <c r="H37" s="13">
        <f t="shared" si="2"/>
        <v>-5.9459536861864337E-2</v>
      </c>
      <c r="I37" s="13">
        <f t="shared" si="3"/>
        <v>-0.12890344125310826</v>
      </c>
      <c r="J37" s="11"/>
      <c r="K37" s="11"/>
      <c r="L37" s="9"/>
      <c r="M37" s="9"/>
      <c r="N37" s="9"/>
      <c r="O37" s="9"/>
      <c r="P37" s="9"/>
      <c r="Q37" s="2">
        <f>grafi!I37</f>
        <v>1.1428571428571428</v>
      </c>
    </row>
    <row r="38" spans="1:19" x14ac:dyDescent="0.25">
      <c r="A38">
        <v>48</v>
      </c>
      <c r="B38" s="1">
        <f>grafi!B38</f>
        <v>43938</v>
      </c>
      <c r="C38" s="3">
        <f>grafi!G38</f>
        <v>6</v>
      </c>
      <c r="D38" s="3">
        <f t="shared" si="0"/>
        <v>5.1824626326957421</v>
      </c>
      <c r="E38" s="3">
        <f t="shared" si="1"/>
        <v>6.8175373673042579</v>
      </c>
      <c r="F38" s="9">
        <f t="shared" si="4"/>
        <v>0.93402410824837234</v>
      </c>
      <c r="G38" s="9">
        <f t="shared" si="5"/>
        <v>0.8561267156654786</v>
      </c>
      <c r="H38" s="13">
        <f t="shared" si="2"/>
        <v>-6.5975891751627658E-2</v>
      </c>
      <c r="I38" s="13">
        <f t="shared" si="3"/>
        <v>-0.1438732843345214</v>
      </c>
      <c r="J38" s="11"/>
      <c r="K38" s="11"/>
      <c r="L38" s="9"/>
      <c r="M38" s="9"/>
      <c r="N38" s="9"/>
      <c r="O38" s="9"/>
      <c r="P38" s="9"/>
      <c r="Q38" s="2">
        <f>grafi!I38</f>
        <v>1.2857142857142858</v>
      </c>
    </row>
    <row r="39" spans="1:19" x14ac:dyDescent="0.25">
      <c r="A39">
        <v>49</v>
      </c>
      <c r="B39" s="1">
        <f>grafi!B39</f>
        <v>43939</v>
      </c>
      <c r="C39" s="3">
        <f>grafi!G39</f>
        <v>5.1428571428571432</v>
      </c>
      <c r="D39" s="3">
        <f>C39-_xlfn.STDEV.P(C38:C41)</f>
        <v>4.3253197755528863</v>
      </c>
      <c r="E39" s="3">
        <f>C39+_xlfn.STDEV.P(C38:C41)</f>
        <v>5.9603945101614002</v>
      </c>
      <c r="F39" s="9">
        <f t="shared" si="4"/>
        <v>0.92078012493664885</v>
      </c>
      <c r="G39" s="9">
        <f t="shared" si="5"/>
        <v>0.82874443089031513</v>
      </c>
      <c r="H39" s="13">
        <f t="shared" si="2"/>
        <v>-7.9219875063351153E-2</v>
      </c>
      <c r="I39" s="13">
        <f t="shared" si="3"/>
        <v>-0.17125556910968487</v>
      </c>
      <c r="J39" s="11"/>
      <c r="K39" s="11"/>
      <c r="L39" s="9"/>
      <c r="M39" s="9"/>
      <c r="N39" s="9"/>
      <c r="O39" s="9"/>
      <c r="P39" s="9"/>
      <c r="Q39" s="2">
        <f>grafi!I39</f>
        <v>0.8571428571428571</v>
      </c>
    </row>
    <row r="40" spans="1:19" x14ac:dyDescent="0.25">
      <c r="A40">
        <v>50</v>
      </c>
      <c r="B40" s="1">
        <f>grafi!B40</f>
        <v>43940</v>
      </c>
      <c r="C40" s="3">
        <f>grafi!G40</f>
        <v>4.8571428571428568</v>
      </c>
      <c r="D40" s="3">
        <f>C40-_xlfn.STDEV.P(C38:C41)</f>
        <v>4.0396054898385998</v>
      </c>
      <c r="E40" s="3">
        <f>C40+_xlfn.STDEV.P(C38:C41)</f>
        <v>5.6746802244471137</v>
      </c>
      <c r="F40" s="9">
        <f t="shared" si="4"/>
        <v>0.93928829305200245</v>
      </c>
      <c r="G40" s="9">
        <f t="shared" si="5"/>
        <v>0.8898153632319511</v>
      </c>
      <c r="H40" s="13">
        <f t="shared" si="2"/>
        <v>-6.0711706947997546E-2</v>
      </c>
      <c r="I40" s="13">
        <f t="shared" si="3"/>
        <v>-0.1101846367680489</v>
      </c>
      <c r="J40" s="11"/>
      <c r="K40" s="11"/>
      <c r="L40" s="9"/>
      <c r="M40" s="9"/>
      <c r="N40" s="9"/>
      <c r="O40" s="9"/>
      <c r="P40" s="9"/>
      <c r="Q40" s="2">
        <f>grafi!I40</f>
        <v>0.5714285714285714</v>
      </c>
    </row>
    <row r="41" spans="1:19" x14ac:dyDescent="0.25">
      <c r="A41">
        <v>51</v>
      </c>
      <c r="B41" s="1">
        <f>grafi!B41</f>
        <v>43941</v>
      </c>
      <c r="C41" s="3">
        <f>grafi!G41</f>
        <v>3.7142857142857144</v>
      </c>
      <c r="D41" s="3">
        <f>C41-_xlfn.STDEV.P(C38:C41)</f>
        <v>2.896748346981457</v>
      </c>
      <c r="E41" s="3">
        <f>C41+_xlfn.STDEV.P(C38:C41)</f>
        <v>4.5318230815899714</v>
      </c>
      <c r="F41" s="9">
        <f>POWER(E44/D38,1/6)</f>
        <v>0.94699552982231661</v>
      </c>
      <c r="G41" s="9">
        <f>POWER(D44/E38,1/6)</f>
        <v>0.87781782286083287</v>
      </c>
      <c r="H41" s="13">
        <f t="shared" si="2"/>
        <v>-5.3004470177683394E-2</v>
      </c>
      <c r="I41" s="13">
        <f t="shared" si="3"/>
        <v>-0.12218217713916713</v>
      </c>
      <c r="J41" s="11"/>
      <c r="K41" s="9"/>
      <c r="L41" s="9"/>
      <c r="M41" s="9"/>
      <c r="N41" s="9"/>
      <c r="O41" s="9"/>
      <c r="P41" s="9"/>
      <c r="Q41" s="2">
        <f>grafi!I41</f>
        <v>0.5714285714285714</v>
      </c>
    </row>
    <row r="42" spans="1:19" x14ac:dyDescent="0.25">
      <c r="A42">
        <v>52</v>
      </c>
      <c r="B42" s="1">
        <f>grafi!B42</f>
        <v>43942</v>
      </c>
      <c r="C42" s="3">
        <f>grafi!G42</f>
        <v>3.2857142857142856</v>
      </c>
      <c r="D42" s="3">
        <f t="shared" ref="D42:D44" si="7">C42-_xlfn.STDEV.P(C39:C42)</f>
        <v>2.5139220433937726</v>
      </c>
      <c r="E42" s="3">
        <f t="shared" ref="E42:E44" si="8">C42+_xlfn.STDEV.P(C39:C42)</f>
        <v>4.0575065280347982</v>
      </c>
      <c r="F42" s="9">
        <f>POWER(E44/D39,1/5)</f>
        <v>0.97122780337226111</v>
      </c>
      <c r="G42" s="9">
        <f>POWER(D44/E39,1/5)</f>
        <v>0.87852834335828334</v>
      </c>
      <c r="H42" s="13">
        <f t="shared" si="2"/>
        <v>-2.8772196627738889E-2</v>
      </c>
      <c r="I42" s="13">
        <f t="shared" si="3"/>
        <v>-0.12147165664171666</v>
      </c>
      <c r="J42" s="11"/>
      <c r="K42" s="9"/>
      <c r="L42" s="9"/>
      <c r="M42" s="9"/>
      <c r="N42" s="9"/>
      <c r="O42" s="9"/>
      <c r="P42" s="9"/>
      <c r="Q42" s="2">
        <f>grafi!I42</f>
        <v>0.7142857142857143</v>
      </c>
    </row>
    <row r="43" spans="1:19" x14ac:dyDescent="0.25">
      <c r="A43">
        <v>53</v>
      </c>
      <c r="B43" s="1">
        <f>grafi!B43</f>
        <v>43943</v>
      </c>
      <c r="C43" s="3">
        <f>grafi!G43</f>
        <v>2.8571428571428572</v>
      </c>
      <c r="D43" s="3">
        <f t="shared" si="7"/>
        <v>2.1122623709066377</v>
      </c>
      <c r="E43" s="3">
        <f t="shared" si="8"/>
        <v>3.6020233433790767</v>
      </c>
      <c r="F43" s="9">
        <f>POWER(E44/D40,1/4)</f>
        <v>0.98077909374983119</v>
      </c>
      <c r="G43" s="9">
        <f>POWER(D44/E40,1/4)</f>
        <v>0.86104951189884327</v>
      </c>
      <c r="H43" s="13">
        <f t="shared" si="2"/>
        <v>-1.9220906250168812E-2</v>
      </c>
      <c r="I43" s="13">
        <f t="shared" si="3"/>
        <v>-0.13895048810115673</v>
      </c>
      <c r="J43" s="11"/>
      <c r="K43" s="9"/>
      <c r="L43" s="9"/>
      <c r="M43" s="9"/>
      <c r="N43" s="9"/>
      <c r="O43" s="9"/>
      <c r="P43" s="9"/>
      <c r="Q43" s="2">
        <f>grafi!I43</f>
        <v>0.7142857142857143</v>
      </c>
    </row>
    <row r="44" spans="1:19" x14ac:dyDescent="0.25">
      <c r="A44">
        <v>54</v>
      </c>
      <c r="B44" s="1">
        <f>grafi!B44</f>
        <v>43944</v>
      </c>
      <c r="C44" s="3">
        <f>grafi!G44</f>
        <v>3.4285714285714284</v>
      </c>
      <c r="D44" s="3">
        <f t="shared" si="7"/>
        <v>3.1192766415055573</v>
      </c>
      <c r="E44" s="3">
        <f t="shared" si="8"/>
        <v>3.7378662156372995</v>
      </c>
      <c r="F44" s="9">
        <f>POWER(E44/D41,1/3)</f>
        <v>1.0886902373332759</v>
      </c>
      <c r="G44" s="9">
        <f>POWER(D44/E41,1/3)</f>
        <v>0.88293144053793382</v>
      </c>
      <c r="H44" s="13">
        <f t="shared" si="2"/>
        <v>8.8690237333275856E-2</v>
      </c>
      <c r="I44" s="13">
        <f t="shared" si="3"/>
        <v>-0.11706855946206618</v>
      </c>
      <c r="J44" s="12"/>
      <c r="K44" s="12"/>
      <c r="L44" s="2"/>
      <c r="M44" s="2"/>
      <c r="N44" s="2"/>
      <c r="O44" s="2"/>
      <c r="P44" s="2"/>
      <c r="Q44" s="2"/>
    </row>
    <row r="45" spans="1:19" x14ac:dyDescent="0.25">
      <c r="A45">
        <v>55</v>
      </c>
      <c r="B45" s="1">
        <f>grafi!B45</f>
        <v>43945</v>
      </c>
      <c r="C45" s="2"/>
      <c r="D45" s="2"/>
      <c r="E45" s="2"/>
      <c r="F45" s="2"/>
      <c r="G45" s="2"/>
      <c r="H45" s="9"/>
      <c r="I45" s="9"/>
      <c r="J45" s="2"/>
      <c r="K45" s="2"/>
      <c r="L45" s="2"/>
      <c r="M45" s="2"/>
      <c r="N45" s="2"/>
      <c r="O45" s="2"/>
      <c r="P45" s="2"/>
      <c r="Q45" s="2"/>
    </row>
    <row r="46" spans="1:19" x14ac:dyDescent="0.25">
      <c r="A46">
        <v>56</v>
      </c>
      <c r="B46" s="1">
        <f>grafi!B46</f>
        <v>43946</v>
      </c>
      <c r="C46" s="2"/>
      <c r="D46" s="2"/>
      <c r="E46" s="2"/>
      <c r="F46" s="2"/>
      <c r="G46" s="2"/>
      <c r="H46" s="9"/>
      <c r="I46" s="9"/>
      <c r="J46" s="2"/>
      <c r="K46" s="2"/>
      <c r="L46" s="2"/>
      <c r="M46" s="2"/>
      <c r="N46" s="2"/>
      <c r="O46" s="2"/>
      <c r="P46" s="2"/>
      <c r="Q46" s="2"/>
    </row>
    <row r="47" spans="1:19" x14ac:dyDescent="0.25">
      <c r="A47">
        <v>57</v>
      </c>
      <c r="B47" s="1">
        <f>grafi!B47</f>
        <v>43947</v>
      </c>
      <c r="C47" s="2"/>
      <c r="D47" s="2"/>
      <c r="E47" s="2"/>
      <c r="F47" s="2"/>
      <c r="G47" s="2"/>
      <c r="H47" s="9"/>
      <c r="I47" s="9"/>
      <c r="J47" s="2"/>
      <c r="K47" s="2"/>
      <c r="L47" s="2"/>
      <c r="M47" s="2"/>
      <c r="N47" s="2"/>
      <c r="O47" s="2"/>
      <c r="P47" s="2"/>
      <c r="Q47" s="2"/>
    </row>
    <row r="48" spans="1:19" x14ac:dyDescent="0.25"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5"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5"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5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5"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25"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25"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x14ac:dyDescent="0.25"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2:17" x14ac:dyDescent="0.25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17" x14ac:dyDescent="0.25"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2:17" x14ac:dyDescent="0.25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2:17" x14ac:dyDescent="0.25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2:17" x14ac:dyDescent="0.25"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 x14ac:dyDescent="0.25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2:17" x14ac:dyDescent="0.25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2:17" x14ac:dyDescent="0.25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2:17" x14ac:dyDescent="0.25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2:17" x14ac:dyDescent="0.25"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2:17" x14ac:dyDescent="0.25"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2:17" x14ac:dyDescent="0.25"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2:17" x14ac:dyDescent="0.25"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5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5"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5"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5"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5"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5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5"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5"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25"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25"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2:17" x14ac:dyDescent="0.25"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2:17" x14ac:dyDescent="0.25"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2:17" x14ac:dyDescent="0.25"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2:17" x14ac:dyDescent="0.25"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2:17" x14ac:dyDescent="0.25"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2:17" x14ac:dyDescent="0.25"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2:17" x14ac:dyDescent="0.25"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2:17" x14ac:dyDescent="0.25"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2:17" x14ac:dyDescent="0.25"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2:17" x14ac:dyDescent="0.25"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2:17" x14ac:dyDescent="0.25"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2:17" x14ac:dyDescent="0.25"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2:17" x14ac:dyDescent="0.25"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2:17" x14ac:dyDescent="0.25"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2:17" x14ac:dyDescent="0.25"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2:17" x14ac:dyDescent="0.25"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5"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5"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5"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25"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25"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25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25"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25"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25"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25"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25"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25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25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25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F A A B Q S w M E F A A C A A g A s R a b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L E W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F p t Q W b n n f H A C A A B h D w A A E w A c A E Z v c m 1 1 b G F z L 1 N l Y 3 R p b 2 4 x L m 0 g o h g A K K A U A A A A A A A A A A A A A A A A A A A A A A A A A A A A l Z d N a x s x E I b v B v 8 H s b 3 Y s O w m 0 I a 2 Y Q / F K b S X 0 m J D D q E E W T u R 1 e x K R p p 1 a 0 L + e + W P + G t t a d Y X a z W P Z 9 4 Z v Q K v A 4 H K a D b e f F / f 9 n v 9 n p t x C y W b c 1 S g 0 b G C V Y D 9 H v O f s W m s A L 8 z c o v s z o i m 9 s T g H q b Z y G h c 0 Y N k h j h 3 n / P c 8 r + Z V D h r p o 0 D K z b x T J g 6 d x W U q t L q O S 8 5 8 r z m D s H m w i 3 y t 5 q Z f 0 i G 6 c M d V K p W P l o k a Z K y k a m a W r v i 4 6 e U f d X C l E r L 4 u b D 1 d V 1 y n 4 1 B m G M y w q K / T L 7 Y T T 8 H q Y b 9 e + S n 9 b U P l a y b 8 B L s C 7 x r U z 4 1 I P b y H Z / s G k 0 Z Q / b / S 9 V N R a 8 4 t Y V a J v D l K M Z 1 9 J n n C z n s E 8 3 s V y 7 J 2 P r j e R V 0 A 3 O 1 E 9 f X p K S L 3 1 v 3 z X e v M 9 W 4 G v K V p s I f h f 9 M 1 u t 1 5 s O / S p T + n F m 3 F w h r / y 6 / d M 2 Z R q k Y G i 2 V W P k R U Q 0 I U U + G l L i w x E F o r k U E l a h E s G B 7 J C A h h 0 T F v K G X Y q X I I A 7 K L P Y w F p g p H C b D 8 z k L E w v U N M g Y s J o r n A a f 2 a P 5 o l q V Q v C L M B e r r o D I o m a Z 1 H 9 I V 6 4 N h s w W h v u K C Q M x q Z + T N F q B + / 2 n o k 3 H T X h j g s D h D t / A k a 1 E e / / M U w c c r S f Q z I u o J 7 S f X n C h s d w A n c U E g Y J v j y g a L V j v t w y 8 a a p U w + e o w d o v j w E o 9 r o v j y A i U O O 9 t P J l 5 L s S k n 3 p O z k S E n z o y S 4 U d K 9 K K N O l H E f S u q M Q 2 c m a Q 6 U R P 9 J u v s k w X u S 6 D z Z x X d u K q j / i 1 t o o P k W 2 0 1 F k I u Z 7 w g i F Q 7 a b 4 d E 2 y U O + / L Z r e M E C x 5 z M V 1 E E x 6 x t N l u W l m / a S H 8 w x B 3 t v j r s N 9 T + u z 7 4 O 1 / U E s B A i 0 A F A A C A A g A s R a b U C s 3 B X C o A A A A + A A A A B I A A A A A A A A A A A A A A A A A A A A A A E N v b m Z p Z y 9 Q Y W N r Y W d l L n h t b F B L A Q I t A B Q A A g A I A L E W m 1 A P y u m r p A A A A O k A A A A T A A A A A A A A A A A A A A A A A P Q A A A B b Q 2 9 u d G V u d F 9 U e X B l c 1 0 u e G 1 s U E s B A i 0 A F A A C A A g A s R a b U F m 5 5 3 x w A g A A Y Q 8 A A B M A A A A A A A A A A A A A A A A A 5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U Y A A A A A A A D v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0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R p Z W 5 0 c 1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D o 1 M z o z N S 4 4 O D I 3 M T A x W i I g L z 4 8 R W 5 0 c n k g V H l w Z T 0 i R m l s b E N v b H V t b l R 5 c G V z I i B W Y W x 1 Z T 0 i c 0 F 3 a 0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m d N P S I g L z 4 8 R W 5 0 c n k g V H l w Z T 0 i R m l s b E N v b H V t b k 5 h b W V z I i B W Y W x 1 Z T 0 i c 1 s m c X V v d D t k Y X k m c X V v d D s s J n F 1 b 3 Q 7 Z G F 0 Z S Z x d W 9 0 O y w m c X V v d D t z d G F 0 Z S 5 p b l 9 o b 3 N w a X R h b C 5 p b i Z x d W 9 0 O y w m c X V v d D t z d G F 0 Z S 5 p b l 9 o b 3 N w a X R h b C 5 v d X Q m c X V v d D s s J n F 1 b 3 Q 7 c 3 R h d G U u a W 5 f a G 9 z c G l 0 Y W w u d G 9 k Y X R l J n F 1 b 3 Q 7 L C Z x d W 9 0 O 3 N 0 Y X R l L m l u X 2 h v c 3 B p d G F s J n F 1 b 3 Q 7 L C Z x d W 9 0 O 3 N 0 Y X R l L m l j d S 5 p b i Z x d W 9 0 O y w m c X V v d D t z d G F 0 Z S 5 p Y 3 U u b 3 V 0 J n F 1 b 3 Q 7 L C Z x d W 9 0 O 3 N 0 Y X R l L m l j d S 5 0 b 2 R h d G U m c X V v d D s s J n F 1 b 3 Q 7 c 3 R h d G U u a W N 1 J n F 1 b 3 Q 7 L C Z x d W 9 0 O 3 N 0 Y X R l L m N y a X R p Y 2 F s L m l u J n F 1 b 3 Q 7 L C Z x d W 9 0 O 3 N 0 Y X R l L m N y a X R p Y 2 F s L m 9 1 d C Z x d W 9 0 O y w m c X V v d D t z d G F 0 Z S 5 j c m l 0 a W N h b C 5 0 b 2 R h d G U m c X V v d D s s J n F 1 b 3 Q 7 c 3 R h d G U u Y 3 J p d G l j Y W w m c X V v d D s s J n F 1 b 3 Q 7 c 3 R h d G U u Z G V j Z W F z Z W Q u a G 9 z c G l 0 Y W w m c X V v d D s s J n F 1 b 3 Q 7 c 3 R h d G U u Z G V j Z W F z Z W Q u a G 9 z c G l 0 Y W w u d G 9 k Y X R l J n F 1 b 3 Q 7 L C Z x d W 9 0 O 3 N 0 Y X R l L m R l Y 2 V h c 2 V k L m h v c 3 B p d G F s L m l j d S Z x d W 9 0 O y w m c X V v d D t z d G F 0 Z S 5 k Z W N l Y X N l Z C 5 o b 3 N w a X R h b C 5 p Y 3 U u d G 9 k Y X R l J n F 1 b 3 Q 7 L C Z x d W 9 0 O 3 N 0 Y X R l L m R l Y 2 V h c 2 V k L m h v b W U m c X V v d D s s J n F 1 b 3 Q 7 c 3 R h d G U u Z G V j Z W F z Z W Q u a G 9 t Z S 5 0 b 2 R h d G U m c X V v d D s s J n F 1 b 3 Q 7 c 3 R h d G U u Z G V j Z W F z Z W Q m c X V v d D s s J n F 1 b 3 Q 7 c 3 R h d G U u Z G V j Z W F z Z W Q u d G 9 k Y X R l J n F 1 b 3 Q 7 L C Z x d W 9 0 O 3 N 0 Y X R l L m 9 1 d F 9 v Z l 9 o b 3 N w a X R h b C 5 0 b 2 R h d G U m c X V v d D s s J n F 1 b 3 Q 7 c 3 R h d G U u c m V j b 3 Z l c m V k J n F 1 b 3 Q 7 L C Z x d W 9 0 O 3 N 0 Y X R l L n J l Y 2 9 2 Z X J l Z C 5 0 b 2 R h d G U m c X V v d D s s J n F 1 b 3 Q 7 c 3 R h d G U u d W t j b G o u a W 5 f a G 9 z c G l 0 Y W w u a W 4 m c X V v d D s s J n F 1 b 3 Q 7 c 3 R h d G U u d W t j b G o u a W 5 f a G 9 z c G l 0 Y W w u b 3 V 0 J n F 1 b 3 Q 7 L C Z x d W 9 0 O 3 N 0 Y X R l L n V r Y 2 x q L m l u X 2 h v c 3 B p d G F s L n R v Z G F 0 Z S Z x d W 9 0 O y w m c X V v d D t z d G F 0 Z S 5 1 a 2 N s a i 5 p b l 9 o b 3 N w a X R h b C Z x d W 9 0 O y w m c X V v d D t z d G F 0 Z S 5 1 a 2 N s a i 5 k Z W N l Y X N l Z C Z x d W 9 0 O y w m c X V v d D t z d G F 0 Z S 5 1 a 2 N s a i 5 k Z W N l Y X N l Z C 5 0 b 2 R h d G U m c X V v d D s s J n F 1 b 3 Q 7 c 3 R h d G U u d W t j b G o u a W N 1 L m l u J n F 1 b 3 Q 7 L C Z x d W 9 0 O 3 N 0 Y X R l L n V r Y 2 x q L m l j d S 5 v d X Q m c X V v d D s s J n F 1 b 3 Q 7 c 3 R h d G U u d W t j b G o u a W N 1 L n R v Z G F 0 Z S Z x d W 9 0 O y w m c X V v d D t z d G F 0 Z S 5 1 a 2 N s a i 5 p Y 3 U m c X V v d D s s J n F 1 b 3 Q 7 c 3 R h d G U u d W t j b G o u Y 3 J p d G l j Y W w u a W 4 m c X V v d D s s J n F 1 b 3 Q 7 c 3 R h d G U u d W t j b G o u Y 3 J p d G l j Y W w u b 3 V 0 J n F 1 b 3 Q 7 L C Z x d W 9 0 O 3 N 0 Y X R l L n V r Y 2 x q L m N y a X R p Y 2 F s L n R v Z G F 0 Z S Z x d W 9 0 O y w m c X V v d D t z d G F 0 Z S 5 1 a 2 N s a i 5 j c m l 0 a W N h b C Z x d W 9 0 O y w m c X V v d D t z d G F 0 Z S 5 1 a 2 N s a i 5 k Z W N l Y X N l Z C 5 p Y 3 U m c X V v d D s s J n F 1 b 3 Q 7 c 3 R h d G U u d W t j b G o u Z G V j Z W F z Z W Q u a W N 1 L n R v Z G F 0 Z S Z x d W 9 0 O y w m c X V v d D t z d G F 0 Z S 5 1 a 2 N t Y i 5 p b l 9 o b 3 N w a X R h b C 5 p b i Z x d W 9 0 O y w m c X V v d D t z d G F 0 Z S 5 1 a 2 N t Y i 5 p b l 9 o b 3 N w a X R h b C 5 v d X Q m c X V v d D s s J n F 1 b 3 Q 7 c 3 R h d G U u d W t j b W I u a W 5 f a G 9 z c G l 0 Y W w u d G 9 k Y X R l J n F 1 b 3 Q 7 L C Z x d W 9 0 O 3 N 0 Y X R l L n V r Y 2 1 i L m l u X 2 h v c 3 B p d G F s J n F 1 b 3 Q 7 L C Z x d W 9 0 O 3 N 0 Y X R l L n V r Y 2 1 i L m R l Y 2 V h c 2 V k J n F 1 b 3 Q 7 L C Z x d W 9 0 O 3 N 0 Y X R l L n V r Y 2 1 i L m R l Y 2 V h c 2 V k L n R v Z G F 0 Z S Z x d W 9 0 O y w m c X V v d D t z d G F 0 Z S 5 1 a 2 N t Y i 5 p Y 3 U u a W 4 m c X V v d D s s J n F 1 b 3 Q 7 c 3 R h d G U u d W t j b W I u a W N 1 L m 9 1 d C Z x d W 9 0 O y w m c X V v d D t z d G F 0 Z S 5 1 a 2 N t Y i 5 p Y 3 U u d G 9 k Y X R l J n F 1 b 3 Q 7 L C Z x d W 9 0 O 3 N 0 Y X R l L n V r Y 2 1 i L m l j d S Z x d W 9 0 O y w m c X V v d D t z d G F 0 Z S 5 1 a 2 N t Y i 5 j c m l 0 a W N h b C 5 p b i Z x d W 9 0 O y w m c X V v d D t z d G F 0 Z S 5 1 a 2 N t Y i 5 j c m l 0 a W N h b C 5 v d X Q m c X V v d D s s J n F 1 b 3 Q 7 c 3 R h d G U u d W t j b W I u Y 3 J p d G l j Y W w u d G 9 k Y X R l J n F 1 b 3 Q 7 L C Z x d W 9 0 O 3 N 0 Y X R l L n V r Y 2 1 i L m N y a X R p Y 2 F s J n F 1 b 3 Q 7 L C Z x d W 9 0 O 3 N 0 Y X R l L n V r Y 2 1 i L m R l Y 2 V h c 2 V k L m l j d S Z x d W 9 0 O y w m c X V v d D t z d G F 0 Z S 5 1 a 2 N t Y i 5 k Z W N l Y X N l Z C 5 p Y 3 U u d G 9 k Y X R l J n F 1 b 3 Q 7 L C Z x d W 9 0 O 3 N 0 Y X R l L n V r Z y 5 p b l 9 o b 3 N w a X R h b C 5 p b i Z x d W 9 0 O y w m c X V v d D t z d G F 0 Z S 5 1 a 2 c u a W 5 f a G 9 z c G l 0 Y W w u b 3 V 0 J n F 1 b 3 Q 7 L C Z x d W 9 0 O 3 N 0 Y X R l L n V r Z y 5 p b l 9 o b 3 N w a X R h b C 5 0 b 2 R h d G U m c X V v d D s s J n F 1 b 3 Q 7 c 3 R h d G U u d W t n L m l u X 2 h v c 3 B p d G F s J n F 1 b 3 Q 7 L C Z x d W 9 0 O 3 N 0 Y X R l L n V r Z y 5 k Z W N l Y X N l Z C Z x d W 9 0 O y w m c X V v d D t z d G F 0 Z S 5 1 a 2 c u Z G V j Z W F z Z W Q u d G 9 k Y X R l J n F 1 b 3 Q 7 L C Z x d W 9 0 O 3 N 0 Y X R l L n V r Z y 5 p Y 3 U u a W 4 m c X V v d D s s J n F 1 b 3 Q 7 c 3 R h d G U u d W t n L m l j d S 5 v d X Q m c X V v d D s s J n F 1 b 3 Q 7 c 3 R h d G U u d W t n L m l j d S 5 0 b 2 R h d G U m c X V v d D s s J n F 1 b 3 Q 7 c 3 R h d G U u d W t n L m l j d S Z x d W 9 0 O y w m c X V v d D t z d G F 0 Z S 5 1 a 2 c u Y 3 J p d G l j Y W w u a W 4 m c X V v d D s s J n F 1 b 3 Q 7 c 3 R h d G U u d W t n L m N y a X R p Y 2 F s L m 9 1 d C Z x d W 9 0 O y w m c X V v d D t z d G F 0 Z S 5 1 a 2 c u Y 3 J p d G l j Y W w u d G 9 k Y X R l J n F 1 b 3 Q 7 L C Z x d W 9 0 O 3 N 0 Y X R l L n V r Z y 5 j c m l 0 a W N h b C Z x d W 9 0 O y w m c X V v d D t z d G F 0 Z S 5 1 a 2 c u Z G V j Z W F z Z W Q u a W N 1 J n F 1 b 3 Q 7 L C Z x d W 9 0 O 3 N 0 Y X R l L n V r Z y 5 k Z W N l Y X N l Z C 5 p Y 3 U u d G 9 k Y X R l J n F 1 b 3 Q 7 L C Z x d W 9 0 O 3 N 0 Y X R l L n N i Y 2 U u a W 5 f a G 9 z c G l 0 Y W w u a W 4 m c X V v d D s s J n F 1 b 3 Q 7 c 3 R h d G U u c 2 J j Z S 5 p b l 9 o b 3 N w a X R h b C 5 v d X Q m c X V v d D s s J n F 1 b 3 Q 7 c 3 R h d G U u c 2 J j Z S 5 p b l 9 o b 3 N w a X R h b C 5 0 b 2 R h d G U m c X V v d D s s J n F 1 b 3 Q 7 c 3 R h d G U u c 2 J j Z S 5 p b l 9 o b 3 N w a X R h b C Z x d W 9 0 O y w m c X V v d D t z d G F 0 Z S 5 z Y m N l L m R l Y 2 V h c 2 V k J n F 1 b 3 Q 7 L C Z x d W 9 0 O 3 N 0 Y X R l L n N i Y 2 U u Z G V j Z W F z Z W Q u d G 9 k Y X R l J n F 1 b 3 Q 7 L C Z x d W 9 0 O 3 N 0 Y X R l L n N i Y 2 U u a W N 1 L m l u J n F 1 b 3 Q 7 L C Z x d W 9 0 O 3 N 0 Y X R l L n N i Y 2 U u a W N 1 L m 9 1 d C Z x d W 9 0 O y w m c X V v d D t z d G F 0 Z S 5 z Y m N l L m l j d S 5 0 b 2 R h d G U m c X V v d D s s J n F 1 b 3 Q 7 c 3 R h d G U u c 2 J j Z S 5 p Y 3 U m c X V v d D s s J n F 1 b 3 Q 7 c 3 R h d G U u c 2 J j Z S 5 j c m l 0 a W N h b C 5 p b i Z x d W 9 0 O y w m c X V v d D t z d G F 0 Z S 5 z Y m N l L m N y a X R p Y 2 F s L m 9 1 d C Z x d W 9 0 O y w m c X V v d D t z d G F 0 Z S 5 z Y m N l L m N y a X R p Y 2 F s L n R v Z G F 0 Z S Z x d W 9 0 O y w m c X V v d D t z d G F 0 Z S 5 z Y m N l L m N y a X R p Y 2 F s J n F 1 b 3 Q 7 L C Z x d W 9 0 O 3 N 0 Y X R l L n N i Y 2 U u Z G V j Z W F z Z W Q u a W N 1 J n F 1 b 3 Q 7 L C Z x d W 9 0 O 3 N 0 Y X R l L n N i Y 2 U u Z G V j Z W F z Z W Q u a W N 1 L n R v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c y 9 D a G F u Z 2 V k I F R 5 c G U u e 2 R h e S w w f S Z x d W 9 0 O y w m c X V v d D t T Z W N 0 a W 9 u M S 9 w Y X R p Z W 5 0 c y 9 D a G F u Z 2 V k I F R 5 c G U u e 2 R h d G U s M X 0 m c X V v d D s s J n F 1 b 3 Q 7 U 2 V j d G l v b j E v c G F 0 a W V u d H M v Q 2 h h b m d l Z C B U e X B l L n t z d G F 0 Z S 5 p b l 9 o b 3 N w a X R h b C 5 p b i w y f S Z x d W 9 0 O y w m c X V v d D t T Z W N 0 a W 9 u M S 9 w Y X R p Z W 5 0 c y 9 D a G F u Z 2 V k I F R 5 c G U u e 3 N 0 Y X R l L m l u X 2 h v c 3 B p d G F s L m 9 1 d C w z f S Z x d W 9 0 O y w m c X V v d D t T Z W N 0 a W 9 u M S 9 w Y X R p Z W 5 0 c y 9 D a G F u Z 2 V k I F R 5 c G U u e 3 N 0 Y X R l L m l u X 2 h v c 3 B p d G F s L n R v Z G F 0 Z S w 0 f S Z x d W 9 0 O y w m c X V v d D t T Z W N 0 a W 9 u M S 9 w Y X R p Z W 5 0 c y 9 D a G F u Z 2 V k I F R 5 c G U u e 3 N 0 Y X R l L m l u X 2 h v c 3 B p d G F s L D V 9 J n F 1 b 3 Q 7 L C Z x d W 9 0 O 1 N l Y 3 R p b 2 4 x L 3 B h d G l l b n R z L 0 N o Y W 5 n Z W Q g V H l w Z S 5 7 c 3 R h d G U u a W N 1 L m l u L D Z 9 J n F 1 b 3 Q 7 L C Z x d W 9 0 O 1 N l Y 3 R p b 2 4 x L 3 B h d G l l b n R z L 0 N o Y W 5 n Z W Q g V H l w Z S 5 7 c 3 R h d G U u a W N 1 L m 9 1 d C w 3 f S Z x d W 9 0 O y w m c X V v d D t T Z W N 0 a W 9 u M S 9 w Y X R p Z W 5 0 c y 9 D a G F u Z 2 V k I F R 5 c G U u e 3 N 0 Y X R l L m l j d S 5 0 b 2 R h d G U s O H 0 m c X V v d D s s J n F 1 b 3 Q 7 U 2 V j d G l v b j E v c G F 0 a W V u d H M v Q 2 h h b m d l Z C B U e X B l L n t z d G F 0 Z S 5 p Y 3 U s O X 0 m c X V v d D s s J n F 1 b 3 Q 7 U 2 V j d G l v b j E v c G F 0 a W V u d H M v Q 2 h h b m d l Z C B U e X B l L n t z d G F 0 Z S 5 j c m l 0 a W N h b C 5 p b i w x M H 0 m c X V v d D s s J n F 1 b 3 Q 7 U 2 V j d G l v b j E v c G F 0 a W V u d H M v Q 2 h h b m d l Z C B U e X B l L n t z d G F 0 Z S 5 j c m l 0 a W N h b C 5 v d X Q s M T F 9 J n F 1 b 3 Q 7 L C Z x d W 9 0 O 1 N l Y 3 R p b 2 4 x L 3 B h d G l l b n R z L 0 N o Y W 5 n Z W Q g V H l w Z S 5 7 c 3 R h d G U u Y 3 J p d G l j Y W w u d G 9 k Y X R l L D E y f S Z x d W 9 0 O y w m c X V v d D t T Z W N 0 a W 9 u M S 9 w Y X R p Z W 5 0 c y 9 D a G F u Z 2 V k I F R 5 c G U u e 3 N 0 Y X R l L m N y a X R p Y 2 F s L D E z f S Z x d W 9 0 O y w m c X V v d D t T Z W N 0 a W 9 u M S 9 w Y X R p Z W 5 0 c y 9 D a G F u Z 2 V k I F R 5 c G U u e 3 N 0 Y X R l L m R l Y 2 V h c 2 V k L m h v c 3 B p d G F s L D E 0 f S Z x d W 9 0 O y w m c X V v d D t T Z W N 0 a W 9 u M S 9 w Y X R p Z W 5 0 c y 9 D a G F u Z 2 V k I F R 5 c G U u e 3 N 0 Y X R l L m R l Y 2 V h c 2 V k L m h v c 3 B p d G F s L n R v Z G F 0 Z S w x N X 0 m c X V v d D s s J n F 1 b 3 Q 7 U 2 V j d G l v b j E v c G F 0 a W V u d H M v Q 2 h h b m d l Z C B U e X B l L n t z d G F 0 Z S 5 k Z W N l Y X N l Z C 5 o b 3 N w a X R h b C 5 p Y 3 U s M T Z 9 J n F 1 b 3 Q 7 L C Z x d W 9 0 O 1 N l Y 3 R p b 2 4 x L 3 B h d G l l b n R z L 0 N o Y W 5 n Z W Q g V H l w Z S 5 7 c 3 R h d G U u Z G V j Z W F z Z W Q u a G 9 z c G l 0 Y W w u a W N 1 L n R v Z G F 0 Z S w x N 3 0 m c X V v d D s s J n F 1 b 3 Q 7 U 2 V j d G l v b j E v c G F 0 a W V u d H M v Q 2 h h b m d l Z C B U e X B l L n t z d G F 0 Z S 5 k Z W N l Y X N l Z C 5 o b 2 1 l L D E 4 f S Z x d W 9 0 O y w m c X V v d D t T Z W N 0 a W 9 u M S 9 w Y X R p Z W 5 0 c y 9 D a G F u Z 2 V k I F R 5 c G U u e 3 N 0 Y X R l L m R l Y 2 V h c 2 V k L m h v b W U u d G 9 k Y X R l L D E 5 f S Z x d W 9 0 O y w m c X V v d D t T Z W N 0 a W 9 u M S 9 w Y X R p Z W 5 0 c y 9 D a G F u Z 2 V k I F R 5 c G U u e 3 N 0 Y X R l L m R l Y 2 V h c 2 V k L D I w f S Z x d W 9 0 O y w m c X V v d D t T Z W N 0 a W 9 u M S 9 w Y X R p Z W 5 0 c y 9 D a G F u Z 2 V k I F R 5 c G U u e 3 N 0 Y X R l L m R l Y 2 V h c 2 V k L n R v Z G F 0 Z S w y M X 0 m c X V v d D s s J n F 1 b 3 Q 7 U 2 V j d G l v b j E v c G F 0 a W V u d H M v Q 2 h h b m d l Z C B U e X B l L n t z d G F 0 Z S 5 v d X R f b 2 Z f a G 9 z c G l 0 Y W w u d G 9 k Y X R l L D I y f S Z x d W 9 0 O y w m c X V v d D t T Z W N 0 a W 9 u M S 9 w Y X R p Z W 5 0 c y 9 D a G F u Z 2 V k I F R 5 c G U u e 3 N 0 Y X R l L n J l Y 2 9 2 Z X J l Z C w y M 3 0 m c X V v d D s s J n F 1 b 3 Q 7 U 2 V j d G l v b j E v c G F 0 a W V u d H M v Q 2 h h b m d l Z C B U e X B l L n t z d G F 0 Z S 5 y Z W N v d m V y Z W Q u d G 9 k Y X R l L D I 0 f S Z x d W 9 0 O y w m c X V v d D t T Z W N 0 a W 9 u M S 9 w Y X R p Z W 5 0 c y 9 D a G F u Z 2 V k I F R 5 c G U u e 3 N 0 Y X R l L n V r Y 2 x q L m l u X 2 h v c 3 B p d G F s L m l u L D I 1 f S Z x d W 9 0 O y w m c X V v d D t T Z W N 0 a W 9 u M S 9 w Y X R p Z W 5 0 c y 9 D a G F u Z 2 V k I F R 5 c G U u e 3 N 0 Y X R l L n V r Y 2 x q L m l u X 2 h v c 3 B p d G F s L m 9 1 d C w y N n 0 m c X V v d D s s J n F 1 b 3 Q 7 U 2 V j d G l v b j E v c G F 0 a W V u d H M v Q 2 h h b m d l Z C B U e X B l L n t z d G F 0 Z S 5 1 a 2 N s a i 5 p b l 9 o b 3 N w a X R h b C 5 0 b 2 R h d G U s M j d 9 J n F 1 b 3 Q 7 L C Z x d W 9 0 O 1 N l Y 3 R p b 2 4 x L 3 B h d G l l b n R z L 0 N o Y W 5 n Z W Q g V H l w Z S 5 7 c 3 R h d G U u d W t j b G o u a W 5 f a G 9 z c G l 0 Y W w s M j h 9 J n F 1 b 3 Q 7 L C Z x d W 9 0 O 1 N l Y 3 R p b 2 4 x L 3 B h d G l l b n R z L 0 N o Y W 5 n Z W Q g V H l w Z S 5 7 c 3 R h d G U u d W t j b G o u Z G V j Z W F z Z W Q s M j l 9 J n F 1 b 3 Q 7 L C Z x d W 9 0 O 1 N l Y 3 R p b 2 4 x L 3 B h d G l l b n R z L 0 N o Y W 5 n Z W Q g V H l w Z S 5 7 c 3 R h d G U u d W t j b G o u Z G V j Z W F z Z W Q u d G 9 k Y X R l L D M w f S Z x d W 9 0 O y w m c X V v d D t T Z W N 0 a W 9 u M S 9 w Y X R p Z W 5 0 c y 9 D a G F u Z 2 V k I F R 5 c G U u e 3 N 0 Y X R l L n V r Y 2 x q L m l j d S 5 p b i w z M X 0 m c X V v d D s s J n F 1 b 3 Q 7 U 2 V j d G l v b j E v c G F 0 a W V u d H M v Q 2 h h b m d l Z C B U e X B l L n t z d G F 0 Z S 5 1 a 2 N s a i 5 p Y 3 U u b 3 V 0 L D M y f S Z x d W 9 0 O y w m c X V v d D t T Z W N 0 a W 9 u M S 9 w Y X R p Z W 5 0 c y 9 D a G F u Z 2 V k I F R 5 c G U u e 3 N 0 Y X R l L n V r Y 2 x q L m l j d S 5 0 b 2 R h d G U s M z N 9 J n F 1 b 3 Q 7 L C Z x d W 9 0 O 1 N l Y 3 R p b 2 4 x L 3 B h d G l l b n R z L 0 N o Y W 5 n Z W Q g V H l w Z S 5 7 c 3 R h d G U u d W t j b G o u a W N 1 L D M 0 f S Z x d W 9 0 O y w m c X V v d D t T Z W N 0 a W 9 u M S 9 w Y X R p Z W 5 0 c y 9 D a G F u Z 2 V k I F R 5 c G U u e 3 N 0 Y X R l L n V r Y 2 x q L m N y a X R p Y 2 F s L m l u L D M 1 f S Z x d W 9 0 O y w m c X V v d D t T Z W N 0 a W 9 u M S 9 w Y X R p Z W 5 0 c y 9 D a G F u Z 2 V k I F R 5 c G U u e 3 N 0 Y X R l L n V r Y 2 x q L m N y a X R p Y 2 F s L m 9 1 d C w z N n 0 m c X V v d D s s J n F 1 b 3 Q 7 U 2 V j d G l v b j E v c G F 0 a W V u d H M v Q 2 h h b m d l Z C B U e X B l L n t z d G F 0 Z S 5 1 a 2 N s a i 5 j c m l 0 a W N h b C 5 0 b 2 R h d G U s M z d 9 J n F 1 b 3 Q 7 L C Z x d W 9 0 O 1 N l Y 3 R p b 2 4 x L 3 B h d G l l b n R z L 0 N o Y W 5 n Z W Q g V H l w Z S 5 7 c 3 R h d G U u d W t j b G o u Y 3 J p d G l j Y W w s M z h 9 J n F 1 b 3 Q 7 L C Z x d W 9 0 O 1 N l Y 3 R p b 2 4 x L 3 B h d G l l b n R z L 0 N o Y W 5 n Z W Q g V H l w Z S 5 7 c 3 R h d G U u d W t j b G o u Z G V j Z W F z Z W Q u a W N 1 L D M 5 f S Z x d W 9 0 O y w m c X V v d D t T Z W N 0 a W 9 u M S 9 w Y X R p Z W 5 0 c y 9 D a G F u Z 2 V k I F R 5 c G U u e 3 N 0 Y X R l L n V r Y 2 x q L m R l Y 2 V h c 2 V k L m l j d S 5 0 b 2 R h d G U s N D B 9 J n F 1 b 3 Q 7 L C Z x d W 9 0 O 1 N l Y 3 R p b 2 4 x L 3 B h d G l l b n R z L 0 N o Y W 5 n Z W Q g V H l w Z S 5 7 c 3 R h d G U u d W t j b W I u a W 5 f a G 9 z c G l 0 Y W w u a W 4 s N D F 9 J n F 1 b 3 Q 7 L C Z x d W 9 0 O 1 N l Y 3 R p b 2 4 x L 3 B h d G l l b n R z L 0 N o Y W 5 n Z W Q g V H l w Z S 5 7 c 3 R h d G U u d W t j b W I u a W 5 f a G 9 z c G l 0 Y W w u b 3 V 0 L D Q y f S Z x d W 9 0 O y w m c X V v d D t T Z W N 0 a W 9 u M S 9 w Y X R p Z W 5 0 c y 9 D a G F u Z 2 V k I F R 5 c G U u e 3 N 0 Y X R l L n V r Y 2 1 i L m l u X 2 h v c 3 B p d G F s L n R v Z G F 0 Z S w 0 M 3 0 m c X V v d D s s J n F 1 b 3 Q 7 U 2 V j d G l v b j E v c G F 0 a W V u d H M v Q 2 h h b m d l Z C B U e X B l L n t z d G F 0 Z S 5 1 a 2 N t Y i 5 p b l 9 o b 3 N w a X R h b C w 0 N H 0 m c X V v d D s s J n F 1 b 3 Q 7 U 2 V j d G l v b j E v c G F 0 a W V u d H M v Q 2 h h b m d l Z C B U e X B l L n t z d G F 0 Z S 5 1 a 2 N t Y i 5 k Z W N l Y X N l Z C w 0 N X 0 m c X V v d D s s J n F 1 b 3 Q 7 U 2 V j d G l v b j E v c G F 0 a W V u d H M v Q 2 h h b m d l Z C B U e X B l L n t z d G F 0 Z S 5 1 a 2 N t Y i 5 k Z W N l Y X N l Z C 5 0 b 2 R h d G U s N D Z 9 J n F 1 b 3 Q 7 L C Z x d W 9 0 O 1 N l Y 3 R p b 2 4 x L 3 B h d G l l b n R z L 0 N o Y W 5 n Z W Q g V H l w Z S 5 7 c 3 R h d G U u d W t j b W I u a W N 1 L m l u L D Q 3 f S Z x d W 9 0 O y w m c X V v d D t T Z W N 0 a W 9 u M S 9 w Y X R p Z W 5 0 c y 9 D a G F u Z 2 V k I F R 5 c G U u e 3 N 0 Y X R l L n V r Y 2 1 i L m l j d S 5 v d X Q s N D h 9 J n F 1 b 3 Q 7 L C Z x d W 9 0 O 1 N l Y 3 R p b 2 4 x L 3 B h d G l l b n R z L 0 N o Y W 5 n Z W Q g V H l w Z S 5 7 c 3 R h d G U u d W t j b W I u a W N 1 L n R v Z G F 0 Z S w 0 O X 0 m c X V v d D s s J n F 1 b 3 Q 7 U 2 V j d G l v b j E v c G F 0 a W V u d H M v Q 2 h h b m d l Z C B U e X B l L n t z d G F 0 Z S 5 1 a 2 N t Y i 5 p Y 3 U s N T B 9 J n F 1 b 3 Q 7 L C Z x d W 9 0 O 1 N l Y 3 R p b 2 4 x L 3 B h d G l l b n R z L 0 N o Y W 5 n Z W Q g V H l w Z S 5 7 c 3 R h d G U u d W t j b W I u Y 3 J p d G l j Y W w u a W 4 s N T F 9 J n F 1 b 3 Q 7 L C Z x d W 9 0 O 1 N l Y 3 R p b 2 4 x L 3 B h d G l l b n R z L 0 N o Y W 5 n Z W Q g V H l w Z S 5 7 c 3 R h d G U u d W t j b W I u Y 3 J p d G l j Y W w u b 3 V 0 L D U y f S Z x d W 9 0 O y w m c X V v d D t T Z W N 0 a W 9 u M S 9 w Y X R p Z W 5 0 c y 9 D a G F u Z 2 V k I F R 5 c G U u e 3 N 0 Y X R l L n V r Y 2 1 i L m N y a X R p Y 2 F s L n R v Z G F 0 Z S w 1 M 3 0 m c X V v d D s s J n F 1 b 3 Q 7 U 2 V j d G l v b j E v c G F 0 a W V u d H M v Q 2 h h b m d l Z C B U e X B l L n t z d G F 0 Z S 5 1 a 2 N t Y i 5 j c m l 0 a W N h b C w 1 N H 0 m c X V v d D s s J n F 1 b 3 Q 7 U 2 V j d G l v b j E v c G F 0 a W V u d H M v Q 2 h h b m d l Z C B U e X B l L n t z d G F 0 Z S 5 1 a 2 N t Y i 5 k Z W N l Y X N l Z C 5 p Y 3 U s N T V 9 J n F 1 b 3 Q 7 L C Z x d W 9 0 O 1 N l Y 3 R p b 2 4 x L 3 B h d G l l b n R z L 0 N o Y W 5 n Z W Q g V H l w Z S 5 7 c 3 R h d G U u d W t j b W I u Z G V j Z W F z Z W Q u a W N 1 L n R v Z G F 0 Z S w 1 N n 0 m c X V v d D s s J n F 1 b 3 Q 7 U 2 V j d G l v b j E v c G F 0 a W V u d H M v Q 2 h h b m d l Z C B U e X B l L n t z d G F 0 Z S 5 1 a 2 c u a W 5 f a G 9 z c G l 0 Y W w u a W 4 s N T d 9 J n F 1 b 3 Q 7 L C Z x d W 9 0 O 1 N l Y 3 R p b 2 4 x L 3 B h d G l l b n R z L 0 N o Y W 5 n Z W Q g V H l w Z S 5 7 c 3 R h d G U u d W t n L m l u X 2 h v c 3 B p d G F s L m 9 1 d C w 1 O H 0 m c X V v d D s s J n F 1 b 3 Q 7 U 2 V j d G l v b j E v c G F 0 a W V u d H M v Q 2 h h b m d l Z C B U e X B l L n t z d G F 0 Z S 5 1 a 2 c u a W 5 f a G 9 z c G l 0 Y W w u d G 9 k Y X R l L D U 5 f S Z x d W 9 0 O y w m c X V v d D t T Z W N 0 a W 9 u M S 9 w Y X R p Z W 5 0 c y 9 D a G F u Z 2 V k I F R 5 c G U u e 3 N 0 Y X R l L n V r Z y 5 p b l 9 o b 3 N w a X R h b C w 2 M H 0 m c X V v d D s s J n F 1 b 3 Q 7 U 2 V j d G l v b j E v c G F 0 a W V u d H M v Q 2 h h b m d l Z C B U e X B l L n t z d G F 0 Z S 5 1 a 2 c u Z G V j Z W F z Z W Q s N j F 9 J n F 1 b 3 Q 7 L C Z x d W 9 0 O 1 N l Y 3 R p b 2 4 x L 3 B h d G l l b n R z L 0 N o Y W 5 n Z W Q g V H l w Z S 5 7 c 3 R h d G U u d W t n L m R l Y 2 V h c 2 V k L n R v Z G F 0 Z S w 2 M n 0 m c X V v d D s s J n F 1 b 3 Q 7 U 2 V j d G l v b j E v c G F 0 a W V u d H M v Q 2 h h b m d l Z C B U e X B l L n t z d G F 0 Z S 5 1 a 2 c u a W N 1 L m l u L D Y z f S Z x d W 9 0 O y w m c X V v d D t T Z W N 0 a W 9 u M S 9 w Y X R p Z W 5 0 c y 9 D a G F u Z 2 V k I F R 5 c G U u e 3 N 0 Y X R l L n V r Z y 5 p Y 3 U u b 3 V 0 L D Y 0 f S Z x d W 9 0 O y w m c X V v d D t T Z W N 0 a W 9 u M S 9 w Y X R p Z W 5 0 c y 9 D a G F u Z 2 V k I F R 5 c G U u e 3 N 0 Y X R l L n V r Z y 5 p Y 3 U u d G 9 k Y X R l L D Y 1 f S Z x d W 9 0 O y w m c X V v d D t T Z W N 0 a W 9 u M S 9 w Y X R p Z W 5 0 c y 9 D a G F u Z 2 V k I F R 5 c G U u e 3 N 0 Y X R l L n V r Z y 5 p Y 3 U s N j Z 9 J n F 1 b 3 Q 7 L C Z x d W 9 0 O 1 N l Y 3 R p b 2 4 x L 3 B h d G l l b n R z L 0 N o Y W 5 n Z W Q g V H l w Z S 5 7 c 3 R h d G U u d W t n L m N y a X R p Y 2 F s L m l u L D Y 3 f S Z x d W 9 0 O y w m c X V v d D t T Z W N 0 a W 9 u M S 9 w Y X R p Z W 5 0 c y 9 D a G F u Z 2 V k I F R 5 c G U u e 3 N 0 Y X R l L n V r Z y 5 j c m l 0 a W N h b C 5 v d X Q s N j h 9 J n F 1 b 3 Q 7 L C Z x d W 9 0 O 1 N l Y 3 R p b 2 4 x L 3 B h d G l l b n R z L 0 N o Y W 5 n Z W Q g V H l w Z S 5 7 c 3 R h d G U u d W t n L m N y a X R p Y 2 F s L n R v Z G F 0 Z S w 2 O X 0 m c X V v d D s s J n F 1 b 3 Q 7 U 2 V j d G l v b j E v c G F 0 a W V u d H M v Q 2 h h b m d l Z C B U e X B l L n t z d G F 0 Z S 5 1 a 2 c u Y 3 J p d G l j Y W w s N z B 9 J n F 1 b 3 Q 7 L C Z x d W 9 0 O 1 N l Y 3 R p b 2 4 x L 3 B h d G l l b n R z L 0 N o Y W 5 n Z W Q g V H l w Z S 5 7 c 3 R h d G U u d W t n L m R l Y 2 V h c 2 V k L m l j d S w 3 M X 0 m c X V v d D s s J n F 1 b 3 Q 7 U 2 V j d G l v b j E v c G F 0 a W V u d H M v Q 2 h h b m d l Z C B U e X B l L n t z d G F 0 Z S 5 1 a 2 c u Z G V j Z W F z Z W Q u a W N 1 L n R v Z G F 0 Z S w 3 M n 0 m c X V v d D s s J n F 1 b 3 Q 7 U 2 V j d G l v b j E v c G F 0 a W V u d H M v Q 2 h h b m d l Z C B U e X B l L n t z d G F 0 Z S 5 z Y m N l L m l u X 2 h v c 3 B p d G F s L m l u L D c z f S Z x d W 9 0 O y w m c X V v d D t T Z W N 0 a W 9 u M S 9 w Y X R p Z W 5 0 c y 9 D a G F u Z 2 V k I F R 5 c G U u e 3 N 0 Y X R l L n N i Y 2 U u a W 5 f a G 9 z c G l 0 Y W w u b 3 V 0 L D c 0 f S Z x d W 9 0 O y w m c X V v d D t T Z W N 0 a W 9 u M S 9 w Y X R p Z W 5 0 c y 9 D a G F u Z 2 V k I F R 5 c G U u e 3 N 0 Y X R l L n N i Y 2 U u a W 5 f a G 9 z c G l 0 Y W w u d G 9 k Y X R l L D c 1 f S Z x d W 9 0 O y w m c X V v d D t T Z W N 0 a W 9 u M S 9 w Y X R p Z W 5 0 c y 9 D a G F u Z 2 V k I F R 5 c G U u e 3 N 0 Y X R l L n N i Y 2 U u a W 5 f a G 9 z c G l 0 Y W w s N z Z 9 J n F 1 b 3 Q 7 L C Z x d W 9 0 O 1 N l Y 3 R p b 2 4 x L 3 B h d G l l b n R z L 0 N o Y W 5 n Z W Q g V H l w Z S 5 7 c 3 R h d G U u c 2 J j Z S 5 k Z W N l Y X N l Z C w 3 N 3 0 m c X V v d D s s J n F 1 b 3 Q 7 U 2 V j d G l v b j E v c G F 0 a W V u d H M v Q 2 h h b m d l Z C B U e X B l L n t z d G F 0 Z S 5 z Y m N l L m R l Y 2 V h c 2 V k L n R v Z G F 0 Z S w 3 O H 0 m c X V v d D s s J n F 1 b 3 Q 7 U 2 V j d G l v b j E v c G F 0 a W V u d H M v Q 2 h h b m d l Z C B U e X B l L n t z d G F 0 Z S 5 z Y m N l L m l j d S 5 p b i w 3 O X 0 m c X V v d D s s J n F 1 b 3 Q 7 U 2 V j d G l v b j E v c G F 0 a W V u d H M v Q 2 h h b m d l Z C B U e X B l L n t z d G F 0 Z S 5 z Y m N l L m l j d S 5 v d X Q s O D B 9 J n F 1 b 3 Q 7 L C Z x d W 9 0 O 1 N l Y 3 R p b 2 4 x L 3 B h d G l l b n R z L 0 N o Y W 5 n Z W Q g V H l w Z S 5 7 c 3 R h d G U u c 2 J j Z S 5 p Y 3 U u d G 9 k Y X R l L D g x f S Z x d W 9 0 O y w m c X V v d D t T Z W N 0 a W 9 u M S 9 w Y X R p Z W 5 0 c y 9 D a G F u Z 2 V k I F R 5 c G U u e 3 N 0 Y X R l L n N i Y 2 U u a W N 1 L D g y f S Z x d W 9 0 O y w m c X V v d D t T Z W N 0 a W 9 u M S 9 w Y X R p Z W 5 0 c y 9 D a G F u Z 2 V k I F R 5 c G U u e 3 N 0 Y X R l L n N i Y 2 U u Y 3 J p d G l j Y W w u a W 4 s O D N 9 J n F 1 b 3 Q 7 L C Z x d W 9 0 O 1 N l Y 3 R p b 2 4 x L 3 B h d G l l b n R z L 0 N o Y W 5 n Z W Q g V H l w Z S 5 7 c 3 R h d G U u c 2 J j Z S 5 j c m l 0 a W N h b C 5 v d X Q s O D R 9 J n F 1 b 3 Q 7 L C Z x d W 9 0 O 1 N l Y 3 R p b 2 4 x L 3 B h d G l l b n R z L 0 N o Y W 5 n Z W Q g V H l w Z S 5 7 c 3 R h d G U u c 2 J j Z S 5 j c m l 0 a W N h b C 5 0 b 2 R h d G U s O D V 9 J n F 1 b 3 Q 7 L C Z x d W 9 0 O 1 N l Y 3 R p b 2 4 x L 3 B h d G l l b n R z L 0 N o Y W 5 n Z W Q g V H l w Z S 5 7 c 3 R h d G U u c 2 J j Z S 5 j c m l 0 a W N h b C w 4 N n 0 m c X V v d D s s J n F 1 b 3 Q 7 U 2 V j d G l v b j E v c G F 0 a W V u d H M v Q 2 h h b m d l Z C B U e X B l L n t z d G F 0 Z S 5 z Y m N l L m R l Y 2 V h c 2 V k L m l j d S w 4 N 3 0 m c X V v d D s s J n F 1 b 3 Q 7 U 2 V j d G l v b j E v c G F 0 a W V u d H M v Q 2 h h b m d l Z C B U e X B l L n t z d G F 0 Z S 5 z Y m N l L m R l Y 2 V h c 2 V k L m l j d S 5 0 b 2 R h d G U s O D h 9 J n F 1 b 3 Q 7 X S w m c X V v d D t D b 2 x 1 b W 5 D b 3 V u d C Z x d W 9 0 O z o 4 O S w m c X V v d D t L Z X l D b 2 x 1 b W 5 O Y W 1 l c y Z x d W 9 0 O z p b X S w m c X V v d D t D b 2 x 1 b W 5 J Z G V u d G l 0 a W V z J n F 1 b 3 Q 7 O l s m c X V v d D t T Z W N 0 a W 9 u M S 9 w Y X R p Z W 5 0 c y 9 D a G F u Z 2 V k I F R 5 c G U u e 2 R h e S w w f S Z x d W 9 0 O y w m c X V v d D t T Z W N 0 a W 9 u M S 9 w Y X R p Z W 5 0 c y 9 D a G F u Z 2 V k I F R 5 c G U u e 2 R h d G U s M X 0 m c X V v d D s s J n F 1 b 3 Q 7 U 2 V j d G l v b j E v c G F 0 a W V u d H M v Q 2 h h b m d l Z C B U e X B l L n t z d G F 0 Z S 5 p b l 9 o b 3 N w a X R h b C 5 p b i w y f S Z x d W 9 0 O y w m c X V v d D t T Z W N 0 a W 9 u M S 9 w Y X R p Z W 5 0 c y 9 D a G F u Z 2 V k I F R 5 c G U u e 3 N 0 Y X R l L m l u X 2 h v c 3 B p d G F s L m 9 1 d C w z f S Z x d W 9 0 O y w m c X V v d D t T Z W N 0 a W 9 u M S 9 w Y X R p Z W 5 0 c y 9 D a G F u Z 2 V k I F R 5 c G U u e 3 N 0 Y X R l L m l u X 2 h v c 3 B p d G F s L n R v Z G F 0 Z S w 0 f S Z x d W 9 0 O y w m c X V v d D t T Z W N 0 a W 9 u M S 9 w Y X R p Z W 5 0 c y 9 D a G F u Z 2 V k I F R 5 c G U u e 3 N 0 Y X R l L m l u X 2 h v c 3 B p d G F s L D V 9 J n F 1 b 3 Q 7 L C Z x d W 9 0 O 1 N l Y 3 R p b 2 4 x L 3 B h d G l l b n R z L 0 N o Y W 5 n Z W Q g V H l w Z S 5 7 c 3 R h d G U u a W N 1 L m l u L D Z 9 J n F 1 b 3 Q 7 L C Z x d W 9 0 O 1 N l Y 3 R p b 2 4 x L 3 B h d G l l b n R z L 0 N o Y W 5 n Z W Q g V H l w Z S 5 7 c 3 R h d G U u a W N 1 L m 9 1 d C w 3 f S Z x d W 9 0 O y w m c X V v d D t T Z W N 0 a W 9 u M S 9 w Y X R p Z W 5 0 c y 9 D a G F u Z 2 V k I F R 5 c G U u e 3 N 0 Y X R l L m l j d S 5 0 b 2 R h d G U s O H 0 m c X V v d D s s J n F 1 b 3 Q 7 U 2 V j d G l v b j E v c G F 0 a W V u d H M v Q 2 h h b m d l Z C B U e X B l L n t z d G F 0 Z S 5 p Y 3 U s O X 0 m c X V v d D s s J n F 1 b 3 Q 7 U 2 V j d G l v b j E v c G F 0 a W V u d H M v Q 2 h h b m d l Z C B U e X B l L n t z d G F 0 Z S 5 j c m l 0 a W N h b C 5 p b i w x M H 0 m c X V v d D s s J n F 1 b 3 Q 7 U 2 V j d G l v b j E v c G F 0 a W V u d H M v Q 2 h h b m d l Z C B U e X B l L n t z d G F 0 Z S 5 j c m l 0 a W N h b C 5 v d X Q s M T F 9 J n F 1 b 3 Q 7 L C Z x d W 9 0 O 1 N l Y 3 R p b 2 4 x L 3 B h d G l l b n R z L 0 N o Y W 5 n Z W Q g V H l w Z S 5 7 c 3 R h d G U u Y 3 J p d G l j Y W w u d G 9 k Y X R l L D E y f S Z x d W 9 0 O y w m c X V v d D t T Z W N 0 a W 9 u M S 9 w Y X R p Z W 5 0 c y 9 D a G F u Z 2 V k I F R 5 c G U u e 3 N 0 Y X R l L m N y a X R p Y 2 F s L D E z f S Z x d W 9 0 O y w m c X V v d D t T Z W N 0 a W 9 u M S 9 w Y X R p Z W 5 0 c y 9 D a G F u Z 2 V k I F R 5 c G U u e 3 N 0 Y X R l L m R l Y 2 V h c 2 V k L m h v c 3 B p d G F s L D E 0 f S Z x d W 9 0 O y w m c X V v d D t T Z W N 0 a W 9 u M S 9 w Y X R p Z W 5 0 c y 9 D a G F u Z 2 V k I F R 5 c G U u e 3 N 0 Y X R l L m R l Y 2 V h c 2 V k L m h v c 3 B p d G F s L n R v Z G F 0 Z S w x N X 0 m c X V v d D s s J n F 1 b 3 Q 7 U 2 V j d G l v b j E v c G F 0 a W V u d H M v Q 2 h h b m d l Z C B U e X B l L n t z d G F 0 Z S 5 k Z W N l Y X N l Z C 5 o b 3 N w a X R h b C 5 p Y 3 U s M T Z 9 J n F 1 b 3 Q 7 L C Z x d W 9 0 O 1 N l Y 3 R p b 2 4 x L 3 B h d G l l b n R z L 0 N o Y W 5 n Z W Q g V H l w Z S 5 7 c 3 R h d G U u Z G V j Z W F z Z W Q u a G 9 z c G l 0 Y W w u a W N 1 L n R v Z G F 0 Z S w x N 3 0 m c X V v d D s s J n F 1 b 3 Q 7 U 2 V j d G l v b j E v c G F 0 a W V u d H M v Q 2 h h b m d l Z C B U e X B l L n t z d G F 0 Z S 5 k Z W N l Y X N l Z C 5 o b 2 1 l L D E 4 f S Z x d W 9 0 O y w m c X V v d D t T Z W N 0 a W 9 u M S 9 w Y X R p Z W 5 0 c y 9 D a G F u Z 2 V k I F R 5 c G U u e 3 N 0 Y X R l L m R l Y 2 V h c 2 V k L m h v b W U u d G 9 k Y X R l L D E 5 f S Z x d W 9 0 O y w m c X V v d D t T Z W N 0 a W 9 u M S 9 w Y X R p Z W 5 0 c y 9 D a G F u Z 2 V k I F R 5 c G U u e 3 N 0 Y X R l L m R l Y 2 V h c 2 V k L D I w f S Z x d W 9 0 O y w m c X V v d D t T Z W N 0 a W 9 u M S 9 w Y X R p Z W 5 0 c y 9 D a G F u Z 2 V k I F R 5 c G U u e 3 N 0 Y X R l L m R l Y 2 V h c 2 V k L n R v Z G F 0 Z S w y M X 0 m c X V v d D s s J n F 1 b 3 Q 7 U 2 V j d G l v b j E v c G F 0 a W V u d H M v Q 2 h h b m d l Z C B U e X B l L n t z d G F 0 Z S 5 v d X R f b 2 Z f a G 9 z c G l 0 Y W w u d G 9 k Y X R l L D I y f S Z x d W 9 0 O y w m c X V v d D t T Z W N 0 a W 9 u M S 9 w Y X R p Z W 5 0 c y 9 D a G F u Z 2 V k I F R 5 c G U u e 3 N 0 Y X R l L n J l Y 2 9 2 Z X J l Z C w y M 3 0 m c X V v d D s s J n F 1 b 3 Q 7 U 2 V j d G l v b j E v c G F 0 a W V u d H M v Q 2 h h b m d l Z C B U e X B l L n t z d G F 0 Z S 5 y Z W N v d m V y Z W Q u d G 9 k Y X R l L D I 0 f S Z x d W 9 0 O y w m c X V v d D t T Z W N 0 a W 9 u M S 9 w Y X R p Z W 5 0 c y 9 D a G F u Z 2 V k I F R 5 c G U u e 3 N 0 Y X R l L n V r Y 2 x q L m l u X 2 h v c 3 B p d G F s L m l u L D I 1 f S Z x d W 9 0 O y w m c X V v d D t T Z W N 0 a W 9 u M S 9 w Y X R p Z W 5 0 c y 9 D a G F u Z 2 V k I F R 5 c G U u e 3 N 0 Y X R l L n V r Y 2 x q L m l u X 2 h v c 3 B p d G F s L m 9 1 d C w y N n 0 m c X V v d D s s J n F 1 b 3 Q 7 U 2 V j d G l v b j E v c G F 0 a W V u d H M v Q 2 h h b m d l Z C B U e X B l L n t z d G F 0 Z S 5 1 a 2 N s a i 5 p b l 9 o b 3 N w a X R h b C 5 0 b 2 R h d G U s M j d 9 J n F 1 b 3 Q 7 L C Z x d W 9 0 O 1 N l Y 3 R p b 2 4 x L 3 B h d G l l b n R z L 0 N o Y W 5 n Z W Q g V H l w Z S 5 7 c 3 R h d G U u d W t j b G o u a W 5 f a G 9 z c G l 0 Y W w s M j h 9 J n F 1 b 3 Q 7 L C Z x d W 9 0 O 1 N l Y 3 R p b 2 4 x L 3 B h d G l l b n R z L 0 N o Y W 5 n Z W Q g V H l w Z S 5 7 c 3 R h d G U u d W t j b G o u Z G V j Z W F z Z W Q s M j l 9 J n F 1 b 3 Q 7 L C Z x d W 9 0 O 1 N l Y 3 R p b 2 4 x L 3 B h d G l l b n R z L 0 N o Y W 5 n Z W Q g V H l w Z S 5 7 c 3 R h d G U u d W t j b G o u Z G V j Z W F z Z W Q u d G 9 k Y X R l L D M w f S Z x d W 9 0 O y w m c X V v d D t T Z W N 0 a W 9 u M S 9 w Y X R p Z W 5 0 c y 9 D a G F u Z 2 V k I F R 5 c G U u e 3 N 0 Y X R l L n V r Y 2 x q L m l j d S 5 p b i w z M X 0 m c X V v d D s s J n F 1 b 3 Q 7 U 2 V j d G l v b j E v c G F 0 a W V u d H M v Q 2 h h b m d l Z C B U e X B l L n t z d G F 0 Z S 5 1 a 2 N s a i 5 p Y 3 U u b 3 V 0 L D M y f S Z x d W 9 0 O y w m c X V v d D t T Z W N 0 a W 9 u M S 9 w Y X R p Z W 5 0 c y 9 D a G F u Z 2 V k I F R 5 c G U u e 3 N 0 Y X R l L n V r Y 2 x q L m l j d S 5 0 b 2 R h d G U s M z N 9 J n F 1 b 3 Q 7 L C Z x d W 9 0 O 1 N l Y 3 R p b 2 4 x L 3 B h d G l l b n R z L 0 N o Y W 5 n Z W Q g V H l w Z S 5 7 c 3 R h d G U u d W t j b G o u a W N 1 L D M 0 f S Z x d W 9 0 O y w m c X V v d D t T Z W N 0 a W 9 u M S 9 w Y X R p Z W 5 0 c y 9 D a G F u Z 2 V k I F R 5 c G U u e 3 N 0 Y X R l L n V r Y 2 x q L m N y a X R p Y 2 F s L m l u L D M 1 f S Z x d W 9 0 O y w m c X V v d D t T Z W N 0 a W 9 u M S 9 w Y X R p Z W 5 0 c y 9 D a G F u Z 2 V k I F R 5 c G U u e 3 N 0 Y X R l L n V r Y 2 x q L m N y a X R p Y 2 F s L m 9 1 d C w z N n 0 m c X V v d D s s J n F 1 b 3 Q 7 U 2 V j d G l v b j E v c G F 0 a W V u d H M v Q 2 h h b m d l Z C B U e X B l L n t z d G F 0 Z S 5 1 a 2 N s a i 5 j c m l 0 a W N h b C 5 0 b 2 R h d G U s M z d 9 J n F 1 b 3 Q 7 L C Z x d W 9 0 O 1 N l Y 3 R p b 2 4 x L 3 B h d G l l b n R z L 0 N o Y W 5 n Z W Q g V H l w Z S 5 7 c 3 R h d G U u d W t j b G o u Y 3 J p d G l j Y W w s M z h 9 J n F 1 b 3 Q 7 L C Z x d W 9 0 O 1 N l Y 3 R p b 2 4 x L 3 B h d G l l b n R z L 0 N o Y W 5 n Z W Q g V H l w Z S 5 7 c 3 R h d G U u d W t j b G o u Z G V j Z W F z Z W Q u a W N 1 L D M 5 f S Z x d W 9 0 O y w m c X V v d D t T Z W N 0 a W 9 u M S 9 w Y X R p Z W 5 0 c y 9 D a G F u Z 2 V k I F R 5 c G U u e 3 N 0 Y X R l L n V r Y 2 x q L m R l Y 2 V h c 2 V k L m l j d S 5 0 b 2 R h d G U s N D B 9 J n F 1 b 3 Q 7 L C Z x d W 9 0 O 1 N l Y 3 R p b 2 4 x L 3 B h d G l l b n R z L 0 N o Y W 5 n Z W Q g V H l w Z S 5 7 c 3 R h d G U u d W t j b W I u a W 5 f a G 9 z c G l 0 Y W w u a W 4 s N D F 9 J n F 1 b 3 Q 7 L C Z x d W 9 0 O 1 N l Y 3 R p b 2 4 x L 3 B h d G l l b n R z L 0 N o Y W 5 n Z W Q g V H l w Z S 5 7 c 3 R h d G U u d W t j b W I u a W 5 f a G 9 z c G l 0 Y W w u b 3 V 0 L D Q y f S Z x d W 9 0 O y w m c X V v d D t T Z W N 0 a W 9 u M S 9 w Y X R p Z W 5 0 c y 9 D a G F u Z 2 V k I F R 5 c G U u e 3 N 0 Y X R l L n V r Y 2 1 i L m l u X 2 h v c 3 B p d G F s L n R v Z G F 0 Z S w 0 M 3 0 m c X V v d D s s J n F 1 b 3 Q 7 U 2 V j d G l v b j E v c G F 0 a W V u d H M v Q 2 h h b m d l Z C B U e X B l L n t z d G F 0 Z S 5 1 a 2 N t Y i 5 p b l 9 o b 3 N w a X R h b C w 0 N H 0 m c X V v d D s s J n F 1 b 3 Q 7 U 2 V j d G l v b j E v c G F 0 a W V u d H M v Q 2 h h b m d l Z C B U e X B l L n t z d G F 0 Z S 5 1 a 2 N t Y i 5 k Z W N l Y X N l Z C w 0 N X 0 m c X V v d D s s J n F 1 b 3 Q 7 U 2 V j d G l v b j E v c G F 0 a W V u d H M v Q 2 h h b m d l Z C B U e X B l L n t z d G F 0 Z S 5 1 a 2 N t Y i 5 k Z W N l Y X N l Z C 5 0 b 2 R h d G U s N D Z 9 J n F 1 b 3 Q 7 L C Z x d W 9 0 O 1 N l Y 3 R p b 2 4 x L 3 B h d G l l b n R z L 0 N o Y W 5 n Z W Q g V H l w Z S 5 7 c 3 R h d G U u d W t j b W I u a W N 1 L m l u L D Q 3 f S Z x d W 9 0 O y w m c X V v d D t T Z W N 0 a W 9 u M S 9 w Y X R p Z W 5 0 c y 9 D a G F u Z 2 V k I F R 5 c G U u e 3 N 0 Y X R l L n V r Y 2 1 i L m l j d S 5 v d X Q s N D h 9 J n F 1 b 3 Q 7 L C Z x d W 9 0 O 1 N l Y 3 R p b 2 4 x L 3 B h d G l l b n R z L 0 N o Y W 5 n Z W Q g V H l w Z S 5 7 c 3 R h d G U u d W t j b W I u a W N 1 L n R v Z G F 0 Z S w 0 O X 0 m c X V v d D s s J n F 1 b 3 Q 7 U 2 V j d G l v b j E v c G F 0 a W V u d H M v Q 2 h h b m d l Z C B U e X B l L n t z d G F 0 Z S 5 1 a 2 N t Y i 5 p Y 3 U s N T B 9 J n F 1 b 3 Q 7 L C Z x d W 9 0 O 1 N l Y 3 R p b 2 4 x L 3 B h d G l l b n R z L 0 N o Y W 5 n Z W Q g V H l w Z S 5 7 c 3 R h d G U u d W t j b W I u Y 3 J p d G l j Y W w u a W 4 s N T F 9 J n F 1 b 3 Q 7 L C Z x d W 9 0 O 1 N l Y 3 R p b 2 4 x L 3 B h d G l l b n R z L 0 N o Y W 5 n Z W Q g V H l w Z S 5 7 c 3 R h d G U u d W t j b W I u Y 3 J p d G l j Y W w u b 3 V 0 L D U y f S Z x d W 9 0 O y w m c X V v d D t T Z W N 0 a W 9 u M S 9 w Y X R p Z W 5 0 c y 9 D a G F u Z 2 V k I F R 5 c G U u e 3 N 0 Y X R l L n V r Y 2 1 i L m N y a X R p Y 2 F s L n R v Z G F 0 Z S w 1 M 3 0 m c X V v d D s s J n F 1 b 3 Q 7 U 2 V j d G l v b j E v c G F 0 a W V u d H M v Q 2 h h b m d l Z C B U e X B l L n t z d G F 0 Z S 5 1 a 2 N t Y i 5 j c m l 0 a W N h b C w 1 N H 0 m c X V v d D s s J n F 1 b 3 Q 7 U 2 V j d G l v b j E v c G F 0 a W V u d H M v Q 2 h h b m d l Z C B U e X B l L n t z d G F 0 Z S 5 1 a 2 N t Y i 5 k Z W N l Y X N l Z C 5 p Y 3 U s N T V 9 J n F 1 b 3 Q 7 L C Z x d W 9 0 O 1 N l Y 3 R p b 2 4 x L 3 B h d G l l b n R z L 0 N o Y W 5 n Z W Q g V H l w Z S 5 7 c 3 R h d G U u d W t j b W I u Z G V j Z W F z Z W Q u a W N 1 L n R v Z G F 0 Z S w 1 N n 0 m c X V v d D s s J n F 1 b 3 Q 7 U 2 V j d G l v b j E v c G F 0 a W V u d H M v Q 2 h h b m d l Z C B U e X B l L n t z d G F 0 Z S 5 1 a 2 c u a W 5 f a G 9 z c G l 0 Y W w u a W 4 s N T d 9 J n F 1 b 3 Q 7 L C Z x d W 9 0 O 1 N l Y 3 R p b 2 4 x L 3 B h d G l l b n R z L 0 N o Y W 5 n Z W Q g V H l w Z S 5 7 c 3 R h d G U u d W t n L m l u X 2 h v c 3 B p d G F s L m 9 1 d C w 1 O H 0 m c X V v d D s s J n F 1 b 3 Q 7 U 2 V j d G l v b j E v c G F 0 a W V u d H M v Q 2 h h b m d l Z C B U e X B l L n t z d G F 0 Z S 5 1 a 2 c u a W 5 f a G 9 z c G l 0 Y W w u d G 9 k Y X R l L D U 5 f S Z x d W 9 0 O y w m c X V v d D t T Z W N 0 a W 9 u M S 9 w Y X R p Z W 5 0 c y 9 D a G F u Z 2 V k I F R 5 c G U u e 3 N 0 Y X R l L n V r Z y 5 p b l 9 o b 3 N w a X R h b C w 2 M H 0 m c X V v d D s s J n F 1 b 3 Q 7 U 2 V j d G l v b j E v c G F 0 a W V u d H M v Q 2 h h b m d l Z C B U e X B l L n t z d G F 0 Z S 5 1 a 2 c u Z G V j Z W F z Z W Q s N j F 9 J n F 1 b 3 Q 7 L C Z x d W 9 0 O 1 N l Y 3 R p b 2 4 x L 3 B h d G l l b n R z L 0 N o Y W 5 n Z W Q g V H l w Z S 5 7 c 3 R h d G U u d W t n L m R l Y 2 V h c 2 V k L n R v Z G F 0 Z S w 2 M n 0 m c X V v d D s s J n F 1 b 3 Q 7 U 2 V j d G l v b j E v c G F 0 a W V u d H M v Q 2 h h b m d l Z C B U e X B l L n t z d G F 0 Z S 5 1 a 2 c u a W N 1 L m l u L D Y z f S Z x d W 9 0 O y w m c X V v d D t T Z W N 0 a W 9 u M S 9 w Y X R p Z W 5 0 c y 9 D a G F u Z 2 V k I F R 5 c G U u e 3 N 0 Y X R l L n V r Z y 5 p Y 3 U u b 3 V 0 L D Y 0 f S Z x d W 9 0 O y w m c X V v d D t T Z W N 0 a W 9 u M S 9 w Y X R p Z W 5 0 c y 9 D a G F u Z 2 V k I F R 5 c G U u e 3 N 0 Y X R l L n V r Z y 5 p Y 3 U u d G 9 k Y X R l L D Y 1 f S Z x d W 9 0 O y w m c X V v d D t T Z W N 0 a W 9 u M S 9 w Y X R p Z W 5 0 c y 9 D a G F u Z 2 V k I F R 5 c G U u e 3 N 0 Y X R l L n V r Z y 5 p Y 3 U s N j Z 9 J n F 1 b 3 Q 7 L C Z x d W 9 0 O 1 N l Y 3 R p b 2 4 x L 3 B h d G l l b n R z L 0 N o Y W 5 n Z W Q g V H l w Z S 5 7 c 3 R h d G U u d W t n L m N y a X R p Y 2 F s L m l u L D Y 3 f S Z x d W 9 0 O y w m c X V v d D t T Z W N 0 a W 9 u M S 9 w Y X R p Z W 5 0 c y 9 D a G F u Z 2 V k I F R 5 c G U u e 3 N 0 Y X R l L n V r Z y 5 j c m l 0 a W N h b C 5 v d X Q s N j h 9 J n F 1 b 3 Q 7 L C Z x d W 9 0 O 1 N l Y 3 R p b 2 4 x L 3 B h d G l l b n R z L 0 N o Y W 5 n Z W Q g V H l w Z S 5 7 c 3 R h d G U u d W t n L m N y a X R p Y 2 F s L n R v Z G F 0 Z S w 2 O X 0 m c X V v d D s s J n F 1 b 3 Q 7 U 2 V j d G l v b j E v c G F 0 a W V u d H M v Q 2 h h b m d l Z C B U e X B l L n t z d G F 0 Z S 5 1 a 2 c u Y 3 J p d G l j Y W w s N z B 9 J n F 1 b 3 Q 7 L C Z x d W 9 0 O 1 N l Y 3 R p b 2 4 x L 3 B h d G l l b n R z L 0 N o Y W 5 n Z W Q g V H l w Z S 5 7 c 3 R h d G U u d W t n L m R l Y 2 V h c 2 V k L m l j d S w 3 M X 0 m c X V v d D s s J n F 1 b 3 Q 7 U 2 V j d G l v b j E v c G F 0 a W V u d H M v Q 2 h h b m d l Z C B U e X B l L n t z d G F 0 Z S 5 1 a 2 c u Z G V j Z W F z Z W Q u a W N 1 L n R v Z G F 0 Z S w 3 M n 0 m c X V v d D s s J n F 1 b 3 Q 7 U 2 V j d G l v b j E v c G F 0 a W V u d H M v Q 2 h h b m d l Z C B U e X B l L n t z d G F 0 Z S 5 z Y m N l L m l u X 2 h v c 3 B p d G F s L m l u L D c z f S Z x d W 9 0 O y w m c X V v d D t T Z W N 0 a W 9 u M S 9 w Y X R p Z W 5 0 c y 9 D a G F u Z 2 V k I F R 5 c G U u e 3 N 0 Y X R l L n N i Y 2 U u a W 5 f a G 9 z c G l 0 Y W w u b 3 V 0 L D c 0 f S Z x d W 9 0 O y w m c X V v d D t T Z W N 0 a W 9 u M S 9 w Y X R p Z W 5 0 c y 9 D a G F u Z 2 V k I F R 5 c G U u e 3 N 0 Y X R l L n N i Y 2 U u a W 5 f a G 9 z c G l 0 Y W w u d G 9 k Y X R l L D c 1 f S Z x d W 9 0 O y w m c X V v d D t T Z W N 0 a W 9 u M S 9 w Y X R p Z W 5 0 c y 9 D a G F u Z 2 V k I F R 5 c G U u e 3 N 0 Y X R l L n N i Y 2 U u a W 5 f a G 9 z c G l 0 Y W w s N z Z 9 J n F 1 b 3 Q 7 L C Z x d W 9 0 O 1 N l Y 3 R p b 2 4 x L 3 B h d G l l b n R z L 0 N o Y W 5 n Z W Q g V H l w Z S 5 7 c 3 R h d G U u c 2 J j Z S 5 k Z W N l Y X N l Z C w 3 N 3 0 m c X V v d D s s J n F 1 b 3 Q 7 U 2 V j d G l v b j E v c G F 0 a W V u d H M v Q 2 h h b m d l Z C B U e X B l L n t z d G F 0 Z S 5 z Y m N l L m R l Y 2 V h c 2 V k L n R v Z G F 0 Z S w 3 O H 0 m c X V v d D s s J n F 1 b 3 Q 7 U 2 V j d G l v b j E v c G F 0 a W V u d H M v Q 2 h h b m d l Z C B U e X B l L n t z d G F 0 Z S 5 z Y m N l L m l j d S 5 p b i w 3 O X 0 m c X V v d D s s J n F 1 b 3 Q 7 U 2 V j d G l v b j E v c G F 0 a W V u d H M v Q 2 h h b m d l Z C B U e X B l L n t z d G F 0 Z S 5 z Y m N l L m l j d S 5 v d X Q s O D B 9 J n F 1 b 3 Q 7 L C Z x d W 9 0 O 1 N l Y 3 R p b 2 4 x L 3 B h d G l l b n R z L 0 N o Y W 5 n Z W Q g V H l w Z S 5 7 c 3 R h d G U u c 2 J j Z S 5 p Y 3 U u d G 9 k Y X R l L D g x f S Z x d W 9 0 O y w m c X V v d D t T Z W N 0 a W 9 u M S 9 w Y X R p Z W 5 0 c y 9 D a G F u Z 2 V k I F R 5 c G U u e 3 N 0 Y X R l L n N i Y 2 U u a W N 1 L D g y f S Z x d W 9 0 O y w m c X V v d D t T Z W N 0 a W 9 u M S 9 w Y X R p Z W 5 0 c y 9 D a G F u Z 2 V k I F R 5 c G U u e 3 N 0 Y X R l L n N i Y 2 U u Y 3 J p d G l j Y W w u a W 4 s O D N 9 J n F 1 b 3 Q 7 L C Z x d W 9 0 O 1 N l Y 3 R p b 2 4 x L 3 B h d G l l b n R z L 0 N o Y W 5 n Z W Q g V H l w Z S 5 7 c 3 R h d G U u c 2 J j Z S 5 j c m l 0 a W N h b C 5 v d X Q s O D R 9 J n F 1 b 3 Q 7 L C Z x d W 9 0 O 1 N l Y 3 R p b 2 4 x L 3 B h d G l l b n R z L 0 N o Y W 5 n Z W Q g V H l w Z S 5 7 c 3 R h d G U u c 2 J j Z S 5 j c m l 0 a W N h b C 5 0 b 2 R h d G U s O D V 9 J n F 1 b 3 Q 7 L C Z x d W 9 0 O 1 N l Y 3 R p b 2 4 x L 3 B h d G l l b n R z L 0 N o Y W 5 n Z W Q g V H l w Z S 5 7 c 3 R h d G U u c 2 J j Z S 5 j c m l 0 a W N h b C w 4 N n 0 m c X V v d D s s J n F 1 b 3 Q 7 U 2 V j d G l v b j E v c G F 0 a W V u d H M v Q 2 h h b m d l Z C B U e X B l L n t z d G F 0 Z S 5 z Y m N l L m R l Y 2 V h c 2 V k L m l j d S w 4 N 3 0 m c X V v d D s s J n F 1 b 3 Q 7 U 2 V j d G l v b j E v c G F 0 a W V u d H M v Q 2 h h b m d l Z C B U e X B l L n t z d G F 0 Z S 5 z Y m N l L m R l Y 2 V h c 2 V k L m l j d S 5 0 b 2 R h d G U s O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1 y W Y x a K 7 R p K e 5 G p 8 I + P g A A A A A A I A A A A A A B B m A A A A A Q A A I A A A A N 5 T s g d o 9 t V 2 k i h y s W u B 5 e f e w 2 7 U h c d p D H x O w q 6 y q V H m A A A A A A 6 A A A A A A g A A I A A A A I 8 D W z + g E J 0 b j N 3 9 V B d T M 6 3 s k p g Q o 0 7 + l S 3 q D D 2 L R t / t U A A A A P r g J U F 3 k x b Y s y Z C l X O a 0 d 5 D 7 V 9 m y m p c y Z L I V 2 o r f F B p N J 4 a h X P B O e q O U O m s 6 0 q 3 G 1 u n F y C M s 8 v M F I x X A e 7 b t 0 V X 5 q L e H 3 n K L 7 8 1 q r Q n C u K Q Q A A A A N Q s c e R P 0 L O X L f h 0 v 9 z 7 E s t H d 2 Y 5 Z n 1 + V t A 9 T z z P B w 6 3 Z h 7 7 k 8 Y L D 2 e V w Z r 1 E R z H G H s l i P s y u N 9 C e m E / I m U f / L M = < / D a t a M a s h u p > 
</file>

<file path=customXml/itemProps1.xml><?xml version="1.0" encoding="utf-8"?>
<ds:datastoreItem xmlns:ds="http://schemas.openxmlformats.org/officeDocument/2006/customXml" ds:itemID="{418A7E25-FB4C-4FB2-8D79-B364E85F1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patients</vt:lpstr>
      <vt:lpstr>grafi</vt:lpstr>
      <vt:lpstr>H vs ICU</vt:lpstr>
      <vt:lpstr>dnevni prirast —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</dc:creator>
  <cp:lastModifiedBy>Miha Kadunc</cp:lastModifiedBy>
  <dcterms:created xsi:type="dcterms:W3CDTF">2020-04-09T01:52:56Z</dcterms:created>
  <dcterms:modified xsi:type="dcterms:W3CDTF">2020-04-27T01:49:06Z</dcterms:modified>
</cp:coreProperties>
</file>