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sktop\"/>
    </mc:Choice>
  </mc:AlternateContent>
  <xr:revisionPtr revIDLastSave="0" documentId="13_ncr:1_{18EE91EA-3820-43A2-A8AD-4753D8626146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patients" sheetId="1" r:id="rId1"/>
    <sheet name="grafi" sheetId="2" r:id="rId2"/>
    <sheet name="H vs ICU" sheetId="3" r:id="rId3"/>
    <sheet name="dnevni prirast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4" l="1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J10" i="4"/>
  <c r="I10" i="4"/>
  <c r="E13" i="4"/>
  <c r="E25" i="4"/>
  <c r="D5" i="4"/>
  <c r="J6" i="2"/>
  <c r="J7" i="2"/>
  <c r="J8" i="2"/>
  <c r="J9" i="2"/>
  <c r="H9" i="2" s="1"/>
  <c r="J10" i="2"/>
  <c r="J11" i="2"/>
  <c r="J12" i="2"/>
  <c r="J13" i="2"/>
  <c r="J14" i="2"/>
  <c r="J15" i="2"/>
  <c r="J16" i="2"/>
  <c r="J17" i="2"/>
  <c r="H17" i="2" s="1"/>
  <c r="J18" i="2"/>
  <c r="J19" i="2"/>
  <c r="J20" i="2"/>
  <c r="J21" i="2"/>
  <c r="J22" i="2"/>
  <c r="J23" i="2"/>
  <c r="J24" i="2"/>
  <c r="J25" i="2"/>
  <c r="H25" i="2" s="1"/>
  <c r="J26" i="2"/>
  <c r="J27" i="2"/>
  <c r="J28" i="2"/>
  <c r="J29" i="2"/>
  <c r="Q29" i="4" s="1"/>
  <c r="J30" i="2"/>
  <c r="J31" i="2"/>
  <c r="J32" i="2"/>
  <c r="J33" i="2"/>
  <c r="H33" i="2" s="1"/>
  <c r="J34" i="2"/>
  <c r="J35" i="2"/>
  <c r="J36" i="2"/>
  <c r="J37" i="2"/>
  <c r="H37" i="2" s="1"/>
  <c r="J38" i="2"/>
  <c r="J39" i="2"/>
  <c r="J40" i="2"/>
  <c r="J41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5" i="2"/>
  <c r="H21" i="2"/>
  <c r="H41" i="2"/>
  <c r="J5" i="2"/>
  <c r="Q5" i="4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5" i="2"/>
  <c r="E6" i="2"/>
  <c r="E7" i="2"/>
  <c r="E8" i="2"/>
  <c r="E9" i="2"/>
  <c r="C9" i="4" s="1"/>
  <c r="E9" i="4" s="1"/>
  <c r="E10" i="2"/>
  <c r="E11" i="2"/>
  <c r="E12" i="2"/>
  <c r="E13" i="2"/>
  <c r="C13" i="4" s="1"/>
  <c r="E14" i="2"/>
  <c r="E15" i="2"/>
  <c r="E16" i="2"/>
  <c r="E17" i="2"/>
  <c r="E18" i="2"/>
  <c r="E19" i="2"/>
  <c r="E20" i="2"/>
  <c r="E21" i="2"/>
  <c r="C21" i="4" s="1"/>
  <c r="E21" i="4" s="1"/>
  <c r="E22" i="2"/>
  <c r="E23" i="2"/>
  <c r="E24" i="2"/>
  <c r="E25" i="2"/>
  <c r="C25" i="4" s="1"/>
  <c r="E26" i="2"/>
  <c r="E27" i="2"/>
  <c r="E28" i="2"/>
  <c r="E29" i="2"/>
  <c r="C29" i="4" s="1"/>
  <c r="E29" i="4" s="1"/>
  <c r="E30" i="2"/>
  <c r="E31" i="2"/>
  <c r="E32" i="2"/>
  <c r="E33" i="2"/>
  <c r="E34" i="2"/>
  <c r="E35" i="2"/>
  <c r="E36" i="2"/>
  <c r="E37" i="2"/>
  <c r="C37" i="2" s="1"/>
  <c r="E38" i="2"/>
  <c r="E39" i="2"/>
  <c r="E40" i="2"/>
  <c r="E41" i="2"/>
  <c r="C41" i="2" s="1"/>
  <c r="E5" i="2"/>
  <c r="Q13" i="4"/>
  <c r="C17" i="4"/>
  <c r="E17" i="4" s="1"/>
  <c r="C33" i="4"/>
  <c r="C5" i="4"/>
  <c r="B36" i="4"/>
  <c r="C36" i="4"/>
  <c r="Q36" i="4"/>
  <c r="B37" i="4"/>
  <c r="C37" i="4"/>
  <c r="B38" i="4"/>
  <c r="C38" i="4"/>
  <c r="Q38" i="4"/>
  <c r="B39" i="4"/>
  <c r="C39" i="4"/>
  <c r="Q39" i="4"/>
  <c r="B40" i="4"/>
  <c r="C40" i="4"/>
  <c r="Q40" i="4"/>
  <c r="B41" i="4"/>
  <c r="B42" i="4"/>
  <c r="Q42" i="4"/>
  <c r="B43" i="4"/>
  <c r="Q43" i="4"/>
  <c r="Q4" i="4"/>
  <c r="C6" i="4"/>
  <c r="Q6" i="4"/>
  <c r="C7" i="4"/>
  <c r="Q7" i="4"/>
  <c r="C8" i="4"/>
  <c r="Q8" i="4"/>
  <c r="C10" i="4"/>
  <c r="Q10" i="4"/>
  <c r="C11" i="4"/>
  <c r="Q11" i="4"/>
  <c r="C12" i="4"/>
  <c r="Q12" i="4"/>
  <c r="C14" i="4"/>
  <c r="Q14" i="4"/>
  <c r="C15" i="4"/>
  <c r="Q15" i="4"/>
  <c r="C16" i="4"/>
  <c r="Q16" i="4"/>
  <c r="C18" i="4"/>
  <c r="Q18" i="4"/>
  <c r="C19" i="4"/>
  <c r="Q19" i="4"/>
  <c r="C20" i="4"/>
  <c r="Q20" i="4"/>
  <c r="C22" i="4"/>
  <c r="Q22" i="4"/>
  <c r="C23" i="4"/>
  <c r="E23" i="4" s="1"/>
  <c r="Q23" i="4"/>
  <c r="C24" i="4"/>
  <c r="D24" i="4" s="1"/>
  <c r="Q24" i="4"/>
  <c r="C26" i="4"/>
  <c r="Q26" i="4"/>
  <c r="C27" i="4"/>
  <c r="Q27" i="4"/>
  <c r="C28" i="4"/>
  <c r="Q28" i="4"/>
  <c r="C30" i="4"/>
  <c r="Q30" i="4"/>
  <c r="C31" i="4"/>
  <c r="E31" i="4" s="1"/>
  <c r="Q31" i="4"/>
  <c r="C32" i="4"/>
  <c r="Q32" i="4"/>
  <c r="C34" i="4"/>
  <c r="Q34" i="4"/>
  <c r="C35" i="4"/>
  <c r="Q3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2" i="4"/>
  <c r="H3" i="2"/>
  <c r="H4" i="2"/>
  <c r="H5" i="2"/>
  <c r="H6" i="2"/>
  <c r="H7" i="2"/>
  <c r="H8" i="2"/>
  <c r="H10" i="2"/>
  <c r="H11" i="2"/>
  <c r="H12" i="2"/>
  <c r="H14" i="2"/>
  <c r="H15" i="2"/>
  <c r="H16" i="2"/>
  <c r="H18" i="2"/>
  <c r="H19" i="2"/>
  <c r="H20" i="2"/>
  <c r="H22" i="2"/>
  <c r="H23" i="2"/>
  <c r="H24" i="2"/>
  <c r="H26" i="2"/>
  <c r="H27" i="2"/>
  <c r="H28" i="2"/>
  <c r="H30" i="2"/>
  <c r="H31" i="2"/>
  <c r="H32" i="2"/>
  <c r="H34" i="2"/>
  <c r="H35" i="2"/>
  <c r="H36" i="2"/>
  <c r="H38" i="2"/>
  <c r="H39" i="2"/>
  <c r="H40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" i="2"/>
  <c r="C34" i="2"/>
  <c r="C35" i="2"/>
  <c r="C36" i="2"/>
  <c r="C38" i="2"/>
  <c r="C39" i="2"/>
  <c r="C40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2" i="2"/>
  <c r="C23" i="2"/>
  <c r="C24" i="2"/>
  <c r="C25" i="2"/>
  <c r="C26" i="2"/>
  <c r="C27" i="2"/>
  <c r="C28" i="2"/>
  <c r="C29" i="2"/>
  <c r="C30" i="2"/>
  <c r="C31" i="2"/>
  <c r="C32" i="2"/>
  <c r="C33" i="2"/>
  <c r="C3" i="2"/>
  <c r="C4" i="2"/>
  <c r="C5" i="2"/>
  <c r="C6" i="2"/>
  <c r="C7" i="2"/>
  <c r="C8" i="2"/>
  <c r="C10" i="2"/>
  <c r="C11" i="2"/>
  <c r="C12" i="2"/>
  <c r="C14" i="2"/>
  <c r="C15" i="2"/>
  <c r="C16" i="2"/>
  <c r="C18" i="2"/>
  <c r="C19" i="2"/>
  <c r="C20" i="2"/>
  <c r="C2" i="2"/>
  <c r="D35" i="4" l="1"/>
  <c r="D32" i="4"/>
  <c r="D30" i="4"/>
  <c r="D27" i="4"/>
  <c r="D22" i="4"/>
  <c r="D19" i="4"/>
  <c r="D14" i="4"/>
  <c r="D11" i="4"/>
  <c r="D8" i="4"/>
  <c r="D6" i="4"/>
  <c r="D37" i="4"/>
  <c r="E11" i="4"/>
  <c r="D36" i="4"/>
  <c r="D16" i="4"/>
  <c r="D34" i="4"/>
  <c r="D31" i="4"/>
  <c r="G26" i="4" s="1"/>
  <c r="D28" i="4"/>
  <c r="D26" i="4"/>
  <c r="G21" i="4" s="1"/>
  <c r="D23" i="4"/>
  <c r="D20" i="4"/>
  <c r="F25" i="4" s="1"/>
  <c r="D18" i="4"/>
  <c r="G13" i="4" s="1"/>
  <c r="D15" i="4"/>
  <c r="D12" i="4"/>
  <c r="D10" i="4"/>
  <c r="D7" i="4"/>
  <c r="E27" i="4"/>
  <c r="E19" i="4"/>
  <c r="E7" i="4"/>
  <c r="E33" i="4"/>
  <c r="E15" i="4"/>
  <c r="F10" i="4" s="1"/>
  <c r="E5" i="4"/>
  <c r="G10" i="4" s="1"/>
  <c r="D33" i="4"/>
  <c r="D29" i="4"/>
  <c r="D25" i="4"/>
  <c r="D21" i="4"/>
  <c r="F26" i="4" s="1"/>
  <c r="D17" i="4"/>
  <c r="G12" i="4" s="1"/>
  <c r="D13" i="4"/>
  <c r="D9" i="4"/>
  <c r="F14" i="4" s="1"/>
  <c r="E35" i="4"/>
  <c r="E36" i="4"/>
  <c r="E34" i="4"/>
  <c r="E32" i="4"/>
  <c r="F27" i="4" s="1"/>
  <c r="E30" i="4"/>
  <c r="E28" i="4"/>
  <c r="E26" i="4"/>
  <c r="E24" i="4"/>
  <c r="F19" i="4" s="1"/>
  <c r="E22" i="4"/>
  <c r="E20" i="4"/>
  <c r="E18" i="4"/>
  <c r="E16" i="4"/>
  <c r="F11" i="4" s="1"/>
  <c r="E14" i="4"/>
  <c r="G19" i="4" s="1"/>
  <c r="E12" i="4"/>
  <c r="E10" i="4"/>
  <c r="E8" i="4"/>
  <c r="E6" i="4"/>
  <c r="E37" i="4"/>
  <c r="G28" i="4"/>
  <c r="G32" i="4"/>
  <c r="Q33" i="4"/>
  <c r="Q17" i="4"/>
  <c r="F18" i="4"/>
  <c r="F24" i="4"/>
  <c r="F20" i="4"/>
  <c r="F17" i="4"/>
  <c r="G14" i="4"/>
  <c r="F23" i="4"/>
  <c r="G27" i="4"/>
  <c r="G30" i="4"/>
  <c r="F22" i="4"/>
  <c r="F30" i="4"/>
  <c r="F28" i="4"/>
  <c r="G18" i="4"/>
  <c r="C41" i="4"/>
  <c r="D38" i="4" s="1"/>
  <c r="G33" i="4" s="1"/>
  <c r="G11" i="4"/>
  <c r="G24" i="4"/>
  <c r="F29" i="4"/>
  <c r="Q21" i="4"/>
  <c r="Q41" i="4"/>
  <c r="Q37" i="4"/>
  <c r="Q25" i="4"/>
  <c r="Q9" i="4"/>
  <c r="H29" i="2"/>
  <c r="H13" i="2"/>
  <c r="C21" i="2"/>
  <c r="C17" i="2"/>
  <c r="C13" i="2"/>
  <c r="C9" i="2"/>
  <c r="W23" i="3"/>
  <c r="V24" i="3"/>
  <c r="U25" i="3"/>
  <c r="T26" i="3"/>
  <c r="AS26" i="3" s="1"/>
  <c r="S27" i="3"/>
  <c r="R28" i="3"/>
  <c r="Q29" i="3"/>
  <c r="P30" i="3"/>
  <c r="O31" i="3"/>
  <c r="N32" i="3"/>
  <c r="M33" i="3"/>
  <c r="L34" i="3"/>
  <c r="K35" i="3"/>
  <c r="J36" i="3"/>
  <c r="I37" i="3"/>
  <c r="H38" i="3"/>
  <c r="G39" i="3"/>
  <c r="F40" i="3"/>
  <c r="E41" i="3"/>
  <c r="D42" i="3"/>
  <c r="AQ18" i="3"/>
  <c r="V4" i="3"/>
  <c r="W4" i="3"/>
  <c r="U5" i="3"/>
  <c r="V5" i="3"/>
  <c r="W5" i="3"/>
  <c r="T6" i="3"/>
  <c r="U6" i="3"/>
  <c r="V6" i="3"/>
  <c r="W6" i="3"/>
  <c r="S7" i="3"/>
  <c r="T7" i="3"/>
  <c r="U7" i="3"/>
  <c r="V7" i="3"/>
  <c r="W7" i="3"/>
  <c r="R8" i="3"/>
  <c r="S8" i="3"/>
  <c r="T8" i="3"/>
  <c r="U8" i="3"/>
  <c r="V8" i="3"/>
  <c r="W8" i="3"/>
  <c r="Q9" i="3"/>
  <c r="R9" i="3"/>
  <c r="S9" i="3"/>
  <c r="T9" i="3"/>
  <c r="U9" i="3"/>
  <c r="V9" i="3"/>
  <c r="W9" i="3"/>
  <c r="P10" i="3"/>
  <c r="Q10" i="3"/>
  <c r="R10" i="3"/>
  <c r="S10" i="3"/>
  <c r="T10" i="3"/>
  <c r="U10" i="3"/>
  <c r="V10" i="3"/>
  <c r="W10" i="3"/>
  <c r="AV10" i="3" s="1"/>
  <c r="P11" i="3"/>
  <c r="Q11" i="3"/>
  <c r="R11" i="3"/>
  <c r="S11" i="3"/>
  <c r="T11" i="3"/>
  <c r="U11" i="3"/>
  <c r="V11" i="3"/>
  <c r="W11" i="3"/>
  <c r="P12" i="3"/>
  <c r="Q12" i="3"/>
  <c r="R12" i="3"/>
  <c r="S12" i="3"/>
  <c r="T12" i="3"/>
  <c r="U12" i="3"/>
  <c r="V12" i="3"/>
  <c r="W12" i="3"/>
  <c r="P13" i="3"/>
  <c r="Q13" i="3"/>
  <c r="R13" i="3"/>
  <c r="S13" i="3"/>
  <c r="T13" i="3"/>
  <c r="U13" i="3"/>
  <c r="V13" i="3"/>
  <c r="W13" i="3"/>
  <c r="P14" i="3"/>
  <c r="Q14" i="3"/>
  <c r="R14" i="3"/>
  <c r="S14" i="3"/>
  <c r="T14" i="3"/>
  <c r="U14" i="3"/>
  <c r="V14" i="3"/>
  <c r="AU14" i="3" s="1"/>
  <c r="W14" i="3"/>
  <c r="AV14" i="3" s="1"/>
  <c r="P15" i="3"/>
  <c r="Q15" i="3"/>
  <c r="R15" i="3"/>
  <c r="S15" i="3"/>
  <c r="T15" i="3"/>
  <c r="U15" i="3"/>
  <c r="V15" i="3"/>
  <c r="W15" i="3"/>
  <c r="P16" i="3"/>
  <c r="Q16" i="3"/>
  <c r="R16" i="3"/>
  <c r="S16" i="3"/>
  <c r="T16" i="3"/>
  <c r="U16" i="3"/>
  <c r="V16" i="3"/>
  <c r="W16" i="3"/>
  <c r="P17" i="3"/>
  <c r="Q17" i="3"/>
  <c r="R17" i="3"/>
  <c r="S17" i="3"/>
  <c r="T17" i="3"/>
  <c r="U17" i="3"/>
  <c r="V17" i="3"/>
  <c r="W17" i="3"/>
  <c r="P18" i="3"/>
  <c r="Q18" i="3"/>
  <c r="R18" i="3"/>
  <c r="S18" i="3"/>
  <c r="T18" i="3"/>
  <c r="U18" i="3"/>
  <c r="V18" i="3"/>
  <c r="W18" i="3"/>
  <c r="AV18" i="3" s="1"/>
  <c r="P19" i="3"/>
  <c r="Q19" i="3"/>
  <c r="R19" i="3"/>
  <c r="S19" i="3"/>
  <c r="T19" i="3"/>
  <c r="U19" i="3"/>
  <c r="V19" i="3"/>
  <c r="W19" i="3"/>
  <c r="P20" i="3"/>
  <c r="Q20" i="3"/>
  <c r="R20" i="3"/>
  <c r="S20" i="3"/>
  <c r="T20" i="3"/>
  <c r="U20" i="3"/>
  <c r="V20" i="3"/>
  <c r="W20" i="3"/>
  <c r="P21" i="3"/>
  <c r="Q21" i="3"/>
  <c r="R21" i="3"/>
  <c r="S21" i="3"/>
  <c r="T21" i="3"/>
  <c r="U21" i="3"/>
  <c r="V21" i="3"/>
  <c r="W21" i="3"/>
  <c r="P22" i="3"/>
  <c r="Q22" i="3"/>
  <c r="R22" i="3"/>
  <c r="S22" i="3"/>
  <c r="T22" i="3"/>
  <c r="U22" i="3"/>
  <c r="V22" i="3"/>
  <c r="W22" i="3"/>
  <c r="AV22" i="3" s="1"/>
  <c r="P23" i="3"/>
  <c r="Q23" i="3"/>
  <c r="R23" i="3"/>
  <c r="S23" i="3"/>
  <c r="T23" i="3"/>
  <c r="U23" i="3"/>
  <c r="V23" i="3"/>
  <c r="P24" i="3"/>
  <c r="Q24" i="3"/>
  <c r="R24" i="3"/>
  <c r="S24" i="3"/>
  <c r="T24" i="3"/>
  <c r="U24" i="3"/>
  <c r="P25" i="3"/>
  <c r="Q25" i="3"/>
  <c r="R25" i="3"/>
  <c r="S25" i="3"/>
  <c r="T25" i="3"/>
  <c r="P26" i="3"/>
  <c r="Q26" i="3"/>
  <c r="R26" i="3"/>
  <c r="S26" i="3"/>
  <c r="P27" i="3"/>
  <c r="Q27" i="3"/>
  <c r="R27" i="3"/>
  <c r="P28" i="3"/>
  <c r="Q28" i="3"/>
  <c r="P29" i="3"/>
  <c r="AO29" i="3" s="1"/>
  <c r="W3" i="3"/>
  <c r="AD1" i="3"/>
  <c r="AC1" i="3"/>
  <c r="O11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M32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C4" i="3"/>
  <c r="AV4" i="3" s="1"/>
  <c r="C5" i="3"/>
  <c r="C6" i="3"/>
  <c r="C7" i="3"/>
  <c r="AV7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AN21" i="3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AE39" i="3" s="1"/>
  <c r="C40" i="3"/>
  <c r="C41" i="3"/>
  <c r="C4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3" i="2"/>
  <c r="I4" i="2"/>
  <c r="I5" i="2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" i="2"/>
  <c r="I2" i="2"/>
  <c r="F32" i="4" l="1"/>
  <c r="G15" i="4"/>
  <c r="F13" i="4"/>
  <c r="F21" i="4"/>
  <c r="E39" i="4"/>
  <c r="D40" i="4"/>
  <c r="F15" i="4"/>
  <c r="E40" i="4"/>
  <c r="F35" i="4" s="1"/>
  <c r="K26" i="4"/>
  <c r="H26" i="4"/>
  <c r="H13" i="4"/>
  <c r="K13" i="4"/>
  <c r="K14" i="4"/>
  <c r="H14" i="4"/>
  <c r="H27" i="4"/>
  <c r="K27" i="4"/>
  <c r="K23" i="4"/>
  <c r="K29" i="4"/>
  <c r="H10" i="4"/>
  <c r="K10" i="4"/>
  <c r="G16" i="4"/>
  <c r="G35" i="4"/>
  <c r="E41" i="4"/>
  <c r="F36" i="4" s="1"/>
  <c r="D41" i="4"/>
  <c r="G36" i="4" s="1"/>
  <c r="G31" i="4"/>
  <c r="K18" i="4"/>
  <c r="H18" i="4"/>
  <c r="E38" i="4"/>
  <c r="F33" i="4" s="1"/>
  <c r="H32" i="4" s="1"/>
  <c r="D39" i="4"/>
  <c r="G34" i="4" s="1"/>
  <c r="AF29" i="3"/>
  <c r="AP9" i="3"/>
  <c r="AC36" i="3"/>
  <c r="AO28" i="3"/>
  <c r="AP16" i="3"/>
  <c r="AS8" i="3"/>
  <c r="AE40" i="3"/>
  <c r="AC32" i="3"/>
  <c r="AP20" i="3"/>
  <c r="AP12" i="3"/>
  <c r="AC35" i="3"/>
  <c r="AF31" i="3"/>
  <c r="AJ27" i="3"/>
  <c r="AJ23" i="3"/>
  <c r="AJ19" i="3"/>
  <c r="AJ15" i="3"/>
  <c r="AV11" i="3"/>
  <c r="AR18" i="3"/>
  <c r="AR14" i="3"/>
  <c r="AR10" i="3"/>
  <c r="AT6" i="3"/>
  <c r="AD37" i="3"/>
  <c r="AQ25" i="3"/>
  <c r="F34" i="4"/>
  <c r="AO26" i="3"/>
  <c r="AU22" i="3"/>
  <c r="AQ22" i="3"/>
  <c r="AU18" i="3"/>
  <c r="AQ14" i="3"/>
  <c r="AU10" i="3"/>
  <c r="AQ10" i="3"/>
  <c r="AS6" i="3"/>
  <c r="AR11" i="3"/>
  <c r="G29" i="4"/>
  <c r="H28" i="4" s="1"/>
  <c r="G20" i="4"/>
  <c r="K19" i="4" s="1"/>
  <c r="AN23" i="3"/>
  <c r="AF35" i="3"/>
  <c r="AR23" i="3"/>
  <c r="AR19" i="3"/>
  <c r="AR15" i="3"/>
  <c r="AS7" i="3"/>
  <c r="AR27" i="3"/>
  <c r="F12" i="4"/>
  <c r="G17" i="4"/>
  <c r="H17" i="4" s="1"/>
  <c r="AP21" i="3"/>
  <c r="AT17" i="3"/>
  <c r="AP17" i="3"/>
  <c r="AT13" i="3"/>
  <c r="AP13" i="3"/>
  <c r="AT9" i="3"/>
  <c r="AV6" i="3"/>
  <c r="AT21" i="3"/>
  <c r="F31" i="4"/>
  <c r="G23" i="4"/>
  <c r="H23" i="4" s="1"/>
  <c r="F16" i="4"/>
  <c r="K15" i="4" s="1"/>
  <c r="G25" i="4"/>
  <c r="H25" i="4" s="1"/>
  <c r="G22" i="4"/>
  <c r="K22" i="4" s="1"/>
  <c r="AF38" i="3"/>
  <c r="AC34" i="3"/>
  <c r="AF30" i="3"/>
  <c r="AF26" i="3"/>
  <c r="AF22" i="3"/>
  <c r="AC33" i="3"/>
  <c r="AR25" i="3"/>
  <c r="I47" i="3"/>
  <c r="Q47" i="3"/>
  <c r="U47" i="3"/>
  <c r="M47" i="3"/>
  <c r="AP24" i="3"/>
  <c r="AS24" i="3"/>
  <c r="AO16" i="3"/>
  <c r="AS12" i="3"/>
  <c r="F47" i="3"/>
  <c r="R47" i="3"/>
  <c r="F48" i="3"/>
  <c r="AD40" i="3"/>
  <c r="AJ32" i="3"/>
  <c r="AN19" i="3"/>
  <c r="AQ28" i="3"/>
  <c r="AQ27" i="3"/>
  <c r="AR26" i="3"/>
  <c r="AT25" i="3"/>
  <c r="AP25" i="3"/>
  <c r="AR24" i="3"/>
  <c r="AU23" i="3"/>
  <c r="AQ23" i="3"/>
  <c r="AT22" i="3"/>
  <c r="AP22" i="3"/>
  <c r="AS21" i="3"/>
  <c r="AO21" i="3"/>
  <c r="AR20" i="3"/>
  <c r="AU19" i="3"/>
  <c r="AQ19" i="3"/>
  <c r="AT18" i="3"/>
  <c r="AP18" i="3"/>
  <c r="AS17" i="3"/>
  <c r="AO17" i="3"/>
  <c r="AR16" i="3"/>
  <c r="AU15" i="3"/>
  <c r="AQ15" i="3"/>
  <c r="AT14" i="3"/>
  <c r="AP14" i="3"/>
  <c r="AS13" i="3"/>
  <c r="AO13" i="3"/>
  <c r="AR12" i="3"/>
  <c r="AU11" i="3"/>
  <c r="AQ11" i="3"/>
  <c r="AT10" i="3"/>
  <c r="AP10" i="3"/>
  <c r="AS9" i="3"/>
  <c r="AU8" i="3"/>
  <c r="AQ8" i="3"/>
  <c r="AR7" i="3"/>
  <c r="AU5" i="3"/>
  <c r="AV21" i="3"/>
  <c r="AV17" i="3"/>
  <c r="AV13" i="3"/>
  <c r="AV9" i="3"/>
  <c r="AV5" i="3"/>
  <c r="AU24" i="3"/>
  <c r="G47" i="3"/>
  <c r="K47" i="3"/>
  <c r="O47" i="3"/>
  <c r="S47" i="3"/>
  <c r="AO24" i="3"/>
  <c r="AS20" i="3"/>
  <c r="AO12" i="3"/>
  <c r="AR8" i="3"/>
  <c r="J47" i="3"/>
  <c r="AD39" i="3"/>
  <c r="AN31" i="3"/>
  <c r="AN15" i="3"/>
  <c r="AO30" i="3"/>
  <c r="AP28" i="3"/>
  <c r="AP27" i="3"/>
  <c r="AQ26" i="3"/>
  <c r="AS25" i="3"/>
  <c r="AO25" i="3"/>
  <c r="AQ24" i="3"/>
  <c r="AT23" i="3"/>
  <c r="AP23" i="3"/>
  <c r="AS22" i="3"/>
  <c r="AO22" i="3"/>
  <c r="AR21" i="3"/>
  <c r="AU20" i="3"/>
  <c r="AQ20" i="3"/>
  <c r="AT19" i="3"/>
  <c r="AP19" i="3"/>
  <c r="AS18" i="3"/>
  <c r="AO18" i="3"/>
  <c r="AR17" i="3"/>
  <c r="AU16" i="3"/>
  <c r="AQ16" i="3"/>
  <c r="AT15" i="3"/>
  <c r="AP15" i="3"/>
  <c r="AS14" i="3"/>
  <c r="AO14" i="3"/>
  <c r="AR13" i="3"/>
  <c r="AU12" i="3"/>
  <c r="AQ12" i="3"/>
  <c r="AT11" i="3"/>
  <c r="AP11" i="3"/>
  <c r="AS10" i="3"/>
  <c r="AO10" i="3"/>
  <c r="AR9" i="3"/>
  <c r="AT8" i="3"/>
  <c r="AU7" i="3"/>
  <c r="AU6" i="3"/>
  <c r="AT5" i="3"/>
  <c r="AV20" i="3"/>
  <c r="AV16" i="3"/>
  <c r="AV12" i="3"/>
  <c r="AV8" i="3"/>
  <c r="D47" i="3"/>
  <c r="H47" i="3"/>
  <c r="L47" i="3"/>
  <c r="P47" i="3"/>
  <c r="T47" i="3"/>
  <c r="AO20" i="3"/>
  <c r="AS16" i="3"/>
  <c r="N47" i="3"/>
  <c r="AF36" i="3"/>
  <c r="AF32" i="3"/>
  <c r="AG31" i="3"/>
  <c r="AJ35" i="3"/>
  <c r="AN27" i="3"/>
  <c r="AN11" i="3"/>
  <c r="AP29" i="3"/>
  <c r="AO27" i="3"/>
  <c r="AP26" i="3"/>
  <c r="AT24" i="3"/>
  <c r="AS23" i="3"/>
  <c r="AO23" i="3"/>
  <c r="AR22" i="3"/>
  <c r="AU21" i="3"/>
  <c r="AQ21" i="3"/>
  <c r="AT20" i="3"/>
  <c r="AS19" i="3"/>
  <c r="AO19" i="3"/>
  <c r="AU17" i="3"/>
  <c r="AQ17" i="3"/>
  <c r="AT16" i="3"/>
  <c r="AS15" i="3"/>
  <c r="AO15" i="3"/>
  <c r="AU13" i="3"/>
  <c r="AQ13" i="3"/>
  <c r="AT12" i="3"/>
  <c r="AS11" i="3"/>
  <c r="AO11" i="3"/>
  <c r="AU9" i="3"/>
  <c r="AQ9" i="3"/>
  <c r="AT7" i="3"/>
  <c r="AV23" i="3"/>
  <c r="AV19" i="3"/>
  <c r="AV15" i="3"/>
  <c r="E47" i="3"/>
  <c r="V47" i="3"/>
  <c r="AU4" i="3"/>
  <c r="M48" i="3"/>
  <c r="W48" i="3"/>
  <c r="I48" i="3"/>
  <c r="AV3" i="3"/>
  <c r="U48" i="3"/>
  <c r="E48" i="3"/>
  <c r="Q48" i="3"/>
  <c r="W47" i="3"/>
  <c r="T48" i="3"/>
  <c r="P48" i="3"/>
  <c r="L48" i="3"/>
  <c r="H48" i="3"/>
  <c r="D48" i="3"/>
  <c r="S48" i="3"/>
  <c r="O48" i="3"/>
  <c r="K48" i="3"/>
  <c r="G48" i="3"/>
  <c r="V48" i="3"/>
  <c r="R48" i="3"/>
  <c r="N48" i="3"/>
  <c r="J48" i="3"/>
  <c r="AC25" i="3"/>
  <c r="AG25" i="3"/>
  <c r="AK25" i="3"/>
  <c r="AD25" i="3"/>
  <c r="AH25" i="3"/>
  <c r="AL25" i="3"/>
  <c r="AE25" i="3"/>
  <c r="AI25" i="3"/>
  <c r="AM25" i="3"/>
  <c r="AK17" i="3"/>
  <c r="AH17" i="3"/>
  <c r="AL17" i="3"/>
  <c r="AI17" i="3"/>
  <c r="AM17" i="3"/>
  <c r="AE38" i="3"/>
  <c r="AG37" i="3"/>
  <c r="AC37" i="3"/>
  <c r="AJ34" i="3"/>
  <c r="AF33" i="3"/>
  <c r="AJ30" i="3"/>
  <c r="AJ26" i="3"/>
  <c r="AF25" i="3"/>
  <c r="AJ22" i="3"/>
  <c r="AF21" i="3"/>
  <c r="AJ18" i="3"/>
  <c r="AC28" i="3"/>
  <c r="AG28" i="3"/>
  <c r="AK28" i="3"/>
  <c r="AD28" i="3"/>
  <c r="AH28" i="3"/>
  <c r="AL28" i="3"/>
  <c r="AE28" i="3"/>
  <c r="AI28" i="3"/>
  <c r="AM28" i="3"/>
  <c r="AC24" i="3"/>
  <c r="AG24" i="3"/>
  <c r="AK24" i="3"/>
  <c r="AD24" i="3"/>
  <c r="AH24" i="3"/>
  <c r="AL24" i="3"/>
  <c r="AE24" i="3"/>
  <c r="AI24" i="3"/>
  <c r="AM24" i="3"/>
  <c r="AG20" i="3"/>
  <c r="AK20" i="3"/>
  <c r="AH20" i="3"/>
  <c r="AL20" i="3"/>
  <c r="AE20" i="3"/>
  <c r="AI20" i="3"/>
  <c r="AM20" i="3"/>
  <c r="AK16" i="3"/>
  <c r="AL16" i="3"/>
  <c r="AI16" i="3"/>
  <c r="AM16" i="3"/>
  <c r="AM12" i="3"/>
  <c r="AD41" i="3"/>
  <c r="AC40" i="3"/>
  <c r="AC39" i="3"/>
  <c r="AD38" i="3"/>
  <c r="AF37" i="3"/>
  <c r="AI36" i="3"/>
  <c r="AE36" i="3"/>
  <c r="AI35" i="3"/>
  <c r="AE35" i="3"/>
  <c r="AI34" i="3"/>
  <c r="AE34" i="3"/>
  <c r="AI33" i="3"/>
  <c r="AE33" i="3"/>
  <c r="AM32" i="3"/>
  <c r="AI32" i="3"/>
  <c r="AE32" i="3"/>
  <c r="AM31" i="3"/>
  <c r="AN28" i="3"/>
  <c r="AN24" i="3"/>
  <c r="AN20" i="3"/>
  <c r="AN16" i="3"/>
  <c r="AN12" i="3"/>
  <c r="AC29" i="3"/>
  <c r="AG29" i="3"/>
  <c r="AK29" i="3"/>
  <c r="AD29" i="3"/>
  <c r="AH29" i="3"/>
  <c r="AL29" i="3"/>
  <c r="AE29" i="3"/>
  <c r="AI29" i="3"/>
  <c r="AM29" i="3"/>
  <c r="AL13" i="3"/>
  <c r="AM13" i="3"/>
  <c r="AC42" i="3"/>
  <c r="AF34" i="3"/>
  <c r="AJ33" i="3"/>
  <c r="AD31" i="3"/>
  <c r="AH31" i="3"/>
  <c r="AL31" i="3"/>
  <c r="AE31" i="3"/>
  <c r="AI31" i="3"/>
  <c r="AC27" i="3"/>
  <c r="AG27" i="3"/>
  <c r="AK27" i="3"/>
  <c r="AD27" i="3"/>
  <c r="AH27" i="3"/>
  <c r="AL27" i="3"/>
  <c r="AE27" i="3"/>
  <c r="AI27" i="3"/>
  <c r="AM27" i="3"/>
  <c r="AC23" i="3"/>
  <c r="AG23" i="3"/>
  <c r="AK23" i="3"/>
  <c r="AD23" i="3"/>
  <c r="AH23" i="3"/>
  <c r="AL23" i="3"/>
  <c r="AE23" i="3"/>
  <c r="AI23" i="3"/>
  <c r="AM23" i="3"/>
  <c r="AG19" i="3"/>
  <c r="AK19" i="3"/>
  <c r="AH19" i="3"/>
  <c r="AL19" i="3"/>
  <c r="AI19" i="3"/>
  <c r="AM19" i="3"/>
  <c r="AK15" i="3"/>
  <c r="AL15" i="3"/>
  <c r="AM15" i="3"/>
  <c r="AC41" i="3"/>
  <c r="AF39" i="3"/>
  <c r="AG38" i="3"/>
  <c r="AC38" i="3"/>
  <c r="AE37" i="3"/>
  <c r="AH36" i="3"/>
  <c r="AD36" i="3"/>
  <c r="AH35" i="3"/>
  <c r="AD35" i="3"/>
  <c r="AH34" i="3"/>
  <c r="AD34" i="3"/>
  <c r="AL33" i="3"/>
  <c r="AH33" i="3"/>
  <c r="AD33" i="3"/>
  <c r="AL32" i="3"/>
  <c r="AH32" i="3"/>
  <c r="AD32" i="3"/>
  <c r="AK31" i="3"/>
  <c r="AC31" i="3"/>
  <c r="AN29" i="3"/>
  <c r="AJ28" i="3"/>
  <c r="AF27" i="3"/>
  <c r="AN25" i="3"/>
  <c r="AJ24" i="3"/>
  <c r="AF23" i="3"/>
  <c r="AJ20" i="3"/>
  <c r="AF19" i="3"/>
  <c r="AN17" i="3"/>
  <c r="AJ16" i="3"/>
  <c r="AN13" i="3"/>
  <c r="AG21" i="3"/>
  <c r="AK21" i="3"/>
  <c r="AD21" i="3"/>
  <c r="AH21" i="3"/>
  <c r="AL21" i="3"/>
  <c r="AE21" i="3"/>
  <c r="AI21" i="3"/>
  <c r="AM21" i="3"/>
  <c r="AC30" i="3"/>
  <c r="AG30" i="3"/>
  <c r="AK30" i="3"/>
  <c r="AD30" i="3"/>
  <c r="AH30" i="3"/>
  <c r="AL30" i="3"/>
  <c r="AE30" i="3"/>
  <c r="AI30" i="3"/>
  <c r="AM30" i="3"/>
  <c r="AC26" i="3"/>
  <c r="AG26" i="3"/>
  <c r="AK26" i="3"/>
  <c r="AD26" i="3"/>
  <c r="AH26" i="3"/>
  <c r="AL26" i="3"/>
  <c r="AE26" i="3"/>
  <c r="AI26" i="3"/>
  <c r="AM26" i="3"/>
  <c r="AC22" i="3"/>
  <c r="AG22" i="3"/>
  <c r="AK22" i="3"/>
  <c r="AD22" i="3"/>
  <c r="AH22" i="3"/>
  <c r="AL22" i="3"/>
  <c r="AE22" i="3"/>
  <c r="AI22" i="3"/>
  <c r="AM22" i="3"/>
  <c r="AG18" i="3"/>
  <c r="AK18" i="3"/>
  <c r="AH18" i="3"/>
  <c r="AL18" i="3"/>
  <c r="AI18" i="3"/>
  <c r="AM18" i="3"/>
  <c r="AK14" i="3"/>
  <c r="AL14" i="3"/>
  <c r="AM14" i="3"/>
  <c r="AH37" i="3"/>
  <c r="AG36" i="3"/>
  <c r="AG35" i="3"/>
  <c r="AK34" i="3"/>
  <c r="AG34" i="3"/>
  <c r="AK33" i="3"/>
  <c r="AG33" i="3"/>
  <c r="AK32" i="3"/>
  <c r="AG32" i="3"/>
  <c r="AJ31" i="3"/>
  <c r="AN30" i="3"/>
  <c r="AJ29" i="3"/>
  <c r="AF28" i="3"/>
  <c r="AN26" i="3"/>
  <c r="AJ25" i="3"/>
  <c r="AF24" i="3"/>
  <c r="AN22" i="3"/>
  <c r="AJ21" i="3"/>
  <c r="AF20" i="3"/>
  <c r="AN18" i="3"/>
  <c r="AJ17" i="3"/>
  <c r="AN14" i="3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H24" i="4" l="1"/>
  <c r="H35" i="4"/>
  <c r="H21" i="4"/>
  <c r="K24" i="4"/>
  <c r="K12" i="4"/>
  <c r="H12" i="4"/>
  <c r="H20" i="4"/>
  <c r="H29" i="4"/>
  <c r="H19" i="4"/>
  <c r="K20" i="4"/>
  <c r="H31" i="4"/>
  <c r="K31" i="4"/>
  <c r="K11" i="4"/>
  <c r="K25" i="4"/>
  <c r="H30" i="4"/>
  <c r="K17" i="4"/>
  <c r="K28" i="4"/>
  <c r="K35" i="4"/>
  <c r="K21" i="4"/>
  <c r="H33" i="4"/>
  <c r="K33" i="4"/>
  <c r="H22" i="4"/>
  <c r="H16" i="4"/>
  <c r="K16" i="4"/>
  <c r="H34" i="4"/>
  <c r="K34" i="4"/>
  <c r="H11" i="4"/>
  <c r="K30" i="4"/>
  <c r="K32" i="4"/>
  <c r="H15" i="4"/>
  <c r="AP44" i="3"/>
  <c r="AV44" i="3"/>
  <c r="AR44" i="3"/>
  <c r="AM44" i="3"/>
  <c r="AS44" i="3"/>
  <c r="AU44" i="3"/>
  <c r="AN44" i="3"/>
  <c r="AO44" i="3"/>
  <c r="AQ44" i="3"/>
  <c r="AI44" i="3"/>
  <c r="AD44" i="3"/>
  <c r="AT44" i="3"/>
  <c r="AJ44" i="3"/>
  <c r="AK44" i="3"/>
  <c r="AG44" i="3"/>
  <c r="AC44" i="3"/>
  <c r="AH44" i="3"/>
  <c r="AE44" i="3"/>
  <c r="AL44" i="3"/>
  <c r="AF44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</calcChain>
</file>

<file path=xl/sharedStrings.xml><?xml version="1.0" encoding="utf-8"?>
<sst xmlns="http://schemas.openxmlformats.org/spreadsheetml/2006/main" count="120" uniqueCount="120">
  <si>
    <t>day</t>
  </si>
  <si>
    <t>date</t>
  </si>
  <si>
    <t>state.in_hospital.in</t>
  </si>
  <si>
    <t>state.in_hospital.out</t>
  </si>
  <si>
    <t>state.in_hospital</t>
  </si>
  <si>
    <t>state.in_hospital.todate</t>
  </si>
  <si>
    <t>state.icu.in</t>
  </si>
  <si>
    <t>state.icu.out</t>
  </si>
  <si>
    <t>state.icu</t>
  </si>
  <si>
    <t>state.icu.todate</t>
  </si>
  <si>
    <t>state.critical.in</t>
  </si>
  <si>
    <t>state.critical.out</t>
  </si>
  <si>
    <t>state.critical</t>
  </si>
  <si>
    <t>state.deceased.hospital</t>
  </si>
  <si>
    <t>state.deceased.home</t>
  </si>
  <si>
    <t>state.deceased</t>
  </si>
  <si>
    <t>state.deceased.todate</t>
  </si>
  <si>
    <t>state.out_of_hospital.todate</t>
  </si>
  <si>
    <t>state.recovered</t>
  </si>
  <si>
    <t>state.recovered.todate</t>
  </si>
  <si>
    <t>state.ukclj.in_hospital.in</t>
  </si>
  <si>
    <t>state.ukclj.in_hospital.out</t>
  </si>
  <si>
    <t>state.ukclj.in_hospital</t>
  </si>
  <si>
    <t>state.ukclj.in_hospital.todate</t>
  </si>
  <si>
    <t>state.ukclj.icu.in</t>
  </si>
  <si>
    <t>state.ukclj.icu.out</t>
  </si>
  <si>
    <t>state.ukclj.icu</t>
  </si>
  <si>
    <t>state.ukclj.critical.in</t>
  </si>
  <si>
    <t>state.ukclj.critical.out</t>
  </si>
  <si>
    <t>state.ukclj.critical</t>
  </si>
  <si>
    <t>state.ukclj.deceased</t>
  </si>
  <si>
    <t>state.ukcmb.in_hospital.in</t>
  </si>
  <si>
    <t>state.ukcmb.in_hospital.out</t>
  </si>
  <si>
    <t>state.ukcmb.in_hospital</t>
  </si>
  <si>
    <t>state.ukcmb.in_hospital.todate</t>
  </si>
  <si>
    <t>state.ukcmb.icu.in</t>
  </si>
  <si>
    <t>state.ukcmb.icu.out</t>
  </si>
  <si>
    <t>state.ukcmb.icu</t>
  </si>
  <si>
    <t>state.ukcmb.critical.in</t>
  </si>
  <si>
    <t>state.ukcmb.critical.out</t>
  </si>
  <si>
    <t>state.ukcmb.critical</t>
  </si>
  <si>
    <t>state.ukcmb.deceased</t>
  </si>
  <si>
    <t>state.ukg.in_hospital.in</t>
  </si>
  <si>
    <t>state.ukg.in_hospital.out</t>
  </si>
  <si>
    <t>state.ukg.in_hospital</t>
  </si>
  <si>
    <t>state.ukg.in_hospital.todate</t>
  </si>
  <si>
    <t>state.ukg.icu.in</t>
  </si>
  <si>
    <t>state.ukg.icu.out</t>
  </si>
  <si>
    <t>state.ukg.icu</t>
  </si>
  <si>
    <t>state.ukg.critical.in</t>
  </si>
  <si>
    <t>state.ukg.critical.out</t>
  </si>
  <si>
    <t>state.ukg.critical</t>
  </si>
  <si>
    <t>state.ukg.deceased</t>
  </si>
  <si>
    <t>state.sbce.in_hospital.in</t>
  </si>
  <si>
    <t>state.sbce.in_hospital.out</t>
  </si>
  <si>
    <t>state.sbce.in_hospital</t>
  </si>
  <si>
    <t>state.sbce.in_hospital.todate</t>
  </si>
  <si>
    <t>state.sbce.icu.in</t>
  </si>
  <si>
    <t>state.sbce.icu.out</t>
  </si>
  <si>
    <t>state.sbce.icu</t>
  </si>
  <si>
    <t>state.sbce.critical.in</t>
  </si>
  <si>
    <t>state.sbce.critical.out</t>
  </si>
  <si>
    <t>state.sbce.critical</t>
  </si>
  <si>
    <t>state.sbce.deceased</t>
  </si>
  <si>
    <t>state.critical.todate</t>
  </si>
  <si>
    <t>state.deceased.hospital.todate</t>
  </si>
  <si>
    <t>state.deceased.hospital.icu</t>
  </si>
  <si>
    <t>state.deceased.hospital.icu.todate</t>
  </si>
  <si>
    <t>state.ukclj.deceased.todate</t>
  </si>
  <si>
    <t>state.ukclj.icu.todate</t>
  </si>
  <si>
    <t>state.ukclj.critical.todate</t>
  </si>
  <si>
    <t>state.ukclj.deceased.icu</t>
  </si>
  <si>
    <t>state.ukclj.deceased.icu.todate</t>
  </si>
  <si>
    <t>state.ukcmb.deceased.todate</t>
  </si>
  <si>
    <t>state.ukcmb.icu.todate</t>
  </si>
  <si>
    <t>state.ukcmb.critical.todate</t>
  </si>
  <si>
    <t>state.ukcmb.deceased.icu</t>
  </si>
  <si>
    <t>state.ukcmb.deceased.icu.todate</t>
  </si>
  <si>
    <t>state.ukg.deceased.todate</t>
  </si>
  <si>
    <t>state.ukg.icu.todate</t>
  </si>
  <si>
    <t>state.ukg.critical.todate</t>
  </si>
  <si>
    <t>state.ukg.deceased.icu</t>
  </si>
  <si>
    <t>state.ukg.deceased.icu.todate</t>
  </si>
  <si>
    <t>state.sbce.deceased.todate</t>
  </si>
  <si>
    <t>state.sbce.icu.todate</t>
  </si>
  <si>
    <t>state.sbce.critical.todate</t>
  </si>
  <si>
    <t>state.sbce.deceased.icu</t>
  </si>
  <si>
    <t>state.sbce.deceased.icu.todate</t>
  </si>
  <si>
    <t>novi H</t>
  </si>
  <si>
    <t>novi ICU</t>
  </si>
  <si>
    <t>H todate</t>
  </si>
  <si>
    <t>ICU todate</t>
  </si>
  <si>
    <t>T</t>
  </si>
  <si>
    <t>AVG</t>
  </si>
  <si>
    <t>H(T)</t>
  </si>
  <si>
    <t>ICU(T+1)</t>
  </si>
  <si>
    <t>ICU(T-4)</t>
  </si>
  <si>
    <t>ICU(T-3)</t>
  </si>
  <si>
    <t>ICU(T-1)</t>
  </si>
  <si>
    <t>ICU(T-2)</t>
  </si>
  <si>
    <t>ICU(T)</t>
  </si>
  <si>
    <t>ICU(T+2)</t>
  </si>
  <si>
    <t>ICU(T+3)</t>
  </si>
  <si>
    <t>ICU(T+4)</t>
  </si>
  <si>
    <t>R^2</t>
  </si>
  <si>
    <t>ICU(T+5)</t>
  </si>
  <si>
    <t>ICU(T+6)</t>
  </si>
  <si>
    <t>ICU(T+7)</t>
  </si>
  <si>
    <t>H(T) / ICU(T + a)</t>
  </si>
  <si>
    <t>zmnožek</t>
  </si>
  <si>
    <t>H_novi</t>
  </si>
  <si>
    <t>ICU_novi</t>
  </si>
  <si>
    <t>H_n-</t>
  </si>
  <si>
    <t>H_n+</t>
  </si>
  <si>
    <t>fakt_D10+</t>
  </si>
  <si>
    <t>fakt_D10-</t>
  </si>
  <si>
    <t>avg3</t>
  </si>
  <si>
    <t>C</t>
  </si>
  <si>
    <t>avg+C/2</t>
  </si>
  <si>
    <t>avg-C/2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</si>
</sst>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/mmm;@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6" fillId="2" borderId="0" xfId="6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2" fontId="0" fillId="0" borderId="0" xfId="0" applyNumberFormat="1" applyBorder="1"/>
    <xf numFmtId="0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Od 19. aprila smo pod nivojem novih H in ICU glede na 15. marec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u="none" strike="noStrike" baseline="0">
                <a:effectLst/>
              </a:rPr>
              <a:t>novi H, novi ICU (5-day smooth, </a:t>
            </a:r>
            <a:r>
              <a:rPr lang="sl-SI" sz="1400" b="0" i="0" u="none" strike="noStrike" baseline="0">
                <a:effectLst/>
              </a:rPr>
              <a:t>linear</a:t>
            </a:r>
            <a:r>
              <a:rPr lang="en-GB" sz="1400" b="0" i="0" u="none" strike="noStrike" baseline="0">
                <a:effectLst/>
              </a:rPr>
              <a:t> scale) </a:t>
            </a:r>
            <a:endParaRPr lang="en-GB"/>
          </a:p>
        </c:rich>
      </c:tx>
      <c:layout>
        <c:manualLayout>
          <c:xMode val="edge"/>
          <c:yMode val="edge"/>
          <c:x val="0.1804113475177305"/>
          <c:y val="1.3875139105800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41521201488798E-2"/>
          <c:y val="0.12961274047681492"/>
          <c:w val="0.91478260171606984"/>
          <c:h val="0.81792899796636998"/>
        </c:manualLayout>
      </c:layout>
      <c:lineChart>
        <c:grouping val="standard"/>
        <c:varyColors val="0"/>
        <c:ser>
          <c:idx val="0"/>
          <c:order val="0"/>
          <c:tx>
            <c:v>novi 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984689881237753E-2"/>
                  <c:y val="-0.1087555337134180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D64-4561-89EA-D99ED9150BC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64-4561-89EA-D99ED9150B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64-4561-89EA-D99ED9150B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64-4561-89EA-D99ED9150B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64-4561-89EA-D99ED9150BC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64-4561-89EA-D99ED9150B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64-4561-89EA-D99ED9150BC2}"/>
                </c:ext>
              </c:extLst>
            </c:dLbl>
            <c:dLbl>
              <c:idx val="7"/>
              <c:layout>
                <c:manualLayout>
                  <c:x val="-3.9984689881237732E-2"/>
                  <c:y val="-0.15376556350745874"/>
                </c:manualLayout>
              </c:layout>
              <c:tx>
                <c:rich>
                  <a:bodyPr/>
                  <a:lstStyle/>
                  <a:p>
                    <a:fld id="{1143840B-CA40-4E72-B59D-05A747B5C8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D64-4561-89EA-D99ED9150B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64-4561-89EA-D99ED9150BC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64-4561-89EA-D99ED9150B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64-4561-89EA-D99ED9150BC2}"/>
                </c:ext>
              </c:extLst>
            </c:dLbl>
            <c:dLbl>
              <c:idx val="11"/>
              <c:layout>
                <c:manualLayout>
                  <c:x val="-4.8874617661522249E-2"/>
                  <c:y val="-9.1251633237957791E-2"/>
                </c:manualLayout>
              </c:layout>
              <c:tx>
                <c:rich>
                  <a:bodyPr/>
                  <a:lstStyle/>
                  <a:p>
                    <a:fld id="{1B7038B6-46DE-45B8-AA37-3EB35D32A6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64-4561-89EA-D99ED9150BC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D64-4561-89EA-D99ED9150BC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64-4561-89EA-D99ED9150BC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64-4561-89EA-D99ED9150BC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64-4561-89EA-D99ED9150BC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64-4561-89EA-D99ED9150BC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64-4561-89EA-D99ED9150BC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64-4561-89EA-D99ED9150BC2}"/>
                </c:ext>
              </c:extLst>
            </c:dLbl>
            <c:dLbl>
              <c:idx val="19"/>
              <c:layout>
                <c:manualLayout>
                  <c:x val="-3.4284825077672415E-2"/>
                  <c:y val="-0.10125386208107791"/>
                </c:manualLayout>
              </c:layout>
              <c:tx>
                <c:rich>
                  <a:bodyPr/>
                  <a:lstStyle/>
                  <a:p>
                    <a:fld id="{8F5E00CC-1801-43F2-BEDA-75C7DE456E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D64-4561-89EA-D99ED9150BC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D64-4561-89EA-D99ED9150BC2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64-4561-89EA-D99ED9150BC2}"/>
                </c:ext>
              </c:extLst>
            </c:dLbl>
            <c:dLbl>
              <c:idx val="22"/>
              <c:layout>
                <c:manualLayout>
                  <c:x val="-3.7526784932817296E-2"/>
                  <c:y val="-7.8748847184057599E-2"/>
                </c:manualLayout>
              </c:layout>
              <c:tx>
                <c:rich>
                  <a:bodyPr/>
                  <a:lstStyle/>
                  <a:p>
                    <a:fld id="{67815461-7129-4D5D-B749-C8E9DEFFDF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D64-4561-89EA-D99ED9150BC2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D64-4561-89EA-D99ED9150BC2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D64-4561-89EA-D99ED9150BC2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D64-4561-89EA-D99ED9150BC2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D64-4561-89EA-D99ED9150BC2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D64-4561-89EA-D99ED9150BC2}"/>
                </c:ext>
              </c:extLst>
            </c:dLbl>
            <c:dLbl>
              <c:idx val="28"/>
              <c:layout>
                <c:manualLayout>
                  <c:x val="-3.8516655640952392E-2"/>
                  <c:y val="-0.12375887697809827"/>
                </c:manualLayout>
              </c:layout>
              <c:tx>
                <c:rich>
                  <a:bodyPr/>
                  <a:lstStyle/>
                  <a:p>
                    <a:fld id="{BCE24882-36EE-4A3D-9400-A854C563FD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D64-4561-89EA-D99ED9150BC2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D64-4561-89EA-D99ED9150BC2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D64-4561-89EA-D99ED9150BC2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D64-4561-89EA-D99ED9150BC2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D64-4561-89EA-D99ED9150BC2}"/>
                </c:ext>
              </c:extLst>
            </c:dLbl>
            <c:dLbl>
              <c:idx val="33"/>
              <c:layout>
                <c:manualLayout>
                  <c:x val="-3.8516655640952496E-2"/>
                  <c:y val="-6.1244946708597314E-2"/>
                </c:manualLayout>
              </c:layout>
              <c:tx>
                <c:rich>
                  <a:bodyPr/>
                  <a:lstStyle/>
                  <a:p>
                    <a:fld id="{5B0B0B1A-50A0-4A2E-8316-F29E608AAB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64-4561-89EA-D99ED9150BC2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D64-4561-89EA-D99ED9150BC2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D64-4561-89EA-D99ED9150BC2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D64-4561-89EA-D99ED9150BC2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D64-4561-89EA-D99ED9150BC2}"/>
                </c:ext>
              </c:extLst>
            </c:dLbl>
            <c:dLbl>
              <c:idx val="38"/>
              <c:layout>
                <c:manualLayout>
                  <c:x val="-3.8676202859117388E-2"/>
                  <c:y val="-7.874884718405754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D64-4561-89EA-D99ED9150BC2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D64-4561-89EA-D99ED9150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grafi!$B$4:$B$43</c:f>
              <c:numCache>
                <c:formatCode>[$-409]d/mmm;@</c:formatCode>
                <c:ptCount val="40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</c:numCache>
            </c:numRef>
          </c:cat>
          <c:val>
            <c:numRef>
              <c:f>grafi!$E$4:$E$43</c:f>
              <c:numCache>
                <c:formatCode>0</c:formatCode>
                <c:ptCount val="40"/>
                <c:pt idx="1">
                  <c:v>6.625</c:v>
                </c:pt>
                <c:pt idx="2">
                  <c:v>6.5</c:v>
                </c:pt>
                <c:pt idx="3">
                  <c:v>6.375</c:v>
                </c:pt>
                <c:pt idx="4">
                  <c:v>5.625</c:v>
                </c:pt>
                <c:pt idx="5">
                  <c:v>6.125</c:v>
                </c:pt>
                <c:pt idx="6">
                  <c:v>7.75</c:v>
                </c:pt>
                <c:pt idx="7">
                  <c:v>7.625</c:v>
                </c:pt>
                <c:pt idx="8">
                  <c:v>7.375</c:v>
                </c:pt>
                <c:pt idx="9">
                  <c:v>9.375</c:v>
                </c:pt>
                <c:pt idx="10">
                  <c:v>9.875</c:v>
                </c:pt>
                <c:pt idx="11">
                  <c:v>9.875</c:v>
                </c:pt>
                <c:pt idx="12">
                  <c:v>10.875</c:v>
                </c:pt>
                <c:pt idx="13">
                  <c:v>10.25</c:v>
                </c:pt>
                <c:pt idx="14">
                  <c:v>9.375</c:v>
                </c:pt>
                <c:pt idx="15">
                  <c:v>8.875</c:v>
                </c:pt>
                <c:pt idx="16">
                  <c:v>9.25</c:v>
                </c:pt>
                <c:pt idx="17">
                  <c:v>7.125</c:v>
                </c:pt>
                <c:pt idx="18">
                  <c:v>7.375</c:v>
                </c:pt>
                <c:pt idx="19">
                  <c:v>7.375</c:v>
                </c:pt>
                <c:pt idx="20">
                  <c:v>7.75</c:v>
                </c:pt>
                <c:pt idx="21">
                  <c:v>8.5</c:v>
                </c:pt>
                <c:pt idx="22">
                  <c:v>8.375</c:v>
                </c:pt>
                <c:pt idx="23">
                  <c:v>8.625</c:v>
                </c:pt>
                <c:pt idx="24">
                  <c:v>8.125</c:v>
                </c:pt>
                <c:pt idx="25">
                  <c:v>8.125</c:v>
                </c:pt>
                <c:pt idx="26">
                  <c:v>7.375</c:v>
                </c:pt>
                <c:pt idx="27">
                  <c:v>7.5</c:v>
                </c:pt>
                <c:pt idx="28">
                  <c:v>6.75</c:v>
                </c:pt>
                <c:pt idx="29">
                  <c:v>7.125</c:v>
                </c:pt>
                <c:pt idx="30">
                  <c:v>7.125</c:v>
                </c:pt>
                <c:pt idx="31">
                  <c:v>7</c:v>
                </c:pt>
                <c:pt idx="32">
                  <c:v>6.375</c:v>
                </c:pt>
                <c:pt idx="33">
                  <c:v>5.625</c:v>
                </c:pt>
                <c:pt idx="34">
                  <c:v>5.625</c:v>
                </c:pt>
                <c:pt idx="35">
                  <c:v>5.125</c:v>
                </c:pt>
                <c:pt idx="36">
                  <c:v>4.75</c:v>
                </c:pt>
                <c:pt idx="37">
                  <c:v>3.625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grafi!$C$4:$C$43</c15:f>
                <c15:dlblRangeCache>
                  <c:ptCount val="40"/>
                  <c:pt idx="0">
                    <c:v>14.Mar—0</c:v>
                  </c:pt>
                  <c:pt idx="1">
                    <c:v>15.Mar—7</c:v>
                  </c:pt>
                  <c:pt idx="2">
                    <c:v>16.Mar—7</c:v>
                  </c:pt>
                  <c:pt idx="3">
                    <c:v>17.Mar—7</c:v>
                  </c:pt>
                  <c:pt idx="4">
                    <c:v>18.Mar—6</c:v>
                  </c:pt>
                  <c:pt idx="5">
                    <c:v>19.Mar—7</c:v>
                  </c:pt>
                  <c:pt idx="6">
                    <c:v>20.Mar—8</c:v>
                  </c:pt>
                  <c:pt idx="7">
                    <c:v>21.Mar—8</c:v>
                  </c:pt>
                  <c:pt idx="8">
                    <c:v>22.Mar—8</c:v>
                  </c:pt>
                  <c:pt idx="9">
                    <c:v>23.Mar—10</c:v>
                  </c:pt>
                  <c:pt idx="10">
                    <c:v>24.Mar—10</c:v>
                  </c:pt>
                  <c:pt idx="11">
                    <c:v>25.Mar—10</c:v>
                  </c:pt>
                  <c:pt idx="12">
                    <c:v>26.Mar—11</c:v>
                  </c:pt>
                  <c:pt idx="13">
                    <c:v>27.Mar—11</c:v>
                  </c:pt>
                  <c:pt idx="14">
                    <c:v>28.Mar—10</c:v>
                  </c:pt>
                  <c:pt idx="15">
                    <c:v>29.Mar—9</c:v>
                  </c:pt>
                  <c:pt idx="16">
                    <c:v>30.Mar—10</c:v>
                  </c:pt>
                  <c:pt idx="17">
                    <c:v>31.Mar—8</c:v>
                  </c:pt>
                  <c:pt idx="18">
                    <c:v>1.Apr—8</c:v>
                  </c:pt>
                  <c:pt idx="19">
                    <c:v>2.Apr—8</c:v>
                  </c:pt>
                  <c:pt idx="20">
                    <c:v>3.Apr—8</c:v>
                  </c:pt>
                  <c:pt idx="21">
                    <c:v>4.Apr—9</c:v>
                  </c:pt>
                  <c:pt idx="22">
                    <c:v>5.Apr—9</c:v>
                  </c:pt>
                  <c:pt idx="23">
                    <c:v>6.Apr—9</c:v>
                  </c:pt>
                  <c:pt idx="24">
                    <c:v>7.Apr—9</c:v>
                  </c:pt>
                  <c:pt idx="25">
                    <c:v>8.Apr—9</c:v>
                  </c:pt>
                  <c:pt idx="26">
                    <c:v>9.Apr—8</c:v>
                  </c:pt>
                  <c:pt idx="27">
                    <c:v>10.Apr—8</c:v>
                  </c:pt>
                  <c:pt idx="28">
                    <c:v>11.Apr—7</c:v>
                  </c:pt>
                  <c:pt idx="29">
                    <c:v>12.Apr—8</c:v>
                  </c:pt>
                  <c:pt idx="30">
                    <c:v>13.Apr—8</c:v>
                  </c:pt>
                  <c:pt idx="31">
                    <c:v>14.Apr—7</c:v>
                  </c:pt>
                  <c:pt idx="32">
                    <c:v>15.Apr—7</c:v>
                  </c:pt>
                  <c:pt idx="33">
                    <c:v>16.Apr—6</c:v>
                  </c:pt>
                  <c:pt idx="34">
                    <c:v>17.Apr—6</c:v>
                  </c:pt>
                  <c:pt idx="35">
                    <c:v>18.Apr—6</c:v>
                  </c:pt>
                  <c:pt idx="36">
                    <c:v>19.Apr—5</c:v>
                  </c:pt>
                  <c:pt idx="37">
                    <c:v>20.Apr—4</c:v>
                  </c:pt>
                  <c:pt idx="38">
                    <c:v>21.Apr—0</c:v>
                  </c:pt>
                  <c:pt idx="39">
                    <c:v>22.Apr—0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000-4AE3-90B6-22E3E1A6E392}"/>
            </c:ext>
          </c:extLst>
        </c:ser>
        <c:ser>
          <c:idx val="1"/>
          <c:order val="1"/>
          <c:tx>
            <c:v>novi ICU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98469872117049E-2"/>
                  <c:y val="-6.124494670859727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9D64-4561-89EA-D99ED9150BC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D64-4561-89EA-D99ED9150B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D64-4561-89EA-D99ED9150B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D64-4561-89EA-D99ED9150B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D64-4561-89EA-D99ED9150BC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D64-4561-89EA-D99ED9150B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D64-4561-89EA-D99ED9150B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D64-4561-89EA-D99ED9150BC2}"/>
                </c:ext>
              </c:extLst>
            </c:dLbl>
            <c:dLbl>
              <c:idx val="8"/>
              <c:layout>
                <c:manualLayout>
                  <c:x val="-3.9984698721170546E-2"/>
                  <c:y val="-9.3752190448737976E-2"/>
                </c:manualLayout>
              </c:layout>
              <c:tx>
                <c:rich>
                  <a:bodyPr/>
                  <a:lstStyle/>
                  <a:p>
                    <a:fld id="{7B9CA19B-FD5D-4B62-80CF-2DB65D02F8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D64-4561-89EA-D99ED9150BC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D64-4561-89EA-D99ED9150B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D64-4561-89EA-D99ED9150BC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D64-4561-89EA-D99ED9150BC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D64-4561-89EA-D99ED9150BC2}"/>
                </c:ext>
              </c:extLst>
            </c:dLbl>
            <c:dLbl>
              <c:idx val="13"/>
              <c:layout>
                <c:manualLayout>
                  <c:x val="-3.9984687934941462E-2"/>
                  <c:y val="-8.87510760271778E-2"/>
                </c:manualLayout>
              </c:layout>
              <c:tx>
                <c:rich>
                  <a:bodyPr/>
                  <a:lstStyle/>
                  <a:p>
                    <a:fld id="{7C22C529-2749-4229-9F4D-78E45B733B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9D64-4561-89EA-D99ED9150BC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D64-4561-89EA-D99ED9150BC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9D64-4561-89EA-D99ED9150BC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9D64-4561-89EA-D99ED9150BC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9D64-4561-89EA-D99ED9150BC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9D64-4561-89EA-D99ED9150BC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9D64-4561-89EA-D99ED9150BC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9D64-4561-89EA-D99ED9150BC2}"/>
                </c:ext>
              </c:extLst>
            </c:dLbl>
            <c:dLbl>
              <c:idx val="21"/>
              <c:layout>
                <c:manualLayout>
                  <c:x val="-3.567979002624682E-2"/>
                  <c:y val="-8.8751076027177717E-2"/>
                </c:manualLayout>
              </c:layout>
              <c:tx>
                <c:rich>
                  <a:bodyPr/>
                  <a:lstStyle/>
                  <a:p>
                    <a:fld id="{0226545C-4A18-4E42-AD7D-00D1C4FA9F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9D64-4561-89EA-D99ED9150BC2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D64-4561-89EA-D99ED9150BC2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9D64-4561-89EA-D99ED9150BC2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D64-4561-89EA-D99ED9150BC2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9D64-4561-89EA-D99ED9150BC2}"/>
                </c:ext>
              </c:extLst>
            </c:dLbl>
            <c:dLbl>
              <c:idx val="26"/>
              <c:layout>
                <c:manualLayout>
                  <c:x val="-3.5676559925620362E-2"/>
                  <c:y val="-8.3749961605617623E-2"/>
                </c:manualLayout>
              </c:layout>
              <c:tx>
                <c:rich>
                  <a:bodyPr/>
                  <a:lstStyle/>
                  <a:p>
                    <a:fld id="{F49BBDDF-880C-4595-8AB4-E04F4BB27F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9D64-4561-89EA-D99ED9150BC2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D64-4561-89EA-D99ED9150BC2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9D64-4561-89EA-D99ED9150BC2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9D64-4561-89EA-D99ED9150BC2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9D64-4561-89EA-D99ED9150BC2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9D64-4561-89EA-D99ED9150BC2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D64-4561-89EA-D99ED9150BC2}"/>
                </c:ext>
              </c:extLst>
            </c:dLbl>
            <c:dLbl>
              <c:idx val="33"/>
              <c:layout>
                <c:manualLayout>
                  <c:x val="-3.8516628582439337E-2"/>
                  <c:y val="-9.1251633237957749E-2"/>
                </c:manualLayout>
              </c:layout>
              <c:tx>
                <c:rich>
                  <a:bodyPr/>
                  <a:lstStyle/>
                  <a:p>
                    <a:fld id="{C6A680E5-9BF7-41BE-AABF-CC3DFB0544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9D64-4561-89EA-D99ED9150BC2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9D64-4561-89EA-D99ED9150BC2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9D64-4561-89EA-D99ED9150BC2}"/>
                </c:ext>
              </c:extLst>
            </c:dLbl>
            <c:dLbl>
              <c:idx val="36"/>
              <c:layout>
                <c:manualLayout>
                  <c:x val="-3.8516628582439337E-2"/>
                  <c:y val="-7.8748847184057738E-2"/>
                </c:manualLayout>
              </c:layout>
              <c:tx>
                <c:rich>
                  <a:bodyPr/>
                  <a:lstStyle/>
                  <a:p>
                    <a:fld id="{4CE4CA30-29BD-4613-9E94-8BADFBA7BB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9D64-4561-89EA-D99ED9150BC2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9D64-4561-89EA-D99ED9150BC2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D64-4561-89EA-D99ED9150BC2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D64-4561-89EA-D99ED9150BC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D64-4561-89EA-D99ED9150BC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9D64-4561-89EA-D99ED9150BC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D64-4561-89EA-D99ED9150BC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9D64-4561-89EA-D99ED9150BC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D64-4561-89EA-D99ED9150BC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9D64-4561-89EA-D99ED9150BC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9D64-4561-89EA-D99ED9150BC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9D64-4561-89EA-D99ED9150BC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9D64-4561-89EA-D99ED9150BC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9D64-4561-89EA-D99ED9150BC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9D64-4561-89EA-D99ED9150BC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9D64-4561-89EA-D99ED9150BC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9D64-4561-89EA-D99ED9150BC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9D64-4561-89EA-D99ED9150BC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9D64-4561-89EA-D99ED9150BC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9D64-4561-89EA-D99ED9150BC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9D64-4561-89EA-D99ED9150BC2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9D64-4561-89EA-D99ED9150BC2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9D64-4561-89EA-D99ED9150BC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9D64-4561-89EA-D99ED9150BC2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9D64-4561-89EA-D99ED9150BC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9D64-4561-89EA-D99ED9150BC2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9D64-4561-89EA-D99ED9150BC2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9D64-4561-89EA-D99ED9150BC2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9D64-4561-89EA-D99ED9150BC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9D64-4561-89EA-D99ED9150BC2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9D64-4561-89EA-D99ED9150BC2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9D64-4561-89EA-D99ED9150BC2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9D64-4561-89EA-D99ED9150BC2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9D64-4561-89EA-D99ED9150BC2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9D64-4561-89EA-D99ED9150BC2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9D64-4561-89EA-D99ED9150BC2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9D64-4561-89EA-D99ED9150BC2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9D64-4561-89EA-D99ED9150BC2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9D64-4561-89EA-D99ED9150BC2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9D64-4561-89EA-D99ED9150BC2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9D64-4561-89EA-D99ED9150BC2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9D64-4561-89EA-D99ED9150BC2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9D64-4561-89EA-D99ED9150BC2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9D64-4561-89EA-D99ED9150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(grafi!$J$4:$J$43,grafi!$L$4:$L$43)</c:f>
              <c:numCache>
                <c:formatCode>0.0</c:formatCode>
                <c:ptCount val="80"/>
                <c:pt idx="1">
                  <c:v>0.875</c:v>
                </c:pt>
                <c:pt idx="2">
                  <c:v>0.875</c:v>
                </c:pt>
                <c:pt idx="3">
                  <c:v>0.625</c:v>
                </c:pt>
                <c:pt idx="4">
                  <c:v>1</c:v>
                </c:pt>
                <c:pt idx="5">
                  <c:v>1.125</c:v>
                </c:pt>
                <c:pt idx="6">
                  <c:v>1</c:v>
                </c:pt>
                <c:pt idx="7">
                  <c:v>1.75</c:v>
                </c:pt>
                <c:pt idx="8">
                  <c:v>2</c:v>
                </c:pt>
                <c:pt idx="9">
                  <c:v>2.375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2.75</c:v>
                </c:pt>
                <c:pt idx="14">
                  <c:v>3</c:v>
                </c:pt>
                <c:pt idx="15">
                  <c:v>2.375</c:v>
                </c:pt>
                <c:pt idx="16">
                  <c:v>2.5</c:v>
                </c:pt>
                <c:pt idx="17">
                  <c:v>2</c:v>
                </c:pt>
                <c:pt idx="18">
                  <c:v>1.875</c:v>
                </c:pt>
                <c:pt idx="19">
                  <c:v>1.625</c:v>
                </c:pt>
                <c:pt idx="20">
                  <c:v>1.25</c:v>
                </c:pt>
                <c:pt idx="21">
                  <c:v>1.75</c:v>
                </c:pt>
                <c:pt idx="22">
                  <c:v>1.625</c:v>
                </c:pt>
                <c:pt idx="23">
                  <c:v>1.75</c:v>
                </c:pt>
                <c:pt idx="24">
                  <c:v>1.625</c:v>
                </c:pt>
                <c:pt idx="25">
                  <c:v>1.625</c:v>
                </c:pt>
                <c:pt idx="26">
                  <c:v>1.625</c:v>
                </c:pt>
                <c:pt idx="27">
                  <c:v>2</c:v>
                </c:pt>
                <c:pt idx="28">
                  <c:v>2</c:v>
                </c:pt>
                <c:pt idx="29">
                  <c:v>1.625</c:v>
                </c:pt>
                <c:pt idx="30">
                  <c:v>1.375</c:v>
                </c:pt>
                <c:pt idx="31">
                  <c:v>1.25</c:v>
                </c:pt>
                <c:pt idx="32">
                  <c:v>1.125</c:v>
                </c:pt>
                <c:pt idx="33">
                  <c:v>1.125</c:v>
                </c:pt>
                <c:pt idx="34">
                  <c:v>1.125</c:v>
                </c:pt>
                <c:pt idx="35">
                  <c:v>0.75</c:v>
                </c:pt>
                <c:pt idx="36">
                  <c:v>0.625</c:v>
                </c:pt>
                <c:pt idx="37">
                  <c:v>0.625</c:v>
                </c:pt>
                <c:pt idx="41" formatCode="0">
                  <c:v>5</c:v>
                </c:pt>
                <c:pt idx="42" formatCode="0">
                  <c:v>5.875</c:v>
                </c:pt>
                <c:pt idx="43" formatCode="0">
                  <c:v>6.5</c:v>
                </c:pt>
                <c:pt idx="44" formatCode="0">
                  <c:v>7.5</c:v>
                </c:pt>
                <c:pt idx="45" formatCode="0">
                  <c:v>8.625</c:v>
                </c:pt>
                <c:pt idx="46" formatCode="0">
                  <c:v>9.625</c:v>
                </c:pt>
                <c:pt idx="47" formatCode="0">
                  <c:v>11.375</c:v>
                </c:pt>
                <c:pt idx="48" formatCode="0">
                  <c:v>13.375</c:v>
                </c:pt>
                <c:pt idx="49" formatCode="0">
                  <c:v>15.75</c:v>
                </c:pt>
                <c:pt idx="50" formatCode="0">
                  <c:v>18.125</c:v>
                </c:pt>
                <c:pt idx="51" formatCode="0">
                  <c:v>20.75</c:v>
                </c:pt>
                <c:pt idx="52" formatCode="0">
                  <c:v>23.625</c:v>
                </c:pt>
                <c:pt idx="53" formatCode="0">
                  <c:v>26.375</c:v>
                </c:pt>
                <c:pt idx="54" formatCode="0">
                  <c:v>29.375</c:v>
                </c:pt>
                <c:pt idx="55" formatCode="0">
                  <c:v>31.75</c:v>
                </c:pt>
                <c:pt idx="56" formatCode="0">
                  <c:v>34.25</c:v>
                </c:pt>
                <c:pt idx="57" formatCode="0">
                  <c:v>36.25</c:v>
                </c:pt>
                <c:pt idx="58" formatCode="0">
                  <c:v>38.125</c:v>
                </c:pt>
                <c:pt idx="59" formatCode="0">
                  <c:v>39.75</c:v>
                </c:pt>
                <c:pt idx="60" formatCode="0">
                  <c:v>41</c:v>
                </c:pt>
                <c:pt idx="61" formatCode="0">
                  <c:v>42.75</c:v>
                </c:pt>
                <c:pt idx="62" formatCode="0">
                  <c:v>44.375</c:v>
                </c:pt>
                <c:pt idx="63" formatCode="0">
                  <c:v>46.125</c:v>
                </c:pt>
                <c:pt idx="64" formatCode="0">
                  <c:v>47.75</c:v>
                </c:pt>
                <c:pt idx="65" formatCode="0">
                  <c:v>49.375</c:v>
                </c:pt>
                <c:pt idx="66" formatCode="0">
                  <c:v>51</c:v>
                </c:pt>
                <c:pt idx="67" formatCode="0">
                  <c:v>53</c:v>
                </c:pt>
                <c:pt idx="68" formatCode="0">
                  <c:v>55</c:v>
                </c:pt>
                <c:pt idx="69" formatCode="0">
                  <c:v>56.625</c:v>
                </c:pt>
                <c:pt idx="70" formatCode="0">
                  <c:v>58</c:v>
                </c:pt>
                <c:pt idx="71" formatCode="0">
                  <c:v>59.25</c:v>
                </c:pt>
                <c:pt idx="72" formatCode="0">
                  <c:v>60.375</c:v>
                </c:pt>
                <c:pt idx="73" formatCode="0">
                  <c:v>61.5</c:v>
                </c:pt>
                <c:pt idx="74" formatCode="0">
                  <c:v>62.625</c:v>
                </c:pt>
                <c:pt idx="75" formatCode="0">
                  <c:v>63.375</c:v>
                </c:pt>
                <c:pt idx="76" formatCode="0">
                  <c:v>64</c:v>
                </c:pt>
                <c:pt idx="77" formatCode="0">
                  <c:v>64.625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grafi!$H$4:$H$43</c15:f>
                <c15:dlblRangeCache>
                  <c:ptCount val="40"/>
                  <c:pt idx="0">
                    <c:v>14.Mar—0</c:v>
                  </c:pt>
                  <c:pt idx="1">
                    <c:v>15.Mar—1</c:v>
                  </c:pt>
                  <c:pt idx="2">
                    <c:v>16.Mar—1</c:v>
                  </c:pt>
                  <c:pt idx="3">
                    <c:v>17.Mar—1</c:v>
                  </c:pt>
                  <c:pt idx="4">
                    <c:v>18.Mar—1</c:v>
                  </c:pt>
                  <c:pt idx="5">
                    <c:v>19.Mar—2</c:v>
                  </c:pt>
                  <c:pt idx="6">
                    <c:v>20.Mar—1</c:v>
                  </c:pt>
                  <c:pt idx="7">
                    <c:v>21.Mar—2</c:v>
                  </c:pt>
                  <c:pt idx="8">
                    <c:v>22.Mar—2</c:v>
                  </c:pt>
                  <c:pt idx="9">
                    <c:v>23.Mar—3</c:v>
                  </c:pt>
                  <c:pt idx="10">
                    <c:v>24.Mar—3</c:v>
                  </c:pt>
                  <c:pt idx="11">
                    <c:v>25.Mar—3</c:v>
                  </c:pt>
                  <c:pt idx="12">
                    <c:v>26.Mar—3</c:v>
                  </c:pt>
                  <c:pt idx="13">
                    <c:v>27.Mar—3</c:v>
                  </c:pt>
                  <c:pt idx="14">
                    <c:v>28.Mar—3</c:v>
                  </c:pt>
                  <c:pt idx="15">
                    <c:v>29.Mar—3</c:v>
                  </c:pt>
                  <c:pt idx="16">
                    <c:v>30.Mar—3</c:v>
                  </c:pt>
                  <c:pt idx="17">
                    <c:v>31.Mar—2</c:v>
                  </c:pt>
                  <c:pt idx="18">
                    <c:v>1.Apr—2</c:v>
                  </c:pt>
                  <c:pt idx="19">
                    <c:v>2.Apr—2</c:v>
                  </c:pt>
                  <c:pt idx="20">
                    <c:v>3.Apr—2</c:v>
                  </c:pt>
                  <c:pt idx="21">
                    <c:v>4.Apr—2</c:v>
                  </c:pt>
                  <c:pt idx="22">
                    <c:v>5.Apr—2</c:v>
                  </c:pt>
                  <c:pt idx="23">
                    <c:v>6.Apr—2</c:v>
                  </c:pt>
                  <c:pt idx="24">
                    <c:v>7.Apr—2</c:v>
                  </c:pt>
                  <c:pt idx="25">
                    <c:v>8.Apr—2</c:v>
                  </c:pt>
                  <c:pt idx="26">
                    <c:v>9.Apr—2</c:v>
                  </c:pt>
                  <c:pt idx="27">
                    <c:v>10.Apr—2</c:v>
                  </c:pt>
                  <c:pt idx="28">
                    <c:v>11.Apr—2</c:v>
                  </c:pt>
                  <c:pt idx="29">
                    <c:v>12.Apr—2</c:v>
                  </c:pt>
                  <c:pt idx="30">
                    <c:v>13.Apr—2</c:v>
                  </c:pt>
                  <c:pt idx="31">
                    <c:v>14.Apr—2</c:v>
                  </c:pt>
                  <c:pt idx="32">
                    <c:v>15.Apr—2</c:v>
                  </c:pt>
                  <c:pt idx="33">
                    <c:v>16.Apr—2</c:v>
                  </c:pt>
                  <c:pt idx="34">
                    <c:v>17.Apr—2</c:v>
                  </c:pt>
                  <c:pt idx="35">
                    <c:v>18.Apr—1</c:v>
                  </c:pt>
                  <c:pt idx="36">
                    <c:v>19.Apr—1</c:v>
                  </c:pt>
                  <c:pt idx="37">
                    <c:v>20.Apr—1</c:v>
                  </c:pt>
                  <c:pt idx="38">
                    <c:v>21.Apr—0</c:v>
                  </c:pt>
                  <c:pt idx="39">
                    <c:v>22.Apr—0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64-4561-89EA-D99ED915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67152"/>
        <c:axId val="394365512"/>
      </c:lineChart>
      <c:dateAx>
        <c:axId val="394367152"/>
        <c:scaling>
          <c:orientation val="minMax"/>
          <c:max val="43944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5512"/>
        <c:crosses val="autoZero"/>
        <c:auto val="0"/>
        <c:lblOffset val="100"/>
        <c:baseTimeUnit val="days"/>
        <c:majorUnit val="7"/>
        <c:majorTimeUnit val="days"/>
      </c:dateAx>
      <c:valAx>
        <c:axId val="394365512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7152"/>
        <c:crossesAt val="43899"/>
        <c:crossBetween val="midCat"/>
        <c:majorUnit val="2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H.in | ICU.in  v odvisnosti od </a:t>
            </a:r>
            <a:r>
              <a:rPr lang="en-GB" sz="1400" b="0" i="0" u="none" strike="noStrike" baseline="0">
                <a:effectLst/>
              </a:rPr>
              <a:t>H.todate (log, log)</a:t>
            </a:r>
            <a:endParaRPr lang="en-GB"/>
          </a:p>
        </c:rich>
      </c:tx>
      <c:layout>
        <c:manualLayout>
          <c:xMode val="edge"/>
          <c:yMode val="edge"/>
          <c:x val="0.30620754573650394"/>
          <c:y val="1.486989137759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01743535872817E-2"/>
          <c:y val="9.1920711865802543E-2"/>
          <c:w val="0.9299268024497076"/>
          <c:h val="0.798033895936909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126352085399901E-3"/>
                  <c:y val="1.129628938562766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BA-40DA-B476-0E4D45B070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BA-40DA-B476-0E4D45B0702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BA-40DA-B476-0E4D45B0702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BA-40DA-B476-0E4D45B07028}"/>
                </c:ext>
              </c:extLst>
            </c:dLbl>
            <c:dLbl>
              <c:idx val="4"/>
              <c:layout>
                <c:manualLayout>
                  <c:x val="-4.7413857134933318E-2"/>
                  <c:y val="2.1084283895792571E-2"/>
                </c:manualLayout>
              </c:layout>
              <c:tx>
                <c:rich>
                  <a:bodyPr/>
                  <a:lstStyle/>
                  <a:p>
                    <a:fld id="{F2726984-97EC-4D56-830D-94E0AD0C63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DBA-40DA-B476-0E4D45B070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E755AF-7A7D-462C-8DEE-072E885EAB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DBA-40DA-B476-0E4D45B0702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BA-40DA-B476-0E4D45B07028}"/>
                </c:ext>
              </c:extLst>
            </c:dLbl>
            <c:dLbl>
              <c:idx val="7"/>
              <c:layout>
                <c:manualLayout>
                  <c:x val="-7.6044196989033331E-3"/>
                  <c:y val="1.3030646050760243E-2"/>
                </c:manualLayout>
              </c:layout>
              <c:tx>
                <c:rich>
                  <a:bodyPr/>
                  <a:lstStyle/>
                  <a:p>
                    <a:fld id="{1BAA6CD0-DD3F-4ABF-860C-2D55D86316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DBA-40DA-B476-0E4D45B0702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DBA-40DA-B476-0E4D45B0702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DBA-40DA-B476-0E4D45B0702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DBA-40DA-B476-0E4D45B07028}"/>
                </c:ext>
              </c:extLst>
            </c:dLbl>
            <c:dLbl>
              <c:idx val="11"/>
              <c:layout>
                <c:manualLayout>
                  <c:x val="-5.6456890173451124E-2"/>
                  <c:y val="-2.2534860867510043E-2"/>
                </c:manualLayout>
              </c:layout>
              <c:tx>
                <c:rich>
                  <a:bodyPr/>
                  <a:lstStyle/>
                  <a:p>
                    <a:fld id="{9CAFA1E3-3B70-436F-8ADE-23106AEE50F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DBA-40DA-B476-0E4D45B0702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BA-40DA-B476-0E4D45B0702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BA-40DA-B476-0E4D45B07028}"/>
                </c:ext>
              </c:extLst>
            </c:dLbl>
            <c:dLbl>
              <c:idx val="14"/>
              <c:layout>
                <c:manualLayout>
                  <c:x val="-6.9017422528129049E-3"/>
                  <c:y val="-1.8568825643498498E-2"/>
                </c:manualLayout>
              </c:layout>
              <c:tx>
                <c:rich>
                  <a:bodyPr/>
                  <a:lstStyle/>
                  <a:p>
                    <a:fld id="{0C08655C-4CC3-41D4-B0E9-D22A0A353D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DBA-40DA-B476-0E4D45B0702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BA-40DA-B476-0E4D45B07028}"/>
                </c:ext>
              </c:extLst>
            </c:dLbl>
            <c:dLbl>
              <c:idx val="16"/>
              <c:layout>
                <c:manualLayout>
                  <c:x val="-7.961630618212745E-2"/>
                  <c:y val="1.0176429368129932E-2"/>
                </c:manualLayout>
              </c:layout>
              <c:tx>
                <c:rich>
                  <a:bodyPr/>
                  <a:lstStyle/>
                  <a:p>
                    <a:fld id="{D7ACA0A7-FF0E-46F4-8EBF-A7CCBAE059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DBA-40DA-B476-0E4D45B0702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BA-40DA-B476-0E4D45B0702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BA-40DA-B476-0E4D45B07028}"/>
                </c:ext>
              </c:extLst>
            </c:dLbl>
            <c:dLbl>
              <c:idx val="19"/>
              <c:layout>
                <c:manualLayout>
                  <c:x val="-3.7794459655397648E-2"/>
                  <c:y val="1.6127510127584763E-2"/>
                </c:manualLayout>
              </c:layout>
              <c:tx>
                <c:rich>
                  <a:bodyPr/>
                  <a:lstStyle/>
                  <a:p>
                    <a:fld id="{EC50390A-D5A0-4D8C-9782-06C5989492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DBA-40DA-B476-0E4D45B0702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BA-40DA-B476-0E4D45B0702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BA-40DA-B476-0E4D45B07028}"/>
                </c:ext>
              </c:extLst>
            </c:dLbl>
            <c:dLbl>
              <c:idx val="22"/>
              <c:layout>
                <c:manualLayout>
                  <c:x val="-3.9760275996595894E-2"/>
                  <c:y val="-2.9096789441604161E-2"/>
                </c:manualLayout>
              </c:layout>
              <c:tx>
                <c:rich>
                  <a:bodyPr/>
                  <a:lstStyle/>
                  <a:p>
                    <a:fld id="{EA876707-34F5-4900-B4D4-2306C42B8E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DBA-40DA-B476-0E4D45B0702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BA-40DA-B476-0E4D45B0702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92-41F8-979D-66C028BC1408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92-41F8-979D-66C028BC140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92-41F8-979D-66C028BC1408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492-41F8-979D-66C028BC1408}"/>
                </c:ext>
              </c:extLst>
            </c:dLbl>
            <c:dLbl>
              <c:idx val="28"/>
              <c:layout>
                <c:manualLayout>
                  <c:x val="-4.436958843432251E-2"/>
                  <c:y val="2.0026288183171339E-2"/>
                </c:manualLayout>
              </c:layout>
              <c:tx>
                <c:rich>
                  <a:bodyPr/>
                  <a:lstStyle/>
                  <a:p>
                    <a:fld id="{CF5D82A5-0DEF-487D-AAC7-AD25DC932D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492-41F8-979D-66C028BC140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92-41F8-979D-66C028BC1408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92-41F8-979D-66C028BC140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92-41F8-979D-66C028BC1408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92-41F8-979D-66C028BC1408}"/>
                </c:ext>
              </c:extLst>
            </c:dLbl>
            <c:dLbl>
              <c:idx val="33"/>
              <c:layout>
                <c:manualLayout>
                  <c:x val="-1.0487437790115982E-2"/>
                  <c:y val="-1.9994775534574804E-2"/>
                </c:manualLayout>
              </c:layout>
              <c:tx>
                <c:rich>
                  <a:bodyPr/>
                  <a:lstStyle/>
                  <a:p>
                    <a:fld id="{71616B41-0456-45DB-866E-951BC388CB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92-41F8-979D-66C028BC1408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92-41F8-979D-66C028BC1408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92-41F8-979D-66C028BC1408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92-41F8-979D-66C028BC1408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92-41F8-979D-66C028BC1408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92-41F8-979D-66C028BC1408}"/>
                </c:ext>
              </c:extLst>
            </c:dLbl>
            <c:dLbl>
              <c:idx val="39"/>
              <c:layout>
                <c:manualLayout>
                  <c:x val="-2.3688332718637219E-3"/>
                  <c:y val="-1.367566021072010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92-41F8-979D-66C028BC14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grafi!$G$4:$G$43</c:f>
              <c:numCache>
                <c:formatCode>0.0</c:formatCode>
                <c:ptCount val="40"/>
                <c:pt idx="1">
                  <c:v>51.625</c:v>
                </c:pt>
                <c:pt idx="2">
                  <c:v>57.625</c:v>
                </c:pt>
                <c:pt idx="3">
                  <c:v>64</c:v>
                </c:pt>
                <c:pt idx="4">
                  <c:v>69.625</c:v>
                </c:pt>
                <c:pt idx="5">
                  <c:v>75.75</c:v>
                </c:pt>
                <c:pt idx="6">
                  <c:v>83.5</c:v>
                </c:pt>
                <c:pt idx="7">
                  <c:v>91.125</c:v>
                </c:pt>
                <c:pt idx="8">
                  <c:v>98.5</c:v>
                </c:pt>
                <c:pt idx="9">
                  <c:v>107.875</c:v>
                </c:pt>
                <c:pt idx="10">
                  <c:v>117.75</c:v>
                </c:pt>
                <c:pt idx="11">
                  <c:v>127.625</c:v>
                </c:pt>
                <c:pt idx="12">
                  <c:v>138.5</c:v>
                </c:pt>
                <c:pt idx="13">
                  <c:v>148.75</c:v>
                </c:pt>
                <c:pt idx="14">
                  <c:v>158.125</c:v>
                </c:pt>
                <c:pt idx="15">
                  <c:v>167</c:v>
                </c:pt>
                <c:pt idx="16">
                  <c:v>176.25</c:v>
                </c:pt>
                <c:pt idx="17">
                  <c:v>183.375</c:v>
                </c:pt>
                <c:pt idx="18">
                  <c:v>190.75</c:v>
                </c:pt>
                <c:pt idx="19">
                  <c:v>198.125</c:v>
                </c:pt>
                <c:pt idx="20">
                  <c:v>205.875</c:v>
                </c:pt>
                <c:pt idx="21">
                  <c:v>214.375</c:v>
                </c:pt>
                <c:pt idx="22">
                  <c:v>222.75</c:v>
                </c:pt>
                <c:pt idx="23">
                  <c:v>231.375</c:v>
                </c:pt>
                <c:pt idx="24">
                  <c:v>239.5</c:v>
                </c:pt>
                <c:pt idx="25">
                  <c:v>247.625</c:v>
                </c:pt>
                <c:pt idx="26">
                  <c:v>255</c:v>
                </c:pt>
                <c:pt idx="27">
                  <c:v>262.5</c:v>
                </c:pt>
                <c:pt idx="28">
                  <c:v>269.25</c:v>
                </c:pt>
                <c:pt idx="29">
                  <c:v>276.375</c:v>
                </c:pt>
                <c:pt idx="30">
                  <c:v>283.5</c:v>
                </c:pt>
                <c:pt idx="31">
                  <c:v>290.5</c:v>
                </c:pt>
                <c:pt idx="32">
                  <c:v>296.875</c:v>
                </c:pt>
                <c:pt idx="33">
                  <c:v>302.5</c:v>
                </c:pt>
                <c:pt idx="34">
                  <c:v>308.125</c:v>
                </c:pt>
                <c:pt idx="35">
                  <c:v>313.25</c:v>
                </c:pt>
                <c:pt idx="36">
                  <c:v>318</c:v>
                </c:pt>
                <c:pt idx="37">
                  <c:v>321.625</c:v>
                </c:pt>
              </c:numCache>
            </c:numRef>
          </c:xVal>
          <c:yVal>
            <c:numRef>
              <c:f>grafi!$E$4:$E$43</c:f>
              <c:numCache>
                <c:formatCode>0</c:formatCode>
                <c:ptCount val="40"/>
                <c:pt idx="1">
                  <c:v>6.625</c:v>
                </c:pt>
                <c:pt idx="2">
                  <c:v>6.5</c:v>
                </c:pt>
                <c:pt idx="3">
                  <c:v>6.375</c:v>
                </c:pt>
                <c:pt idx="4">
                  <c:v>5.625</c:v>
                </c:pt>
                <c:pt idx="5">
                  <c:v>6.125</c:v>
                </c:pt>
                <c:pt idx="6">
                  <c:v>7.75</c:v>
                </c:pt>
                <c:pt idx="7">
                  <c:v>7.625</c:v>
                </c:pt>
                <c:pt idx="8">
                  <c:v>7.375</c:v>
                </c:pt>
                <c:pt idx="9">
                  <c:v>9.375</c:v>
                </c:pt>
                <c:pt idx="10">
                  <c:v>9.875</c:v>
                </c:pt>
                <c:pt idx="11">
                  <c:v>9.875</c:v>
                </c:pt>
                <c:pt idx="12">
                  <c:v>10.875</c:v>
                </c:pt>
                <c:pt idx="13">
                  <c:v>10.25</c:v>
                </c:pt>
                <c:pt idx="14">
                  <c:v>9.375</c:v>
                </c:pt>
                <c:pt idx="15">
                  <c:v>8.875</c:v>
                </c:pt>
                <c:pt idx="16">
                  <c:v>9.25</c:v>
                </c:pt>
                <c:pt idx="17">
                  <c:v>7.125</c:v>
                </c:pt>
                <c:pt idx="18">
                  <c:v>7.375</c:v>
                </c:pt>
                <c:pt idx="19">
                  <c:v>7.375</c:v>
                </c:pt>
                <c:pt idx="20">
                  <c:v>7.75</c:v>
                </c:pt>
                <c:pt idx="21">
                  <c:v>8.5</c:v>
                </c:pt>
                <c:pt idx="22">
                  <c:v>8.375</c:v>
                </c:pt>
                <c:pt idx="23">
                  <c:v>8.625</c:v>
                </c:pt>
                <c:pt idx="24">
                  <c:v>8.125</c:v>
                </c:pt>
                <c:pt idx="25">
                  <c:v>8.125</c:v>
                </c:pt>
                <c:pt idx="26">
                  <c:v>7.375</c:v>
                </c:pt>
                <c:pt idx="27">
                  <c:v>7.5</c:v>
                </c:pt>
                <c:pt idx="28">
                  <c:v>6.75</c:v>
                </c:pt>
                <c:pt idx="29">
                  <c:v>7.125</c:v>
                </c:pt>
                <c:pt idx="30">
                  <c:v>7.125</c:v>
                </c:pt>
                <c:pt idx="31">
                  <c:v>7</c:v>
                </c:pt>
                <c:pt idx="32">
                  <c:v>6.375</c:v>
                </c:pt>
                <c:pt idx="33">
                  <c:v>5.625</c:v>
                </c:pt>
                <c:pt idx="34">
                  <c:v>5.625</c:v>
                </c:pt>
                <c:pt idx="35">
                  <c:v>5.125</c:v>
                </c:pt>
                <c:pt idx="36">
                  <c:v>4.75</c:v>
                </c:pt>
                <c:pt idx="37">
                  <c:v>3.625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grafi!$C$4:$C$43</c15:f>
                <c15:dlblRangeCache>
                  <c:ptCount val="40"/>
                  <c:pt idx="0">
                    <c:v>14.Mar—0</c:v>
                  </c:pt>
                  <c:pt idx="1">
                    <c:v>15.Mar—7</c:v>
                  </c:pt>
                  <c:pt idx="2">
                    <c:v>16.Mar—7</c:v>
                  </c:pt>
                  <c:pt idx="3">
                    <c:v>17.Mar—7</c:v>
                  </c:pt>
                  <c:pt idx="4">
                    <c:v>18.Mar—6</c:v>
                  </c:pt>
                  <c:pt idx="5">
                    <c:v>19.Mar—7</c:v>
                  </c:pt>
                  <c:pt idx="6">
                    <c:v>20.Mar—8</c:v>
                  </c:pt>
                  <c:pt idx="7">
                    <c:v>21.Mar—8</c:v>
                  </c:pt>
                  <c:pt idx="8">
                    <c:v>22.Mar—8</c:v>
                  </c:pt>
                  <c:pt idx="9">
                    <c:v>23.Mar—10</c:v>
                  </c:pt>
                  <c:pt idx="10">
                    <c:v>24.Mar—10</c:v>
                  </c:pt>
                  <c:pt idx="11">
                    <c:v>25.Mar—10</c:v>
                  </c:pt>
                  <c:pt idx="12">
                    <c:v>26.Mar—11</c:v>
                  </c:pt>
                  <c:pt idx="13">
                    <c:v>27.Mar—11</c:v>
                  </c:pt>
                  <c:pt idx="14">
                    <c:v>28.Mar—10</c:v>
                  </c:pt>
                  <c:pt idx="15">
                    <c:v>29.Mar—9</c:v>
                  </c:pt>
                  <c:pt idx="16">
                    <c:v>30.Mar—10</c:v>
                  </c:pt>
                  <c:pt idx="17">
                    <c:v>31.Mar—8</c:v>
                  </c:pt>
                  <c:pt idx="18">
                    <c:v>1.Apr—8</c:v>
                  </c:pt>
                  <c:pt idx="19">
                    <c:v>2.Apr—8</c:v>
                  </c:pt>
                  <c:pt idx="20">
                    <c:v>3.Apr—8</c:v>
                  </c:pt>
                  <c:pt idx="21">
                    <c:v>4.Apr—9</c:v>
                  </c:pt>
                  <c:pt idx="22">
                    <c:v>5.Apr—9</c:v>
                  </c:pt>
                  <c:pt idx="23">
                    <c:v>6.Apr—9</c:v>
                  </c:pt>
                  <c:pt idx="24">
                    <c:v>7.Apr—9</c:v>
                  </c:pt>
                  <c:pt idx="25">
                    <c:v>8.Apr—9</c:v>
                  </c:pt>
                  <c:pt idx="26">
                    <c:v>9.Apr—8</c:v>
                  </c:pt>
                  <c:pt idx="27">
                    <c:v>10.Apr—8</c:v>
                  </c:pt>
                  <c:pt idx="28">
                    <c:v>11.Apr—7</c:v>
                  </c:pt>
                  <c:pt idx="29">
                    <c:v>12.Apr—8</c:v>
                  </c:pt>
                  <c:pt idx="30">
                    <c:v>13.Apr—8</c:v>
                  </c:pt>
                  <c:pt idx="31">
                    <c:v>14.Apr—7</c:v>
                  </c:pt>
                  <c:pt idx="32">
                    <c:v>15.Apr—7</c:v>
                  </c:pt>
                  <c:pt idx="33">
                    <c:v>16.Apr—6</c:v>
                  </c:pt>
                  <c:pt idx="34">
                    <c:v>17.Apr—6</c:v>
                  </c:pt>
                  <c:pt idx="35">
                    <c:v>18.Apr—6</c:v>
                  </c:pt>
                  <c:pt idx="36">
                    <c:v>19.Apr—5</c:v>
                  </c:pt>
                  <c:pt idx="37">
                    <c:v>20.Apr—4</c:v>
                  </c:pt>
                  <c:pt idx="38">
                    <c:v>21.Apr—0</c:v>
                  </c:pt>
                  <c:pt idx="39">
                    <c:v>22.Apr—0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DBA-40DA-B476-0E4D45B07028}"/>
            </c:ext>
          </c:extLst>
        </c:ser>
        <c:ser>
          <c:idx val="1"/>
          <c:order val="1"/>
          <c:tx>
            <c:v>ICU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404547348723987E-2"/>
                  <c:y val="-2.63630783234715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AE7-4338-87DA-B5141D0407E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AE7-4338-87DA-B5141D0407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E815F2-9B51-4CCD-B02F-17BFBFB572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AE7-4338-87DA-B5141D0407E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AE7-4338-87DA-B5141D0407E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AE7-4338-87DA-B5141D0407EB}"/>
                </c:ext>
              </c:extLst>
            </c:dLbl>
            <c:dLbl>
              <c:idx val="5"/>
              <c:layout>
                <c:manualLayout>
                  <c:x val="1.6158555098995706E-2"/>
                  <c:y val="-7.8728631406896376E-4"/>
                </c:manualLayout>
              </c:layout>
              <c:tx>
                <c:rich>
                  <a:bodyPr/>
                  <a:lstStyle/>
                  <a:p>
                    <a:fld id="{3B93E25C-ACE1-4098-880B-6C4B015D05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2AE7-4338-87DA-B5141D0407E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AE7-4338-87DA-B5141D0407E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AE7-4338-87DA-B5141D0407EB}"/>
                </c:ext>
              </c:extLst>
            </c:dLbl>
            <c:dLbl>
              <c:idx val="8"/>
              <c:layout>
                <c:manualLayout>
                  <c:x val="1.3281789089066222E-2"/>
                  <c:y val="1.9993044693570671E-2"/>
                </c:manualLayout>
              </c:layout>
              <c:tx>
                <c:rich>
                  <a:bodyPr/>
                  <a:lstStyle/>
                  <a:p>
                    <a:fld id="{BDF6B962-AF2F-4616-9FDF-D07C6BCC79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2AE7-4338-87DA-B5141D0407E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AE7-4338-87DA-B5141D0407E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AE7-4338-87DA-B5141D0407E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AE7-4338-87DA-B5141D0407E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AE7-4338-87DA-B5141D0407EB}"/>
                </c:ext>
              </c:extLst>
            </c:dLbl>
            <c:dLbl>
              <c:idx val="13"/>
              <c:layout>
                <c:manualLayout>
                  <c:x val="-5.2005302220007432E-2"/>
                  <c:y val="-2.9560052324646979E-2"/>
                </c:manualLayout>
              </c:layout>
              <c:tx>
                <c:rich>
                  <a:bodyPr/>
                  <a:lstStyle/>
                  <a:p>
                    <a:fld id="{792D7B19-1264-4114-BA25-4BD8258793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AE7-4338-87DA-B5141D0407E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AE7-4338-87DA-B5141D0407E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AE7-4338-87DA-B5141D0407E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E7-4338-87DA-B5141D0407E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E7-4338-87DA-B5141D0407EB}"/>
                </c:ext>
              </c:extLst>
            </c:dLbl>
            <c:dLbl>
              <c:idx val="18"/>
              <c:layout>
                <c:manualLayout>
                  <c:x val="-3.0198706874347302E-2"/>
                  <c:y val="-2.7961565324059256E-2"/>
                </c:manualLayout>
              </c:layout>
              <c:tx>
                <c:rich>
                  <a:bodyPr/>
                  <a:lstStyle/>
                  <a:p>
                    <a:fld id="{E5CF99E5-B037-4148-8CD8-A639B8D52B4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AE7-4338-87DA-B5141D0407E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E7-4338-87DA-B5141D0407E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E7-4338-87DA-B5141D0407EB}"/>
                </c:ext>
              </c:extLst>
            </c:dLbl>
            <c:dLbl>
              <c:idx val="21"/>
              <c:layout>
                <c:manualLayout>
                  <c:x val="-4.9084304634109011E-2"/>
                  <c:y val="1.8394557692983007E-2"/>
                </c:manualLayout>
              </c:layout>
              <c:tx>
                <c:rich>
                  <a:bodyPr/>
                  <a:lstStyle/>
                  <a:p>
                    <a:fld id="{A8B968D5-C0D4-4686-8988-4E7958DABD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2AE7-4338-87DA-B5141D0407E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E7-4338-87DA-B5141D0407E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AE7-4338-87DA-B5141D0407E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E7-4338-87DA-B5141D0407E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E7-4338-87DA-B5141D0407E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B9E53BE-7A17-4653-8E4B-012DFDFEFC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AE7-4338-87DA-B5141D0407E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E7-4338-87DA-B5141D0407E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E7-4338-87DA-B5141D0407E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E7-4338-87DA-B5141D0407EB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E7-4338-87DA-B5141D0407EB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E7-4338-87DA-B5141D0407EB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E7-4338-87DA-B5141D0407EB}"/>
                </c:ext>
              </c:extLst>
            </c:dLbl>
            <c:dLbl>
              <c:idx val="33"/>
              <c:layout>
                <c:manualLayout>
                  <c:x val="-2.7545669102197872E-4"/>
                  <c:y val="-2.6363078323471591E-2"/>
                </c:manualLayout>
              </c:layout>
              <c:tx>
                <c:rich>
                  <a:bodyPr/>
                  <a:lstStyle/>
                  <a:p>
                    <a:fld id="{723C4EA4-40F6-4D36-ADF7-3B923D4CF2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AE7-4338-87DA-B5141D0407EB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E7-4338-87DA-B5141D0407EB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E7-4338-87DA-B5141D0407EB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E7-4338-87DA-B5141D0407EB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E7-4338-87DA-B5141D0407EB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E7-4338-87DA-B5141D0407EB}"/>
                </c:ext>
              </c:extLst>
            </c:dLbl>
            <c:dLbl>
              <c:idx val="39"/>
              <c:layout>
                <c:manualLayout>
                  <c:x val="-4.9643250384670129E-3"/>
                  <c:y val="-3.115853932523458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E7-4338-87DA-B5141D0407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grafi!$G$4:$G$43</c:f>
              <c:numCache>
                <c:formatCode>0.0</c:formatCode>
                <c:ptCount val="40"/>
                <c:pt idx="1">
                  <c:v>51.625</c:v>
                </c:pt>
                <c:pt idx="2">
                  <c:v>57.625</c:v>
                </c:pt>
                <c:pt idx="3">
                  <c:v>64</c:v>
                </c:pt>
                <c:pt idx="4">
                  <c:v>69.625</c:v>
                </c:pt>
                <c:pt idx="5">
                  <c:v>75.75</c:v>
                </c:pt>
                <c:pt idx="6">
                  <c:v>83.5</c:v>
                </c:pt>
                <c:pt idx="7">
                  <c:v>91.125</c:v>
                </c:pt>
                <c:pt idx="8">
                  <c:v>98.5</c:v>
                </c:pt>
                <c:pt idx="9">
                  <c:v>107.875</c:v>
                </c:pt>
                <c:pt idx="10">
                  <c:v>117.75</c:v>
                </c:pt>
                <c:pt idx="11">
                  <c:v>127.625</c:v>
                </c:pt>
                <c:pt idx="12">
                  <c:v>138.5</c:v>
                </c:pt>
                <c:pt idx="13">
                  <c:v>148.75</c:v>
                </c:pt>
                <c:pt idx="14">
                  <c:v>158.125</c:v>
                </c:pt>
                <c:pt idx="15">
                  <c:v>167</c:v>
                </c:pt>
                <c:pt idx="16">
                  <c:v>176.25</c:v>
                </c:pt>
                <c:pt idx="17">
                  <c:v>183.375</c:v>
                </c:pt>
                <c:pt idx="18">
                  <c:v>190.75</c:v>
                </c:pt>
                <c:pt idx="19">
                  <c:v>198.125</c:v>
                </c:pt>
                <c:pt idx="20">
                  <c:v>205.875</c:v>
                </c:pt>
                <c:pt idx="21">
                  <c:v>214.375</c:v>
                </c:pt>
                <c:pt idx="22">
                  <c:v>222.75</c:v>
                </c:pt>
                <c:pt idx="23">
                  <c:v>231.375</c:v>
                </c:pt>
                <c:pt idx="24">
                  <c:v>239.5</c:v>
                </c:pt>
                <c:pt idx="25">
                  <c:v>247.625</c:v>
                </c:pt>
                <c:pt idx="26">
                  <c:v>255</c:v>
                </c:pt>
                <c:pt idx="27">
                  <c:v>262.5</c:v>
                </c:pt>
                <c:pt idx="28">
                  <c:v>269.25</c:v>
                </c:pt>
                <c:pt idx="29">
                  <c:v>276.375</c:v>
                </c:pt>
                <c:pt idx="30">
                  <c:v>283.5</c:v>
                </c:pt>
                <c:pt idx="31">
                  <c:v>290.5</c:v>
                </c:pt>
                <c:pt idx="32">
                  <c:v>296.875</c:v>
                </c:pt>
                <c:pt idx="33">
                  <c:v>302.5</c:v>
                </c:pt>
                <c:pt idx="34">
                  <c:v>308.125</c:v>
                </c:pt>
                <c:pt idx="35">
                  <c:v>313.25</c:v>
                </c:pt>
                <c:pt idx="36">
                  <c:v>318</c:v>
                </c:pt>
                <c:pt idx="37">
                  <c:v>321.625</c:v>
                </c:pt>
              </c:numCache>
            </c:numRef>
          </c:xVal>
          <c:yVal>
            <c:numRef>
              <c:f>grafi!$J$4:$J$43</c:f>
              <c:numCache>
                <c:formatCode>0.0</c:formatCode>
                <c:ptCount val="40"/>
                <c:pt idx="1">
                  <c:v>0.875</c:v>
                </c:pt>
                <c:pt idx="2">
                  <c:v>0.875</c:v>
                </c:pt>
                <c:pt idx="3">
                  <c:v>0.625</c:v>
                </c:pt>
                <c:pt idx="4">
                  <c:v>1</c:v>
                </c:pt>
                <c:pt idx="5">
                  <c:v>1.125</c:v>
                </c:pt>
                <c:pt idx="6">
                  <c:v>1</c:v>
                </c:pt>
                <c:pt idx="7">
                  <c:v>1.75</c:v>
                </c:pt>
                <c:pt idx="8">
                  <c:v>2</c:v>
                </c:pt>
                <c:pt idx="9">
                  <c:v>2.375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2.75</c:v>
                </c:pt>
                <c:pt idx="14">
                  <c:v>3</c:v>
                </c:pt>
                <c:pt idx="15">
                  <c:v>2.375</c:v>
                </c:pt>
                <c:pt idx="16">
                  <c:v>2.5</c:v>
                </c:pt>
                <c:pt idx="17">
                  <c:v>2</c:v>
                </c:pt>
                <c:pt idx="18">
                  <c:v>1.875</c:v>
                </c:pt>
                <c:pt idx="19">
                  <c:v>1.625</c:v>
                </c:pt>
                <c:pt idx="20">
                  <c:v>1.25</c:v>
                </c:pt>
                <c:pt idx="21">
                  <c:v>1.75</c:v>
                </c:pt>
                <c:pt idx="22">
                  <c:v>1.625</c:v>
                </c:pt>
                <c:pt idx="23">
                  <c:v>1.75</c:v>
                </c:pt>
                <c:pt idx="24">
                  <c:v>1.625</c:v>
                </c:pt>
                <c:pt idx="25">
                  <c:v>1.625</c:v>
                </c:pt>
                <c:pt idx="26">
                  <c:v>1.625</c:v>
                </c:pt>
                <c:pt idx="27">
                  <c:v>2</c:v>
                </c:pt>
                <c:pt idx="28">
                  <c:v>2</c:v>
                </c:pt>
                <c:pt idx="29">
                  <c:v>1.625</c:v>
                </c:pt>
                <c:pt idx="30">
                  <c:v>1.375</c:v>
                </c:pt>
                <c:pt idx="31">
                  <c:v>1.25</c:v>
                </c:pt>
                <c:pt idx="32">
                  <c:v>1.125</c:v>
                </c:pt>
                <c:pt idx="33">
                  <c:v>1.125</c:v>
                </c:pt>
                <c:pt idx="34">
                  <c:v>1.125</c:v>
                </c:pt>
                <c:pt idx="35">
                  <c:v>0.75</c:v>
                </c:pt>
                <c:pt idx="36">
                  <c:v>0.625</c:v>
                </c:pt>
                <c:pt idx="37">
                  <c:v>0.625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grafi!$H$4:$H$43</c15:f>
                <c15:dlblRangeCache>
                  <c:ptCount val="40"/>
                  <c:pt idx="0">
                    <c:v>14.Mar—0</c:v>
                  </c:pt>
                  <c:pt idx="1">
                    <c:v>15.Mar—1</c:v>
                  </c:pt>
                  <c:pt idx="2">
                    <c:v>16.Mar—1</c:v>
                  </c:pt>
                  <c:pt idx="3">
                    <c:v>17.Mar—1</c:v>
                  </c:pt>
                  <c:pt idx="4">
                    <c:v>18.Mar—1</c:v>
                  </c:pt>
                  <c:pt idx="5">
                    <c:v>19.Mar—2</c:v>
                  </c:pt>
                  <c:pt idx="6">
                    <c:v>20.Mar—1</c:v>
                  </c:pt>
                  <c:pt idx="7">
                    <c:v>21.Mar—2</c:v>
                  </c:pt>
                  <c:pt idx="8">
                    <c:v>22.Mar—2</c:v>
                  </c:pt>
                  <c:pt idx="9">
                    <c:v>23.Mar—3</c:v>
                  </c:pt>
                  <c:pt idx="10">
                    <c:v>24.Mar—3</c:v>
                  </c:pt>
                  <c:pt idx="11">
                    <c:v>25.Mar—3</c:v>
                  </c:pt>
                  <c:pt idx="12">
                    <c:v>26.Mar—3</c:v>
                  </c:pt>
                  <c:pt idx="13">
                    <c:v>27.Mar—3</c:v>
                  </c:pt>
                  <c:pt idx="14">
                    <c:v>28.Mar—3</c:v>
                  </c:pt>
                  <c:pt idx="15">
                    <c:v>29.Mar—3</c:v>
                  </c:pt>
                  <c:pt idx="16">
                    <c:v>30.Mar—3</c:v>
                  </c:pt>
                  <c:pt idx="17">
                    <c:v>31.Mar—2</c:v>
                  </c:pt>
                  <c:pt idx="18">
                    <c:v>1.Apr—2</c:v>
                  </c:pt>
                  <c:pt idx="19">
                    <c:v>2.Apr—2</c:v>
                  </c:pt>
                  <c:pt idx="20">
                    <c:v>3.Apr—2</c:v>
                  </c:pt>
                  <c:pt idx="21">
                    <c:v>4.Apr—2</c:v>
                  </c:pt>
                  <c:pt idx="22">
                    <c:v>5.Apr—2</c:v>
                  </c:pt>
                  <c:pt idx="23">
                    <c:v>6.Apr—2</c:v>
                  </c:pt>
                  <c:pt idx="24">
                    <c:v>7.Apr—2</c:v>
                  </c:pt>
                  <c:pt idx="25">
                    <c:v>8.Apr—2</c:v>
                  </c:pt>
                  <c:pt idx="26">
                    <c:v>9.Apr—2</c:v>
                  </c:pt>
                  <c:pt idx="27">
                    <c:v>10.Apr—2</c:v>
                  </c:pt>
                  <c:pt idx="28">
                    <c:v>11.Apr—2</c:v>
                  </c:pt>
                  <c:pt idx="29">
                    <c:v>12.Apr—2</c:v>
                  </c:pt>
                  <c:pt idx="30">
                    <c:v>13.Apr—2</c:v>
                  </c:pt>
                  <c:pt idx="31">
                    <c:v>14.Apr—2</c:v>
                  </c:pt>
                  <c:pt idx="32">
                    <c:v>15.Apr—2</c:v>
                  </c:pt>
                  <c:pt idx="33">
                    <c:v>16.Apr—2</c:v>
                  </c:pt>
                  <c:pt idx="34">
                    <c:v>17.Apr—2</c:v>
                  </c:pt>
                  <c:pt idx="35">
                    <c:v>18.Apr—1</c:v>
                  </c:pt>
                  <c:pt idx="36">
                    <c:v>19.Apr—1</c:v>
                  </c:pt>
                  <c:pt idx="37">
                    <c:v>20.Apr—1</c:v>
                  </c:pt>
                  <c:pt idx="38">
                    <c:v>21.Apr—0</c:v>
                  </c:pt>
                  <c:pt idx="39">
                    <c:v>22.Apr—0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AE7-4338-87DA-B5141D0407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0106096"/>
        <c:axId val="530102488"/>
      </c:scatterChart>
      <c:valAx>
        <c:axId val="530106096"/>
        <c:scaling>
          <c:logBase val="2"/>
          <c:orientation val="minMax"/>
          <c:min val="4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state.in_hospital.todate </a:t>
                </a:r>
                <a:r>
                  <a:rPr lang="en-GB" baseline="0"/>
                  <a:t>(smooth, log)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79192963454991161"/>
              <c:y val="0.94001228229610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02488"/>
        <c:crossesAt val="0.5"/>
        <c:crossBetween val="midCat"/>
      </c:valAx>
      <c:valAx>
        <c:axId val="530102488"/>
        <c:scaling>
          <c:logBase val="2"/>
          <c:orientation val="minMax"/>
          <c:max val="16"/>
          <c:min val="0.5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Razmerje</a:t>
            </a:r>
            <a:r>
              <a:rPr lang="en-GB" baseline="0"/>
              <a:t> </a:t>
            </a:r>
            <a:r>
              <a:rPr lang="sl-SI" baseline="0"/>
              <a:t>novih</a:t>
            </a:r>
            <a:r>
              <a:rPr lang="en-GB"/>
              <a:t> ICU in H,</a:t>
            </a:r>
            <a:r>
              <a:rPr lang="en-GB" baseline="0"/>
              <a:t> v odvisnosti od </a:t>
            </a:r>
            <a:r>
              <a:rPr lang="sl-SI" baseline="0"/>
              <a:t>teoretičnega čas. zamika</a:t>
            </a:r>
            <a:r>
              <a:rPr lang="en-GB"/>
              <a:t>:</a:t>
            </a:r>
            <a:br>
              <a:rPr lang="en-GB"/>
            </a:br>
            <a:r>
              <a:rPr lang="en-GB" sz="1800" b="1"/>
              <a:t>novi ICU so 21%-26% novih H, z 2-4</a:t>
            </a:r>
            <a:r>
              <a:rPr lang="en-GB" sz="1800" b="1" baseline="0"/>
              <a:t> dnevno zakasnitvijo</a:t>
            </a:r>
            <a:br>
              <a:rPr lang="en-GB"/>
            </a:br>
            <a:r>
              <a:rPr lang="en-GB">
                <a:solidFill>
                  <a:schemeClr val="accent1"/>
                </a:solidFill>
              </a:rPr>
              <a:t>modro: </a:t>
            </a:r>
            <a:r>
              <a:rPr lang="sl-SI">
                <a:solidFill>
                  <a:schemeClr val="accent1"/>
                </a:solidFill>
              </a:rPr>
              <a:t>razmerje</a:t>
            </a:r>
            <a:r>
              <a:rPr lang="en-GB">
                <a:solidFill>
                  <a:schemeClr val="accent1"/>
                </a:solidFill>
              </a:rPr>
              <a:t> </a:t>
            </a:r>
            <a:r>
              <a:rPr lang="en-GB" baseline="0">
                <a:solidFill>
                  <a:schemeClr val="accent1"/>
                </a:solidFill>
              </a:rPr>
              <a:t>ICU(t) / H(t - x)</a:t>
            </a:r>
            <a:r>
              <a:rPr lang="en-GB" baseline="0"/>
              <a:t>     |      </a:t>
            </a:r>
            <a:r>
              <a:rPr lang="en-GB" baseline="0">
                <a:solidFill>
                  <a:schemeClr val="accent2"/>
                </a:solidFill>
              </a:rPr>
              <a:t>oranzno: </a:t>
            </a:r>
            <a:r>
              <a:rPr lang="sl-SI" baseline="0">
                <a:solidFill>
                  <a:schemeClr val="accent2"/>
                </a:solidFill>
              </a:rPr>
              <a:t>R</a:t>
            </a:r>
            <a:r>
              <a:rPr lang="en-GB" baseline="0">
                <a:solidFill>
                  <a:schemeClr val="accent2"/>
                </a:solidFill>
              </a:rPr>
              <a:t>^2 (ocena linearnosti zveze - ve</a:t>
            </a:r>
            <a:r>
              <a:rPr lang="sl-SI" baseline="0">
                <a:solidFill>
                  <a:schemeClr val="accent2"/>
                </a:solidFill>
              </a:rPr>
              <a:t>čja vrednost pomeni boljše prileganje</a:t>
            </a:r>
            <a:r>
              <a:rPr lang="en-GB" baseline="0">
                <a:solidFill>
                  <a:schemeClr val="accent2"/>
                </a:solidFill>
              </a:rPr>
              <a:t>)</a:t>
            </a:r>
            <a:endParaRPr lang="en-GB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 vs ICU'!$C$47</c:f>
              <c:strCache>
                <c:ptCount val="1"/>
                <c:pt idx="0">
                  <c:v>H(T) / ICU(T + 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 ICU'!$D$46:$W$46</c:f>
              <c:numCache>
                <c:formatCode>0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xVal>
          <c:yVal>
            <c:numRef>
              <c:f>'H vs ICU'!$D$47:$W$47</c:f>
              <c:numCache>
                <c:formatCode>0.000</c:formatCode>
                <c:ptCount val="20"/>
                <c:pt idx="0">
                  <c:v>0.198173938713779</c:v>
                </c:pt>
                <c:pt idx="1">
                  <c:v>0.19755791999184447</c:v>
                </c:pt>
                <c:pt idx="2">
                  <c:v>0.20188055625890752</c:v>
                </c:pt>
                <c:pt idx="3">
                  <c:v>0.21407505933865262</c:v>
                </c:pt>
                <c:pt idx="4">
                  <c:v>0.25595133504892187</c:v>
                </c:pt>
                <c:pt idx="5">
                  <c:v>0.26073564963299739</c:v>
                </c:pt>
                <c:pt idx="6">
                  <c:v>0.26196769154635779</c:v>
                </c:pt>
                <c:pt idx="7">
                  <c:v>0.24874097305319551</c:v>
                </c:pt>
                <c:pt idx="8">
                  <c:v>0.23469864595392159</c:v>
                </c:pt>
                <c:pt idx="9">
                  <c:v>0.21997699144165897</c:v>
                </c:pt>
                <c:pt idx="10">
                  <c:v>0.19797828218157817</c:v>
                </c:pt>
                <c:pt idx="11">
                  <c:v>0.12770912887321678</c:v>
                </c:pt>
                <c:pt idx="12">
                  <c:v>9.5010651420641815E-2</c:v>
                </c:pt>
                <c:pt idx="13">
                  <c:v>0.11597874903666726</c:v>
                </c:pt>
                <c:pt idx="14">
                  <c:v>0.1590444023830222</c:v>
                </c:pt>
                <c:pt idx="15">
                  <c:v>0.15249731834741384</c:v>
                </c:pt>
                <c:pt idx="16">
                  <c:v>0.12921109618458698</c:v>
                </c:pt>
                <c:pt idx="17">
                  <c:v>0.1132461550673073</c:v>
                </c:pt>
                <c:pt idx="18">
                  <c:v>8.9522857950633694E-2</c:v>
                </c:pt>
                <c:pt idx="19">
                  <c:v>9.3485889067348185E-2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9-4379-A7BC-B2F602931A3D}"/>
            </c:ext>
          </c:extLst>
        </c:ser>
        <c:ser>
          <c:idx val="1"/>
          <c:order val="1"/>
          <c:tx>
            <c:strRef>
              <c:f>'H vs ICU'!$C$48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 ICU'!$D$46:$W$46</c:f>
              <c:numCache>
                <c:formatCode>0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xVal>
          <c:yVal>
            <c:numRef>
              <c:f>'H vs ICU'!$D$48:$W$48</c:f>
              <c:numCache>
                <c:formatCode>0.000</c:formatCode>
                <c:ptCount val="20"/>
                <c:pt idx="0">
                  <c:v>0.37666900103674172</c:v>
                </c:pt>
                <c:pt idx="1">
                  <c:v>0.29666539956689525</c:v>
                </c:pt>
                <c:pt idx="2">
                  <c:v>0.22908340482421349</c:v>
                </c:pt>
                <c:pt idx="3">
                  <c:v>0.2752312016983553</c:v>
                </c:pt>
                <c:pt idx="4">
                  <c:v>0.51898606783375834</c:v>
                </c:pt>
                <c:pt idx="5">
                  <c:v>0.55767360940509658</c:v>
                </c:pt>
                <c:pt idx="6">
                  <c:v>0.70255734452687268</c:v>
                </c:pt>
                <c:pt idx="7">
                  <c:v>0.74490889675170924</c:v>
                </c:pt>
                <c:pt idx="8">
                  <c:v>0.60276763561234425</c:v>
                </c:pt>
                <c:pt idx="9">
                  <c:v>0.48255285339416604</c:v>
                </c:pt>
                <c:pt idx="10">
                  <c:v>0.30873624110084646</c:v>
                </c:pt>
                <c:pt idx="11">
                  <c:v>5.2491746610360664E-2</c:v>
                </c:pt>
                <c:pt idx="12">
                  <c:v>1.4998607916572856E-2</c:v>
                </c:pt>
                <c:pt idx="13">
                  <c:v>3.2773208684583395E-2</c:v>
                </c:pt>
                <c:pt idx="14">
                  <c:v>0.13043752918254381</c:v>
                </c:pt>
                <c:pt idx="15">
                  <c:v>0.13157315299053626</c:v>
                </c:pt>
                <c:pt idx="16">
                  <c:v>7.3885690336977353E-2</c:v>
                </c:pt>
                <c:pt idx="17">
                  <c:v>4.6496576504528007E-2</c:v>
                </c:pt>
                <c:pt idx="18">
                  <c:v>1.9075617217182882E-2</c:v>
                </c:pt>
                <c:pt idx="19">
                  <c:v>3.0674429659453658E-2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9-4379-A7BC-B2F602931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66200"/>
        <c:axId val="601566856"/>
      </c:scatterChart>
      <c:valAx>
        <c:axId val="60156620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časovni</a:t>
                </a:r>
                <a:r>
                  <a:rPr lang="sl-SI" baseline="0"/>
                  <a:t> zamik </a:t>
                </a:r>
                <a:r>
                  <a:rPr lang="en-GB" baseline="0"/>
                  <a:t>[dni]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89308739239262935"/>
              <c:y val="0.9500802144336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66856"/>
        <c:crosses val="autoZero"/>
        <c:crossBetween val="midCat"/>
      </c:valAx>
      <c:valAx>
        <c:axId val="6015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Iskanje optimalnega zamik</a:t>
            </a:r>
            <a:r>
              <a:rPr lang="en-US" baseline="0"/>
              <a:t>a z avtokorelacijo:  ICU je 3-6 dni za 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 vs ICU'!$AB$44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 ICU'!$AC$1:$AV$1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xVal>
          <c:yVal>
            <c:numRef>
              <c:f>'H vs ICU'!$AC$44:$AV$44</c:f>
              <c:numCache>
                <c:formatCode>0.0</c:formatCode>
                <c:ptCount val="20"/>
                <c:pt idx="0">
                  <c:v>143.4289085751488</c:v>
                </c:pt>
                <c:pt idx="1">
                  <c:v>146.7846912202381</c:v>
                </c:pt>
                <c:pt idx="2">
                  <c:v>149.67650204613096</c:v>
                </c:pt>
                <c:pt idx="3">
                  <c:v>160.07686941964286</c:v>
                </c:pt>
                <c:pt idx="4">
                  <c:v>171.3105933779762</c:v>
                </c:pt>
                <c:pt idx="5">
                  <c:v>180.0696265811012</c:v>
                </c:pt>
                <c:pt idx="6">
                  <c:v>193.82754371279762</c:v>
                </c:pt>
                <c:pt idx="7">
                  <c:v>208.89081101190476</c:v>
                </c:pt>
                <c:pt idx="8">
                  <c:v>214.32376534598214</c:v>
                </c:pt>
                <c:pt idx="9">
                  <c:v>218.88954380580358</c:v>
                </c:pt>
                <c:pt idx="10">
                  <c:v>219.73915318080358</c:v>
                </c:pt>
                <c:pt idx="11">
                  <c:v>211.11536225818452</c:v>
                </c:pt>
                <c:pt idx="12">
                  <c:v>203.25113932291666</c:v>
                </c:pt>
                <c:pt idx="13">
                  <c:v>202.24408249627976</c:v>
                </c:pt>
                <c:pt idx="14">
                  <c:v>194.67836216517858</c:v>
                </c:pt>
                <c:pt idx="15">
                  <c:v>189.11930338541666</c:v>
                </c:pt>
                <c:pt idx="16">
                  <c:v>188.14778645833334</c:v>
                </c:pt>
                <c:pt idx="17">
                  <c:v>185.42980375744048</c:v>
                </c:pt>
                <c:pt idx="18">
                  <c:v>184.36735026041666</c:v>
                </c:pt>
                <c:pt idx="19">
                  <c:v>172.5338890438988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1-40A3-96E6-53828732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35888"/>
        <c:axId val="563938512"/>
      </c:scatterChart>
      <c:valAx>
        <c:axId val="5639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časovni</a:t>
                </a:r>
                <a:r>
                  <a:rPr lang="sl-SI" baseline="0"/>
                  <a:t> zamik </a:t>
                </a:r>
                <a:r>
                  <a:rPr lang="en-GB" baseline="0"/>
                  <a:t>[dnevi]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87830508930869244"/>
              <c:y val="0.9192869676009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8512"/>
        <c:crosses val="autoZero"/>
        <c:crossBetween val="midCat"/>
      </c:valAx>
      <c:valAx>
        <c:axId val="56393851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'dnevni prirast'!$B$10:$B$35</c:f>
              <c:numCache>
                <c:formatCode>m/d/yyyy</c:formatCode>
                <c:ptCount val="26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</c:numCache>
            </c:numRef>
          </c:cat>
          <c:val>
            <c:numRef>
              <c:f>'dnevni prirast'!$F$10:$F$35</c:f>
              <c:numCache>
                <c:formatCode>0.00</c:formatCode>
                <c:ptCount val="26"/>
                <c:pt idx="0">
                  <c:v>1.6713668136273896</c:v>
                </c:pt>
                <c:pt idx="1">
                  <c:v>1.8893228082867279</c:v>
                </c:pt>
                <c:pt idx="2">
                  <c:v>1.9246252124844276</c:v>
                </c:pt>
                <c:pt idx="3">
                  <c:v>2.1865259858576152</c:v>
                </c:pt>
                <c:pt idx="4">
                  <c:v>1.7876809381492691</c:v>
                </c:pt>
                <c:pt idx="5">
                  <c:v>1.4512125177887303</c:v>
                </c:pt>
                <c:pt idx="6">
                  <c:v>1.12283954967044</c:v>
                </c:pt>
                <c:pt idx="7">
                  <c:v>1.2348680987032761</c:v>
                </c:pt>
                <c:pt idx="8">
                  <c:v>0.88722052285231079</c:v>
                </c:pt>
                <c:pt idx="9">
                  <c:v>0.85424372079284694</c:v>
                </c:pt>
                <c:pt idx="10">
                  <c:v>0.93110894444503722</c:v>
                </c:pt>
                <c:pt idx="11">
                  <c:v>0.84951714429210878</c:v>
                </c:pt>
                <c:pt idx="12">
                  <c:v>0.93076522933279282</c:v>
                </c:pt>
                <c:pt idx="13">
                  <c:v>0.99995169028233111</c:v>
                </c:pt>
                <c:pt idx="14">
                  <c:v>1.0827536359668295</c:v>
                </c:pt>
                <c:pt idx="15">
                  <c:v>0.91251847372929118</c:v>
                </c:pt>
                <c:pt idx="16">
                  <c:v>1.1250877862978617</c:v>
                </c:pt>
                <c:pt idx="17">
                  <c:v>0.99817407832084815</c:v>
                </c:pt>
                <c:pt idx="18">
                  <c:v>1.0752217918345792</c:v>
                </c:pt>
                <c:pt idx="19">
                  <c:v>1.0414066608175732</c:v>
                </c:pt>
                <c:pt idx="20">
                  <c:v>0.91103570798986266</c:v>
                </c:pt>
                <c:pt idx="21">
                  <c:v>0.83515924082505699</c:v>
                </c:pt>
                <c:pt idx="22">
                  <c:v>0.73281338707652821</c:v>
                </c:pt>
                <c:pt idx="23">
                  <c:v>0.81780111981970149</c:v>
                </c:pt>
                <c:pt idx="24">
                  <c:v>0.76748842468907452</c:v>
                </c:pt>
                <c:pt idx="25">
                  <c:v>0.77394826700791008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F-4F06-9D78-85B7886FC7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'dnevni prirast'!$B$10:$B$35</c:f>
              <c:numCache>
                <c:formatCode>m/d/yyyy</c:formatCode>
                <c:ptCount val="26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</c:numCache>
            </c:numRef>
          </c:cat>
          <c:val>
            <c:numRef>
              <c:f>'dnevni prirast'!$G$10:$G$35</c:f>
              <c:numCache>
                <c:formatCode>0.00</c:formatCode>
                <c:ptCount val="26"/>
                <c:pt idx="0">
                  <c:v>1.3298227580705915</c:v>
                </c:pt>
                <c:pt idx="1">
                  <c:v>1.4780356686630993</c:v>
                </c:pt>
                <c:pt idx="2">
                  <c:v>1.3607179950057848</c:v>
                </c:pt>
                <c:pt idx="3">
                  <c:v>1.2935543345144032</c:v>
                </c:pt>
                <c:pt idx="4">
                  <c:v>1.1748844373919607</c:v>
                </c:pt>
                <c:pt idx="5">
                  <c:v>0.98341683661936585</c:v>
                </c:pt>
                <c:pt idx="6">
                  <c:v>0.79279204727191555</c:v>
                </c:pt>
                <c:pt idx="7">
                  <c:v>0.82273431255666307</c:v>
                </c:pt>
                <c:pt idx="8">
                  <c:v>0.69715893393614692</c:v>
                </c:pt>
                <c:pt idx="9">
                  <c:v>0.72089477216259612</c:v>
                </c:pt>
                <c:pt idx="10">
                  <c:v>0.79780160396471356</c:v>
                </c:pt>
                <c:pt idx="11">
                  <c:v>0.70124453332488934</c:v>
                </c:pt>
                <c:pt idx="12">
                  <c:v>0.76053036432245213</c:v>
                </c:pt>
                <c:pt idx="13">
                  <c:v>0.7568021079157351</c:v>
                </c:pt>
                <c:pt idx="14">
                  <c:v>0.77965705911113714</c:v>
                </c:pt>
                <c:pt idx="15">
                  <c:v>0.70155548841927218</c:v>
                </c:pt>
                <c:pt idx="16">
                  <c:v>0.98457647456248421</c:v>
                </c:pt>
                <c:pt idx="17">
                  <c:v>0.84205663544988008</c:v>
                </c:pt>
                <c:pt idx="18">
                  <c:v>0.86977578175170223</c:v>
                </c:pt>
                <c:pt idx="19">
                  <c:v>0.80746290128472531</c:v>
                </c:pt>
                <c:pt idx="20">
                  <c:v>0.73974865909496779</c:v>
                </c:pt>
                <c:pt idx="21">
                  <c:v>0.69080179997345559</c:v>
                </c:pt>
                <c:pt idx="22">
                  <c:v>0.57946988567865354</c:v>
                </c:pt>
                <c:pt idx="23">
                  <c:v>0.57708234318065821</c:v>
                </c:pt>
                <c:pt idx="24">
                  <c:v>0.50954686734659438</c:v>
                </c:pt>
                <c:pt idx="25">
                  <c:v>0.52389812048347162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F-4F06-9D78-85B7886FC7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'dnevni prirast'!$B$10:$B$35</c:f>
              <c:numCache>
                <c:formatCode>m/d/yyyy</c:formatCode>
                <c:ptCount val="26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</c:numCache>
            </c:numRef>
          </c:cat>
          <c:val>
            <c:numRef>
              <c:f>'dnevni prirast'!$H$10:$H$35</c:f>
              <c:numCache>
                <c:formatCode>0.000</c:formatCode>
                <c:ptCount val="26"/>
                <c:pt idx="0">
                  <c:v>1.592137012161952</c:v>
                </c:pt>
                <c:pt idx="1">
                  <c:v>1.66317542111001</c:v>
                </c:pt>
                <c:pt idx="2">
                  <c:v>1.6913558819655579</c:v>
                </c:pt>
                <c:pt idx="3">
                  <c:v>1.6106614239783119</c:v>
                </c:pt>
                <c:pt idx="4">
                  <c:v>1.3492986824873314</c:v>
                </c:pt>
                <c:pt idx="5">
                  <c:v>1.0875652378376128</c:v>
                </c:pt>
                <c:pt idx="6">
                  <c:v>0.99330850205057364</c:v>
                </c:pt>
                <c:pt idx="7">
                  <c:v>0.91049546701209927</c:v>
                </c:pt>
                <c:pt idx="8">
                  <c:v>0.78987948743597514</c:v>
                </c:pt>
                <c:pt idx="9">
                  <c:v>0.82601226034129849</c:v>
                </c:pt>
                <c:pt idx="10">
                  <c:v>0.81991805650668725</c:v>
                </c:pt>
                <c:pt idx="11">
                  <c:v>0.81051431781806071</c:v>
                </c:pt>
                <c:pt idx="12">
                  <c:v>0.86201234796332782</c:v>
                </c:pt>
                <c:pt idx="13">
                  <c:v>0.90479112331900813</c:v>
                </c:pt>
                <c:pt idx="14">
                  <c:v>0.86912116430663244</c:v>
                </c:pt>
                <c:pt idx="15">
                  <c:v>0.93093455575222728</c:v>
                </c:pt>
                <c:pt idx="16">
                  <c:v>0.98747374365776852</c:v>
                </c:pt>
                <c:pt idx="17">
                  <c:v>0.94630707183925244</c:v>
                </c:pt>
                <c:pt idx="18">
                  <c:v>0.94846678392214501</c:v>
                </c:pt>
                <c:pt idx="19">
                  <c:v>0.87491348229678234</c:v>
                </c:pt>
                <c:pt idx="20">
                  <c:v>0.79418635197083576</c:v>
                </c:pt>
                <c:pt idx="21">
                  <c:v>0.70956107838842364</c:v>
                </c:pt>
                <c:pt idx="22">
                  <c:v>0.67679168393888545</c:v>
                </c:pt>
                <c:pt idx="23">
                  <c:v>0.66797968875900715</c:v>
                </c:pt>
                <c:pt idx="24">
                  <c:v>0.64372041988176265</c:v>
                </c:pt>
                <c:pt idx="25">
                  <c:v>0.56816813955629952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DF-4F06-9D78-85B7886FC7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'dnevni prirast'!$B$10:$B$35</c:f>
              <c:numCache>
                <c:formatCode>m/d/yyyy</c:formatCode>
                <c:ptCount val="26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</c:numCache>
            </c:numRef>
          </c:cat>
          <c:val>
            <c:numRef>
              <c:f>'dnevni prirast'!$I$10:$I$35</c:f>
              <c:numCache>
                <c:formatCode>0.000</c:formatCode>
                <c:ptCount val="26"/>
                <c:pt idx="0">
                  <c:v>1.5855523405818197</c:v>
                </c:pt>
                <c:pt idx="1">
                  <c:v>1.6554118025743185</c:v>
                </c:pt>
                <c:pt idx="2">
                  <c:v>1.6795495980083435</c:v>
                </c:pt>
                <c:pt idx="3">
                  <c:v>1.5979893166641665</c:v>
                </c:pt>
                <c:pt idx="4">
                  <c:v>1.3398035312772536</c:v>
                </c:pt>
                <c:pt idx="5">
                  <c:v>1.080027017428475</c:v>
                </c:pt>
                <c:pt idx="6">
                  <c:v>0.98735070360173438</c:v>
                </c:pt>
                <c:pt idx="7">
                  <c:v>0.90424493037769216</c:v>
                </c:pt>
                <c:pt idx="8">
                  <c:v>0.78730478311400121</c:v>
                </c:pt>
                <c:pt idx="9">
                  <c:v>0.82359948230814339</c:v>
                </c:pt>
                <c:pt idx="10">
                  <c:v>0.81730366219338668</c:v>
                </c:pt>
                <c:pt idx="11">
                  <c:v>0.80778010348965468</c:v>
                </c:pt>
                <c:pt idx="12">
                  <c:v>0.8586823136693198</c:v>
                </c:pt>
                <c:pt idx="13">
                  <c:v>0.90040485613939458</c:v>
                </c:pt>
                <c:pt idx="14">
                  <c:v>0.86458834246714589</c:v>
                </c:pt>
                <c:pt idx="15">
                  <c:v>0.9261402842190436</c:v>
                </c:pt>
                <c:pt idx="16">
                  <c:v>0.98433031616615052</c:v>
                </c:pt>
                <c:pt idx="17">
                  <c:v>0.94333120810198479</c:v>
                </c:pt>
                <c:pt idx="18">
                  <c:v>0.94493416607590441</c:v>
                </c:pt>
                <c:pt idx="19">
                  <c:v>0.87134401552420859</c:v>
                </c:pt>
                <c:pt idx="20">
                  <c:v>0.79151742626681743</c:v>
                </c:pt>
                <c:pt idx="21">
                  <c:v>0.70668786926996774</c:v>
                </c:pt>
                <c:pt idx="22">
                  <c:v>0.67356230095940817</c:v>
                </c:pt>
                <c:pt idx="23">
                  <c:v>0.66396107779054636</c:v>
                </c:pt>
                <c:pt idx="24">
                  <c:v>0.63973478449924959</c:v>
                </c:pt>
                <c:pt idx="25">
                  <c:v>0.56362516831032272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DF-4F06-9D78-85B7886FC7D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'dnevni prirast'!$B$10:$B$35</c:f>
              <c:numCache>
                <c:formatCode>m/d/yyyy</c:formatCode>
                <c:ptCount val="26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</c:numCache>
            </c:numRef>
          </c:cat>
          <c:val>
            <c:numRef>
              <c:f>'dnevni prirast'!$J$10:$J$35</c:f>
              <c:numCache>
                <c:formatCode>0.000</c:formatCode>
                <c:ptCount val="26"/>
                <c:pt idx="0">
                  <c:v>1.5987216837420843</c:v>
                </c:pt>
                <c:pt idx="1">
                  <c:v>1.6709390396457016</c:v>
                </c:pt>
                <c:pt idx="2">
                  <c:v>1.7031621659227723</c:v>
                </c:pt>
                <c:pt idx="3">
                  <c:v>1.6233335312924573</c:v>
                </c:pt>
                <c:pt idx="4">
                  <c:v>1.3587938336974092</c:v>
                </c:pt>
                <c:pt idx="5">
                  <c:v>1.0951034582467507</c:v>
                </c:pt>
                <c:pt idx="6">
                  <c:v>0.9992663004994129</c:v>
                </c:pt>
                <c:pt idx="7">
                  <c:v>0.91674600364650638</c:v>
                </c:pt>
                <c:pt idx="8">
                  <c:v>0.79245419175794907</c:v>
                </c:pt>
                <c:pt idx="9">
                  <c:v>0.82842503837445358</c:v>
                </c:pt>
                <c:pt idx="10">
                  <c:v>0.82253245081998783</c:v>
                </c:pt>
                <c:pt idx="11">
                  <c:v>0.81324853214646675</c:v>
                </c:pt>
                <c:pt idx="12">
                  <c:v>0.86534238225733584</c:v>
                </c:pt>
                <c:pt idx="13">
                  <c:v>0.90917739049862167</c:v>
                </c:pt>
                <c:pt idx="14">
                  <c:v>0.873653986146119</c:v>
                </c:pt>
                <c:pt idx="15">
                  <c:v>0.93572882728541096</c:v>
                </c:pt>
                <c:pt idx="16">
                  <c:v>0.99061717114938652</c:v>
                </c:pt>
                <c:pt idx="17">
                  <c:v>0.9492829355765201</c:v>
                </c:pt>
                <c:pt idx="18">
                  <c:v>0.9519994017683856</c:v>
                </c:pt>
                <c:pt idx="19">
                  <c:v>0.87848294906935609</c:v>
                </c:pt>
                <c:pt idx="20">
                  <c:v>0.79685527767485409</c:v>
                </c:pt>
                <c:pt idx="21">
                  <c:v>0.71243428750687954</c:v>
                </c:pt>
                <c:pt idx="22">
                  <c:v>0.68002106691836273</c:v>
                </c:pt>
                <c:pt idx="23">
                  <c:v>0.67199829972746794</c:v>
                </c:pt>
                <c:pt idx="24">
                  <c:v>0.64770605526427572</c:v>
                </c:pt>
                <c:pt idx="25">
                  <c:v>0.57271111080227632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DF-4F06-9D78-85B7886FC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70880"/>
        <c:axId val="555874816"/>
      </c:lineChart>
      <c:dateAx>
        <c:axId val="55587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4816"/>
        <c:crosses val="autoZero"/>
        <c:auto val="1"/>
        <c:lblOffset val="100"/>
        <c:baseTimeUnit val="days"/>
      </c:dateAx>
      <c:valAx>
        <c:axId val="555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0</xdr:row>
      <xdr:rowOff>169408</xdr:rowOff>
    </xdr:from>
    <xdr:to>
      <xdr:col>28</xdr:col>
      <xdr:colOff>371475</xdr:colOff>
      <xdr:row>27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342B5-26C6-4D09-9ACA-2653EE026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482274</xdr:colOff>
      <xdr:row>29</xdr:row>
      <xdr:rowOff>96810</xdr:rowOff>
    </xdr:from>
    <xdr:to>
      <xdr:col>31</xdr:col>
      <xdr:colOff>66675</xdr:colOff>
      <xdr:row>65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1BF5B4-EFB4-4233-8609-52D3B8E74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295982</xdr:colOff>
      <xdr:row>49</xdr:row>
      <xdr:rowOff>69184</xdr:rowOff>
    </xdr:from>
    <xdr:to>
      <xdr:col>17</xdr:col>
      <xdr:colOff>44824</xdr:colOff>
      <xdr:row>80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FE699-120A-42C6-9430-DE8BB8C76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290552</xdr:colOff>
      <xdr:row>80</xdr:row>
      <xdr:rowOff>179296</xdr:rowOff>
    </xdr:from>
    <xdr:to>
      <xdr:col>16</xdr:col>
      <xdr:colOff>493059</xdr:colOff>
      <xdr:row>103</xdr:row>
      <xdr:rowOff>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8FB169-E764-4D4F-9E9E-9B46E7C0F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</xdr:row>
      <xdr:rowOff>4761</xdr:rowOff>
    </xdr:from>
    <xdr:to>
      <xdr:col>21</xdr:col>
      <xdr:colOff>528637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A2C40-F228-4B00-8685-97DB6A3C1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53"/>
  <sheetViews>
    <sheetView tabSelected="1" topLeftCell="D1" zoomScale="115" zoomScaleNormal="115" workbookViewId="0">
      <selection activeCell="E12" sqref="E12"/>
    </sheetView>
  </sheetViews>
  <sheetFormatPr defaultRowHeight="15" x14ac:dyDescent="0.25"/>
  <cols>
    <col min="2" max="2" width="34.28515625" customWidth="1"/>
    <col min="3" max="3" width="18.42578125" bestFit="1" customWidth="1"/>
    <col min="4" max="4" width="24.7109375" customWidth="1"/>
    <col min="5" max="5" width="17.7109375" customWidth="1"/>
    <col min="6" max="6" width="26.28515625" customWidth="1"/>
    <col min="7" max="8" width="12.140625" customWidth="1"/>
    <col min="9" max="9" width="15.140625" customWidth="1"/>
  </cols>
  <sheetData>
    <row r="1" spans="1:8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64</v>
      </c>
      <c r="N1" t="s">
        <v>12</v>
      </c>
      <c r="O1" t="s">
        <v>13</v>
      </c>
      <c r="P1" t="s">
        <v>65</v>
      </c>
      <c r="Q1" t="s">
        <v>66</v>
      </c>
      <c r="R1" t="s">
        <v>67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23</v>
      </c>
      <c r="AB1" t="s">
        <v>22</v>
      </c>
      <c r="AC1" t="s">
        <v>30</v>
      </c>
      <c r="AD1" t="s">
        <v>68</v>
      </c>
      <c r="AE1" t="s">
        <v>24</v>
      </c>
      <c r="AF1" t="s">
        <v>25</v>
      </c>
      <c r="AG1" t="s">
        <v>69</v>
      </c>
      <c r="AH1" t="s">
        <v>26</v>
      </c>
      <c r="AI1" t="s">
        <v>27</v>
      </c>
      <c r="AJ1" t="s">
        <v>28</v>
      </c>
      <c r="AK1" t="s">
        <v>70</v>
      </c>
      <c r="AL1" t="s">
        <v>29</v>
      </c>
      <c r="AM1" t="s">
        <v>71</v>
      </c>
      <c r="AN1" t="s">
        <v>72</v>
      </c>
      <c r="AO1" t="s">
        <v>31</v>
      </c>
      <c r="AP1" t="s">
        <v>32</v>
      </c>
      <c r="AQ1" t="s">
        <v>34</v>
      </c>
      <c r="AR1" t="s">
        <v>33</v>
      </c>
      <c r="AS1" t="s">
        <v>41</v>
      </c>
      <c r="AT1" t="s">
        <v>73</v>
      </c>
      <c r="AU1" t="s">
        <v>35</v>
      </c>
      <c r="AV1" t="s">
        <v>36</v>
      </c>
      <c r="AW1" t="s">
        <v>74</v>
      </c>
      <c r="AX1" t="s">
        <v>37</v>
      </c>
      <c r="AY1" t="s">
        <v>38</v>
      </c>
      <c r="AZ1" t="s">
        <v>39</v>
      </c>
      <c r="BA1" t="s">
        <v>75</v>
      </c>
      <c r="BB1" t="s">
        <v>40</v>
      </c>
      <c r="BC1" t="s">
        <v>76</v>
      </c>
      <c r="BD1" t="s">
        <v>77</v>
      </c>
      <c r="BE1" t="s">
        <v>42</v>
      </c>
      <c r="BF1" t="s">
        <v>43</v>
      </c>
      <c r="BG1" t="s">
        <v>45</v>
      </c>
      <c r="BH1" t="s">
        <v>44</v>
      </c>
      <c r="BI1" t="s">
        <v>52</v>
      </c>
      <c r="BJ1" t="s">
        <v>78</v>
      </c>
      <c r="BK1" t="s">
        <v>46</v>
      </c>
      <c r="BL1" t="s">
        <v>47</v>
      </c>
      <c r="BM1" t="s">
        <v>79</v>
      </c>
      <c r="BN1" t="s">
        <v>48</v>
      </c>
      <c r="BO1" t="s">
        <v>49</v>
      </c>
      <c r="BP1" t="s">
        <v>50</v>
      </c>
      <c r="BQ1" t="s">
        <v>80</v>
      </c>
      <c r="BR1" t="s">
        <v>51</v>
      </c>
      <c r="BS1" t="s">
        <v>81</v>
      </c>
      <c r="BT1" t="s">
        <v>82</v>
      </c>
      <c r="BU1" t="s">
        <v>53</v>
      </c>
      <c r="BV1" t="s">
        <v>54</v>
      </c>
      <c r="BW1" t="s">
        <v>56</v>
      </c>
      <c r="BX1" t="s">
        <v>55</v>
      </c>
      <c r="BY1" t="s">
        <v>63</v>
      </c>
      <c r="BZ1" t="s">
        <v>83</v>
      </c>
      <c r="CA1" t="s">
        <v>57</v>
      </c>
      <c r="CB1" t="s">
        <v>58</v>
      </c>
      <c r="CC1" t="s">
        <v>84</v>
      </c>
      <c r="CD1" t="s">
        <v>59</v>
      </c>
      <c r="CE1" t="s">
        <v>60</v>
      </c>
      <c r="CF1" t="s">
        <v>61</v>
      </c>
      <c r="CG1" t="s">
        <v>85</v>
      </c>
      <c r="CH1" t="s">
        <v>62</v>
      </c>
      <c r="CI1" t="s">
        <v>86</v>
      </c>
      <c r="CJ1" t="s">
        <v>87</v>
      </c>
    </row>
    <row r="2" spans="1:88" x14ac:dyDescent="0.25">
      <c r="A2">
        <v>1</v>
      </c>
      <c r="B2" s="1">
        <v>43894</v>
      </c>
    </row>
    <row r="3" spans="1:88" x14ac:dyDescent="0.25">
      <c r="A3">
        <v>2</v>
      </c>
      <c r="B3" s="1">
        <v>43895</v>
      </c>
    </row>
    <row r="4" spans="1:88" x14ac:dyDescent="0.25">
      <c r="A4">
        <v>3</v>
      </c>
      <c r="B4" s="1">
        <v>43896</v>
      </c>
    </row>
    <row r="5" spans="1:88" x14ac:dyDescent="0.25">
      <c r="A5">
        <v>4</v>
      </c>
      <c r="B5" s="1">
        <v>43897</v>
      </c>
    </row>
    <row r="6" spans="1:88" x14ac:dyDescent="0.25">
      <c r="A6">
        <v>5</v>
      </c>
      <c r="B6" s="1">
        <v>43898</v>
      </c>
    </row>
    <row r="7" spans="1:88" x14ac:dyDescent="0.25">
      <c r="A7">
        <v>6</v>
      </c>
      <c r="B7" s="1">
        <v>43899</v>
      </c>
    </row>
    <row r="8" spans="1:88" x14ac:dyDescent="0.25">
      <c r="A8">
        <v>7</v>
      </c>
      <c r="B8" s="1">
        <v>43900</v>
      </c>
      <c r="D8">
        <v>8</v>
      </c>
      <c r="E8">
        <v>25</v>
      </c>
      <c r="F8">
        <v>18</v>
      </c>
      <c r="G8">
        <v>1</v>
      </c>
      <c r="I8">
        <v>1</v>
      </c>
      <c r="J8">
        <v>1</v>
      </c>
      <c r="K8">
        <v>1</v>
      </c>
      <c r="M8">
        <v>1</v>
      </c>
      <c r="N8">
        <v>1</v>
      </c>
      <c r="V8">
        <v>8</v>
      </c>
      <c r="Z8">
        <v>8</v>
      </c>
      <c r="AB8">
        <v>18</v>
      </c>
      <c r="AD8">
        <v>0</v>
      </c>
      <c r="AE8">
        <v>1</v>
      </c>
      <c r="AG8">
        <v>1</v>
      </c>
      <c r="AH8">
        <v>1</v>
      </c>
      <c r="AI8">
        <v>1</v>
      </c>
      <c r="AK8">
        <v>1</v>
      </c>
      <c r="AL8">
        <v>1</v>
      </c>
    </row>
    <row r="9" spans="1:88" x14ac:dyDescent="0.25">
      <c r="A9">
        <v>8</v>
      </c>
      <c r="B9" s="1">
        <v>43901</v>
      </c>
      <c r="C9">
        <v>2</v>
      </c>
      <c r="D9">
        <v>2</v>
      </c>
      <c r="E9">
        <v>27</v>
      </c>
      <c r="F9">
        <v>18</v>
      </c>
      <c r="I9">
        <v>1</v>
      </c>
      <c r="J9">
        <v>1</v>
      </c>
      <c r="M9">
        <v>1</v>
      </c>
      <c r="N9">
        <v>1</v>
      </c>
      <c r="V9">
        <v>10</v>
      </c>
      <c r="Y9">
        <v>2</v>
      </c>
      <c r="Z9">
        <v>2</v>
      </c>
      <c r="AA9">
        <v>27</v>
      </c>
      <c r="AB9">
        <v>18</v>
      </c>
      <c r="AD9">
        <v>0</v>
      </c>
      <c r="AG9">
        <v>1</v>
      </c>
      <c r="AH9">
        <v>1</v>
      </c>
      <c r="AK9">
        <v>1</v>
      </c>
      <c r="AL9">
        <v>1</v>
      </c>
    </row>
    <row r="10" spans="1:88" x14ac:dyDescent="0.25">
      <c r="A10">
        <v>9</v>
      </c>
      <c r="B10" s="1">
        <v>43902</v>
      </c>
      <c r="C10">
        <v>4</v>
      </c>
      <c r="D10">
        <v>5</v>
      </c>
      <c r="E10">
        <v>31</v>
      </c>
      <c r="F10">
        <v>17</v>
      </c>
      <c r="G10">
        <v>1</v>
      </c>
      <c r="I10">
        <v>2</v>
      </c>
      <c r="J10">
        <v>2</v>
      </c>
      <c r="M10">
        <v>1</v>
      </c>
      <c r="N10">
        <v>1</v>
      </c>
      <c r="V10">
        <v>15</v>
      </c>
      <c r="Y10">
        <v>2</v>
      </c>
      <c r="Z10">
        <v>5</v>
      </c>
      <c r="AA10">
        <v>29</v>
      </c>
      <c r="AB10">
        <v>15</v>
      </c>
      <c r="AD10">
        <v>0</v>
      </c>
      <c r="AE10">
        <v>1</v>
      </c>
      <c r="AG10">
        <v>2</v>
      </c>
      <c r="AH10">
        <v>2</v>
      </c>
      <c r="AK10">
        <v>1</v>
      </c>
      <c r="AL10">
        <v>1</v>
      </c>
      <c r="BE10">
        <v>2</v>
      </c>
      <c r="BG10">
        <v>2</v>
      </c>
      <c r="BH10">
        <v>2</v>
      </c>
    </row>
    <row r="11" spans="1:88" x14ac:dyDescent="0.25">
      <c r="A11">
        <v>10</v>
      </c>
      <c r="B11" s="1">
        <v>43903</v>
      </c>
      <c r="C11">
        <v>9</v>
      </c>
      <c r="D11">
        <v>4</v>
      </c>
      <c r="E11">
        <v>36</v>
      </c>
      <c r="F11">
        <v>22</v>
      </c>
      <c r="G11">
        <v>2</v>
      </c>
      <c r="I11">
        <v>4</v>
      </c>
      <c r="J11">
        <v>4</v>
      </c>
      <c r="K11">
        <v>2</v>
      </c>
      <c r="M11">
        <v>3</v>
      </c>
      <c r="N11">
        <v>3</v>
      </c>
      <c r="V11">
        <v>19</v>
      </c>
      <c r="Z11">
        <v>4</v>
      </c>
      <c r="AA11">
        <v>29</v>
      </c>
      <c r="AB11">
        <v>11</v>
      </c>
      <c r="AD11">
        <v>0</v>
      </c>
      <c r="AE11">
        <v>2</v>
      </c>
      <c r="AG11">
        <v>4</v>
      </c>
      <c r="AH11">
        <v>4</v>
      </c>
      <c r="AI11">
        <v>2</v>
      </c>
      <c r="AK11">
        <v>3</v>
      </c>
      <c r="AL11">
        <v>3</v>
      </c>
      <c r="AO11">
        <v>5</v>
      </c>
      <c r="AQ11">
        <v>1</v>
      </c>
      <c r="AR11">
        <v>5</v>
      </c>
      <c r="BE11">
        <v>4</v>
      </c>
      <c r="BG11">
        <v>6</v>
      </c>
      <c r="BH11">
        <v>6</v>
      </c>
    </row>
    <row r="12" spans="1:88" x14ac:dyDescent="0.25">
      <c r="A12">
        <v>11</v>
      </c>
      <c r="B12" s="1">
        <v>43904</v>
      </c>
      <c r="C12">
        <v>8</v>
      </c>
      <c r="E12">
        <v>44</v>
      </c>
      <c r="F12">
        <v>29</v>
      </c>
      <c r="I12">
        <v>4</v>
      </c>
      <c r="J12">
        <v>4</v>
      </c>
      <c r="M12">
        <v>3</v>
      </c>
      <c r="N12">
        <v>3</v>
      </c>
      <c r="O12">
        <v>1</v>
      </c>
      <c r="P12">
        <v>1</v>
      </c>
      <c r="T12">
        <v>1</v>
      </c>
      <c r="U12">
        <v>1</v>
      </c>
      <c r="V12">
        <v>19</v>
      </c>
      <c r="Y12">
        <v>6</v>
      </c>
      <c r="AA12">
        <v>35</v>
      </c>
      <c r="AB12">
        <v>16</v>
      </c>
      <c r="AC12">
        <v>1</v>
      </c>
      <c r="AD12">
        <v>1</v>
      </c>
      <c r="AG12">
        <v>4</v>
      </c>
      <c r="AH12">
        <v>4</v>
      </c>
      <c r="AK12">
        <v>3</v>
      </c>
      <c r="AL12">
        <v>3</v>
      </c>
      <c r="AQ12">
        <v>1</v>
      </c>
      <c r="AR12">
        <v>5</v>
      </c>
      <c r="BE12">
        <v>2</v>
      </c>
      <c r="BG12">
        <v>8</v>
      </c>
      <c r="BH12">
        <v>8</v>
      </c>
    </row>
    <row r="13" spans="1:88" x14ac:dyDescent="0.25">
      <c r="A13">
        <v>12</v>
      </c>
      <c r="B13" s="1">
        <v>43905</v>
      </c>
      <c r="C13">
        <v>4</v>
      </c>
      <c r="E13">
        <v>48</v>
      </c>
      <c r="F13">
        <v>33</v>
      </c>
      <c r="H13">
        <v>1</v>
      </c>
      <c r="I13">
        <v>4</v>
      </c>
      <c r="J13">
        <v>3</v>
      </c>
      <c r="M13">
        <v>3</v>
      </c>
      <c r="N13">
        <v>3</v>
      </c>
      <c r="P13">
        <v>1</v>
      </c>
      <c r="U13">
        <v>1</v>
      </c>
      <c r="V13">
        <v>19</v>
      </c>
      <c r="AA13">
        <v>35</v>
      </c>
      <c r="AB13">
        <v>16</v>
      </c>
      <c r="AD13">
        <v>1</v>
      </c>
      <c r="AF13">
        <v>1</v>
      </c>
      <c r="AG13">
        <v>4</v>
      </c>
      <c r="AH13">
        <v>3</v>
      </c>
      <c r="AK13">
        <v>3</v>
      </c>
      <c r="AL13">
        <v>3</v>
      </c>
      <c r="AO13">
        <v>3</v>
      </c>
      <c r="AQ13">
        <v>4</v>
      </c>
      <c r="AR13">
        <v>8</v>
      </c>
      <c r="BE13">
        <v>1</v>
      </c>
      <c r="BG13">
        <v>9</v>
      </c>
      <c r="BH13">
        <v>9</v>
      </c>
    </row>
    <row r="14" spans="1:88" x14ac:dyDescent="0.25">
      <c r="A14">
        <v>13</v>
      </c>
      <c r="B14" s="1">
        <v>43906</v>
      </c>
      <c r="C14">
        <v>1</v>
      </c>
      <c r="D14">
        <v>2</v>
      </c>
      <c r="E14">
        <v>49</v>
      </c>
      <c r="F14">
        <v>32</v>
      </c>
      <c r="G14">
        <v>2</v>
      </c>
      <c r="I14">
        <v>6</v>
      </c>
      <c r="J14">
        <v>5</v>
      </c>
      <c r="M14">
        <v>3</v>
      </c>
      <c r="N14">
        <v>3</v>
      </c>
      <c r="P14">
        <v>1</v>
      </c>
      <c r="U14">
        <v>1</v>
      </c>
      <c r="V14">
        <v>21</v>
      </c>
      <c r="Z14">
        <v>2</v>
      </c>
      <c r="AA14">
        <v>35</v>
      </c>
      <c r="AB14">
        <v>14</v>
      </c>
      <c r="AD14">
        <v>1</v>
      </c>
      <c r="AE14">
        <v>1</v>
      </c>
      <c r="AG14">
        <v>5</v>
      </c>
      <c r="AH14">
        <v>4</v>
      </c>
      <c r="AK14">
        <v>3</v>
      </c>
      <c r="AL14">
        <v>3</v>
      </c>
      <c r="AQ14">
        <v>4</v>
      </c>
      <c r="AR14">
        <v>8</v>
      </c>
      <c r="AT14">
        <v>0</v>
      </c>
      <c r="AU14">
        <v>1</v>
      </c>
      <c r="AW14">
        <v>1</v>
      </c>
      <c r="AX14">
        <v>1</v>
      </c>
      <c r="BA14">
        <v>0</v>
      </c>
      <c r="BB14">
        <v>0</v>
      </c>
      <c r="BD14">
        <v>0</v>
      </c>
      <c r="BE14">
        <v>1</v>
      </c>
      <c r="BG14">
        <v>10</v>
      </c>
      <c r="BH14">
        <v>10</v>
      </c>
    </row>
    <row r="15" spans="1:88" x14ac:dyDescent="0.25">
      <c r="A15">
        <v>14</v>
      </c>
      <c r="B15" s="1">
        <v>43907</v>
      </c>
      <c r="C15">
        <v>11</v>
      </c>
      <c r="D15">
        <v>5</v>
      </c>
      <c r="E15">
        <v>60</v>
      </c>
      <c r="F15">
        <v>38</v>
      </c>
      <c r="I15">
        <v>6</v>
      </c>
      <c r="J15">
        <v>5</v>
      </c>
      <c r="K15">
        <v>1</v>
      </c>
      <c r="M15">
        <v>4</v>
      </c>
      <c r="N15">
        <v>4</v>
      </c>
      <c r="P15">
        <v>1</v>
      </c>
      <c r="U15">
        <v>1</v>
      </c>
      <c r="V15">
        <v>26</v>
      </c>
      <c r="Y15">
        <v>7</v>
      </c>
      <c r="Z15">
        <v>3</v>
      </c>
      <c r="AA15">
        <v>42</v>
      </c>
      <c r="AB15">
        <v>18</v>
      </c>
      <c r="AD15">
        <v>1</v>
      </c>
      <c r="AG15">
        <v>5</v>
      </c>
      <c r="AH15">
        <v>4</v>
      </c>
      <c r="AI15">
        <v>1</v>
      </c>
      <c r="AK15">
        <v>4</v>
      </c>
      <c r="AL15">
        <v>4</v>
      </c>
      <c r="AO15">
        <v>2</v>
      </c>
      <c r="AP15">
        <v>2</v>
      </c>
      <c r="AQ15">
        <v>6</v>
      </c>
      <c r="AR15">
        <v>8</v>
      </c>
      <c r="AT15">
        <v>0</v>
      </c>
      <c r="AW15">
        <v>1</v>
      </c>
      <c r="AX15">
        <v>1</v>
      </c>
      <c r="BA15">
        <v>0</v>
      </c>
      <c r="BB15">
        <v>0</v>
      </c>
      <c r="BD15">
        <v>0</v>
      </c>
      <c r="BE15">
        <v>2</v>
      </c>
      <c r="BG15">
        <v>12</v>
      </c>
      <c r="BH15">
        <v>12</v>
      </c>
    </row>
    <row r="16" spans="1:88" x14ac:dyDescent="0.25">
      <c r="A16">
        <v>15</v>
      </c>
      <c r="B16" s="1">
        <v>43908</v>
      </c>
      <c r="C16">
        <v>9</v>
      </c>
      <c r="D16">
        <v>6</v>
      </c>
      <c r="E16">
        <v>69</v>
      </c>
      <c r="F16">
        <v>43</v>
      </c>
      <c r="I16">
        <v>6</v>
      </c>
      <c r="J16">
        <v>5</v>
      </c>
      <c r="M16">
        <v>4</v>
      </c>
      <c r="N16">
        <v>4</v>
      </c>
      <c r="P16">
        <v>1</v>
      </c>
      <c r="U16">
        <v>1</v>
      </c>
      <c r="V16">
        <v>32</v>
      </c>
      <c r="Y16">
        <v>2</v>
      </c>
      <c r="Z16">
        <v>4</v>
      </c>
      <c r="AA16">
        <v>44</v>
      </c>
      <c r="AB16">
        <v>18</v>
      </c>
      <c r="AD16">
        <v>1</v>
      </c>
      <c r="AG16">
        <v>5</v>
      </c>
      <c r="AH16">
        <v>4</v>
      </c>
      <c r="AK16">
        <v>4</v>
      </c>
      <c r="AL16">
        <v>4</v>
      </c>
      <c r="AO16">
        <v>6</v>
      </c>
      <c r="AP16">
        <v>1</v>
      </c>
      <c r="AQ16">
        <v>12</v>
      </c>
      <c r="AR16">
        <v>13</v>
      </c>
      <c r="AT16">
        <v>0</v>
      </c>
      <c r="AW16">
        <v>1</v>
      </c>
      <c r="AX16">
        <v>1</v>
      </c>
      <c r="BA16">
        <v>0</v>
      </c>
      <c r="BB16">
        <v>0</v>
      </c>
      <c r="BD16">
        <v>0</v>
      </c>
      <c r="BE16">
        <v>1</v>
      </c>
      <c r="BF16">
        <v>1</v>
      </c>
      <c r="BG16">
        <v>13</v>
      </c>
      <c r="BH16">
        <v>12</v>
      </c>
    </row>
    <row r="17" spans="1:88" x14ac:dyDescent="0.25">
      <c r="A17">
        <v>16</v>
      </c>
      <c r="B17" s="1">
        <v>43909</v>
      </c>
      <c r="C17">
        <v>7</v>
      </c>
      <c r="D17">
        <v>3</v>
      </c>
      <c r="E17">
        <v>76</v>
      </c>
      <c r="F17">
        <v>47</v>
      </c>
      <c r="G17">
        <v>2</v>
      </c>
      <c r="I17">
        <v>8</v>
      </c>
      <c r="J17">
        <v>7</v>
      </c>
      <c r="K17">
        <v>3</v>
      </c>
      <c r="M17">
        <v>7</v>
      </c>
      <c r="N17">
        <v>7</v>
      </c>
      <c r="P17">
        <v>1</v>
      </c>
      <c r="U17">
        <v>1</v>
      </c>
      <c r="V17">
        <v>35</v>
      </c>
      <c r="W17">
        <v>1</v>
      </c>
      <c r="X17">
        <v>1</v>
      </c>
      <c r="Y17">
        <v>5</v>
      </c>
      <c r="Z17">
        <v>2</v>
      </c>
      <c r="AA17">
        <v>49</v>
      </c>
      <c r="AB17">
        <v>21</v>
      </c>
      <c r="AD17">
        <v>1</v>
      </c>
      <c r="AE17">
        <v>1</v>
      </c>
      <c r="AG17">
        <v>6</v>
      </c>
      <c r="AH17">
        <v>5</v>
      </c>
      <c r="AI17">
        <v>1</v>
      </c>
      <c r="AK17">
        <v>5</v>
      </c>
      <c r="AL17">
        <v>5</v>
      </c>
      <c r="AO17">
        <v>2</v>
      </c>
      <c r="AP17">
        <v>1</v>
      </c>
      <c r="AQ17">
        <v>14</v>
      </c>
      <c r="AR17">
        <v>14</v>
      </c>
      <c r="AT17">
        <v>0</v>
      </c>
      <c r="AU17">
        <v>1</v>
      </c>
      <c r="AW17">
        <v>2</v>
      </c>
      <c r="AX17">
        <v>2</v>
      </c>
      <c r="AY17">
        <v>2</v>
      </c>
      <c r="BA17">
        <v>2</v>
      </c>
      <c r="BB17">
        <v>2</v>
      </c>
      <c r="BD17">
        <v>0</v>
      </c>
      <c r="BG17">
        <v>13</v>
      </c>
      <c r="BH17">
        <v>12</v>
      </c>
    </row>
    <row r="18" spans="1:88" x14ac:dyDescent="0.25">
      <c r="A18">
        <v>17</v>
      </c>
      <c r="B18" s="1">
        <v>43910</v>
      </c>
      <c r="C18">
        <v>3</v>
      </c>
      <c r="D18">
        <v>4</v>
      </c>
      <c r="E18">
        <v>79</v>
      </c>
      <c r="F18">
        <v>46</v>
      </c>
      <c r="G18">
        <v>1</v>
      </c>
      <c r="I18">
        <v>9</v>
      </c>
      <c r="J18">
        <v>8</v>
      </c>
      <c r="K18">
        <v>1</v>
      </c>
      <c r="M18">
        <v>8</v>
      </c>
      <c r="N18">
        <v>8</v>
      </c>
      <c r="P18">
        <v>1</v>
      </c>
      <c r="U18">
        <v>1</v>
      </c>
      <c r="V18">
        <v>39</v>
      </c>
      <c r="X18">
        <v>1</v>
      </c>
      <c r="Y18">
        <v>2</v>
      </c>
      <c r="AA18">
        <v>51</v>
      </c>
      <c r="AB18">
        <v>23</v>
      </c>
      <c r="AD18">
        <v>1</v>
      </c>
      <c r="AE18">
        <v>1</v>
      </c>
      <c r="AG18">
        <v>7</v>
      </c>
      <c r="AH18">
        <v>6</v>
      </c>
      <c r="AI18">
        <v>1</v>
      </c>
      <c r="AK18">
        <v>6</v>
      </c>
      <c r="AL18">
        <v>6</v>
      </c>
      <c r="AP18">
        <v>3</v>
      </c>
      <c r="AQ18">
        <v>14</v>
      </c>
      <c r="AR18">
        <v>11</v>
      </c>
      <c r="AT18">
        <v>0</v>
      </c>
      <c r="AW18">
        <v>2</v>
      </c>
      <c r="AX18">
        <v>2</v>
      </c>
      <c r="BA18">
        <v>2</v>
      </c>
      <c r="BB18">
        <v>2</v>
      </c>
      <c r="BD18">
        <v>0</v>
      </c>
      <c r="BE18">
        <v>1</v>
      </c>
      <c r="BF18">
        <v>1</v>
      </c>
      <c r="BG18">
        <v>14</v>
      </c>
      <c r="BH18">
        <v>12</v>
      </c>
    </row>
    <row r="19" spans="1:88" s="2" customFormat="1" x14ac:dyDescent="0.25">
      <c r="A19">
        <v>18</v>
      </c>
      <c r="B19" s="1">
        <v>43911</v>
      </c>
      <c r="C19">
        <v>8</v>
      </c>
      <c r="D19">
        <v>3</v>
      </c>
      <c r="E19">
        <v>87</v>
      </c>
      <c r="F19">
        <v>51</v>
      </c>
      <c r="G19"/>
      <c r="H19"/>
      <c r="I19">
        <v>9</v>
      </c>
      <c r="J19">
        <v>8</v>
      </c>
      <c r="K19"/>
      <c r="L19"/>
      <c r="M19">
        <v>8</v>
      </c>
      <c r="N19">
        <v>8</v>
      </c>
      <c r="O19"/>
      <c r="P19">
        <v>1</v>
      </c>
      <c r="Q19"/>
      <c r="R19"/>
      <c r="S19"/>
      <c r="T19"/>
      <c r="U19">
        <v>1</v>
      </c>
      <c r="V19">
        <v>42</v>
      </c>
      <c r="W19"/>
      <c r="X19">
        <v>1</v>
      </c>
      <c r="Y19">
        <v>6</v>
      </c>
      <c r="Z19"/>
      <c r="AA19">
        <v>57</v>
      </c>
      <c r="AB19">
        <v>29</v>
      </c>
      <c r="AC19"/>
      <c r="AD19">
        <v>1</v>
      </c>
      <c r="AE19"/>
      <c r="AF19"/>
      <c r="AG19">
        <v>7</v>
      </c>
      <c r="AH19">
        <v>6</v>
      </c>
      <c r="AI19"/>
      <c r="AJ19"/>
      <c r="AK19">
        <v>6</v>
      </c>
      <c r="AL19">
        <v>6</v>
      </c>
      <c r="AM19"/>
      <c r="AN19"/>
      <c r="AO19">
        <v>2</v>
      </c>
      <c r="AP19">
        <v>2</v>
      </c>
      <c r="AQ19">
        <v>16</v>
      </c>
      <c r="AR19">
        <v>11</v>
      </c>
      <c r="AS19"/>
      <c r="AT19">
        <v>0</v>
      </c>
      <c r="AU19"/>
      <c r="AV19"/>
      <c r="AW19">
        <v>2</v>
      </c>
      <c r="AX19">
        <v>2</v>
      </c>
      <c r="AY19"/>
      <c r="AZ19"/>
      <c r="BA19">
        <v>2</v>
      </c>
      <c r="BB19">
        <v>2</v>
      </c>
      <c r="BC19"/>
      <c r="BD19">
        <v>0</v>
      </c>
      <c r="BE19"/>
      <c r="BF19">
        <v>1</v>
      </c>
      <c r="BG19">
        <v>14</v>
      </c>
      <c r="BH19">
        <v>11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1:88" s="2" customFormat="1" x14ac:dyDescent="0.25">
      <c r="A20">
        <v>19</v>
      </c>
      <c r="B20" s="1">
        <v>43912</v>
      </c>
      <c r="C20">
        <v>2</v>
      </c>
      <c r="D20">
        <v>1</v>
      </c>
      <c r="E20">
        <v>89</v>
      </c>
      <c r="F20">
        <v>52</v>
      </c>
      <c r="G20">
        <v>3</v>
      </c>
      <c r="H20"/>
      <c r="I20">
        <v>12</v>
      </c>
      <c r="J20">
        <v>11</v>
      </c>
      <c r="K20">
        <v>3</v>
      </c>
      <c r="L20"/>
      <c r="M20">
        <v>11</v>
      </c>
      <c r="N20">
        <v>11</v>
      </c>
      <c r="O20"/>
      <c r="P20">
        <v>1</v>
      </c>
      <c r="Q20"/>
      <c r="R20"/>
      <c r="S20"/>
      <c r="T20"/>
      <c r="U20">
        <v>1</v>
      </c>
      <c r="V20">
        <v>43</v>
      </c>
      <c r="W20"/>
      <c r="X20">
        <v>1</v>
      </c>
      <c r="Y20">
        <v>1</v>
      </c>
      <c r="Z20"/>
      <c r="AA20">
        <v>58</v>
      </c>
      <c r="AB20">
        <v>30</v>
      </c>
      <c r="AC20"/>
      <c r="AD20">
        <v>1</v>
      </c>
      <c r="AE20">
        <v>3</v>
      </c>
      <c r="AF20"/>
      <c r="AG20">
        <v>10</v>
      </c>
      <c r="AH20">
        <v>9</v>
      </c>
      <c r="AI20">
        <v>3</v>
      </c>
      <c r="AJ20"/>
      <c r="AK20">
        <v>9</v>
      </c>
      <c r="AL20">
        <v>9</v>
      </c>
      <c r="AM20"/>
      <c r="AN20"/>
      <c r="AO20"/>
      <c r="AP20">
        <v>1</v>
      </c>
      <c r="AQ20">
        <v>16</v>
      </c>
      <c r="AR20">
        <v>10</v>
      </c>
      <c r="AS20"/>
      <c r="AT20">
        <v>0</v>
      </c>
      <c r="AU20"/>
      <c r="AV20"/>
      <c r="AW20">
        <v>2</v>
      </c>
      <c r="AX20">
        <v>2</v>
      </c>
      <c r="AY20"/>
      <c r="AZ20"/>
      <c r="BA20">
        <v>2</v>
      </c>
      <c r="BB20">
        <v>2</v>
      </c>
      <c r="BC20"/>
      <c r="BD20">
        <v>0</v>
      </c>
      <c r="BE20"/>
      <c r="BF20"/>
      <c r="BG20">
        <v>14</v>
      </c>
      <c r="BH20">
        <v>11</v>
      </c>
      <c r="BI20"/>
      <c r="BJ20"/>
      <c r="BK20"/>
      <c r="BL20"/>
      <c r="BM20"/>
      <c r="BN20"/>
      <c r="BO20"/>
      <c r="BP20"/>
      <c r="BQ20"/>
      <c r="BR20"/>
      <c r="BS20"/>
      <c r="BT20"/>
      <c r="BU20">
        <v>1</v>
      </c>
      <c r="BV20"/>
      <c r="BW20">
        <v>1</v>
      </c>
      <c r="BX20">
        <v>1</v>
      </c>
      <c r="BY20"/>
      <c r="BZ20"/>
      <c r="CA20"/>
      <c r="CB20"/>
      <c r="CC20"/>
      <c r="CD20"/>
      <c r="CE20"/>
      <c r="CF20"/>
      <c r="CG20"/>
      <c r="CH20"/>
      <c r="CI20"/>
      <c r="CJ20"/>
    </row>
    <row r="21" spans="1:88" x14ac:dyDescent="0.25">
      <c r="A21">
        <v>20</v>
      </c>
      <c r="B21" s="1">
        <v>43913</v>
      </c>
      <c r="C21">
        <v>8</v>
      </c>
      <c r="D21">
        <v>3</v>
      </c>
      <c r="E21">
        <v>97</v>
      </c>
      <c r="F21">
        <v>56</v>
      </c>
      <c r="G21">
        <v>1</v>
      </c>
      <c r="H21">
        <v>1</v>
      </c>
      <c r="I21">
        <v>13</v>
      </c>
      <c r="J21">
        <v>10</v>
      </c>
      <c r="M21">
        <v>11</v>
      </c>
      <c r="N21">
        <v>10</v>
      </c>
      <c r="O21">
        <v>1</v>
      </c>
      <c r="P21">
        <v>2</v>
      </c>
      <c r="Q21">
        <v>1</v>
      </c>
      <c r="R21">
        <v>1</v>
      </c>
      <c r="T21">
        <v>1</v>
      </c>
      <c r="U21">
        <v>2</v>
      </c>
      <c r="V21">
        <v>46</v>
      </c>
      <c r="X21">
        <v>1</v>
      </c>
      <c r="Y21">
        <v>3</v>
      </c>
      <c r="AA21">
        <v>61</v>
      </c>
      <c r="AB21">
        <v>32</v>
      </c>
      <c r="AC21">
        <v>1</v>
      </c>
      <c r="AD21">
        <v>2</v>
      </c>
      <c r="AE21">
        <v>1</v>
      </c>
      <c r="AF21">
        <v>1</v>
      </c>
      <c r="AG21">
        <v>11</v>
      </c>
      <c r="AH21">
        <v>8</v>
      </c>
      <c r="AK21">
        <v>9</v>
      </c>
      <c r="AL21">
        <v>8</v>
      </c>
      <c r="AM21">
        <v>1</v>
      </c>
      <c r="AN21">
        <v>1</v>
      </c>
      <c r="AO21">
        <v>4</v>
      </c>
      <c r="AP21">
        <v>3</v>
      </c>
      <c r="AQ21">
        <v>20</v>
      </c>
      <c r="AR21">
        <v>11</v>
      </c>
      <c r="AT21">
        <v>0</v>
      </c>
      <c r="AW21">
        <v>2</v>
      </c>
      <c r="AX21">
        <v>2</v>
      </c>
      <c r="BA21">
        <v>2</v>
      </c>
      <c r="BB21">
        <v>2</v>
      </c>
      <c r="BD21">
        <v>0</v>
      </c>
      <c r="BG21">
        <v>14</v>
      </c>
      <c r="BH21">
        <v>11</v>
      </c>
      <c r="BJ21">
        <v>0</v>
      </c>
      <c r="BM21">
        <v>0</v>
      </c>
      <c r="BN21">
        <v>0</v>
      </c>
      <c r="BQ21">
        <v>0</v>
      </c>
      <c r="BR21">
        <v>0</v>
      </c>
      <c r="BT21">
        <v>0</v>
      </c>
      <c r="BU21">
        <v>1</v>
      </c>
      <c r="BW21">
        <v>2</v>
      </c>
      <c r="BX21">
        <v>2</v>
      </c>
      <c r="BZ21">
        <v>0</v>
      </c>
      <c r="CC21">
        <v>0</v>
      </c>
      <c r="CD21">
        <v>0</v>
      </c>
      <c r="CG21">
        <v>0</v>
      </c>
      <c r="CH21">
        <v>0</v>
      </c>
      <c r="CJ21">
        <v>0</v>
      </c>
    </row>
    <row r="22" spans="1:88" x14ac:dyDescent="0.25">
      <c r="A22">
        <v>21</v>
      </c>
      <c r="B22" s="1">
        <v>43914</v>
      </c>
      <c r="C22">
        <v>14</v>
      </c>
      <c r="E22">
        <v>111</v>
      </c>
      <c r="F22">
        <v>69</v>
      </c>
      <c r="G22">
        <v>1</v>
      </c>
      <c r="I22">
        <v>14</v>
      </c>
      <c r="J22">
        <v>11</v>
      </c>
      <c r="K22">
        <v>1</v>
      </c>
      <c r="M22">
        <v>12</v>
      </c>
      <c r="N22">
        <v>11</v>
      </c>
      <c r="O22">
        <v>1</v>
      </c>
      <c r="P22">
        <v>3</v>
      </c>
      <c r="R22">
        <v>1</v>
      </c>
      <c r="T22">
        <v>1</v>
      </c>
      <c r="U22">
        <v>3</v>
      </c>
      <c r="V22">
        <v>46</v>
      </c>
      <c r="W22">
        <v>9</v>
      </c>
      <c r="X22">
        <v>10</v>
      </c>
      <c r="Y22">
        <v>8</v>
      </c>
      <c r="AA22">
        <v>69</v>
      </c>
      <c r="AB22">
        <v>39</v>
      </c>
      <c r="AC22">
        <v>1</v>
      </c>
      <c r="AD22">
        <v>3</v>
      </c>
      <c r="AG22">
        <v>11</v>
      </c>
      <c r="AH22">
        <v>8</v>
      </c>
      <c r="AK22">
        <v>9</v>
      </c>
      <c r="AL22">
        <v>8</v>
      </c>
      <c r="AN22">
        <v>1</v>
      </c>
      <c r="AO22">
        <v>2</v>
      </c>
      <c r="AP22">
        <v>0</v>
      </c>
      <c r="AQ22">
        <v>22</v>
      </c>
      <c r="AR22">
        <v>13</v>
      </c>
      <c r="AT22">
        <v>0</v>
      </c>
      <c r="AU22">
        <v>1</v>
      </c>
      <c r="AW22">
        <v>3</v>
      </c>
      <c r="AX22">
        <v>3</v>
      </c>
      <c r="AY22">
        <v>1</v>
      </c>
      <c r="BA22">
        <v>3</v>
      </c>
      <c r="BB22">
        <v>3</v>
      </c>
      <c r="BD22">
        <v>0</v>
      </c>
      <c r="BE22">
        <v>1</v>
      </c>
      <c r="BG22">
        <v>15</v>
      </c>
      <c r="BH22">
        <v>12</v>
      </c>
      <c r="BJ22">
        <v>0</v>
      </c>
      <c r="BM22">
        <v>0</v>
      </c>
      <c r="BN22">
        <v>0</v>
      </c>
      <c r="BQ22">
        <v>0</v>
      </c>
      <c r="BR22">
        <v>0</v>
      </c>
      <c r="BT22">
        <v>0</v>
      </c>
      <c r="BU22">
        <v>3</v>
      </c>
      <c r="BW22">
        <v>5</v>
      </c>
      <c r="BX22">
        <v>5</v>
      </c>
      <c r="BZ22">
        <v>0</v>
      </c>
      <c r="CC22">
        <v>0</v>
      </c>
      <c r="CD22">
        <v>0</v>
      </c>
      <c r="CG22">
        <v>0</v>
      </c>
      <c r="CH22">
        <v>0</v>
      </c>
      <c r="CJ22">
        <v>0</v>
      </c>
    </row>
    <row r="23" spans="1:88" x14ac:dyDescent="0.25">
      <c r="A23">
        <v>22</v>
      </c>
      <c r="B23" s="1">
        <v>43915</v>
      </c>
      <c r="C23">
        <v>10</v>
      </c>
      <c r="D23">
        <v>1</v>
      </c>
      <c r="E23">
        <v>121</v>
      </c>
      <c r="F23">
        <v>78</v>
      </c>
      <c r="G23">
        <v>6</v>
      </c>
      <c r="H23">
        <v>3</v>
      </c>
      <c r="I23">
        <v>20</v>
      </c>
      <c r="J23">
        <v>14</v>
      </c>
      <c r="K23">
        <v>2</v>
      </c>
      <c r="M23">
        <v>14</v>
      </c>
      <c r="N23">
        <v>13</v>
      </c>
      <c r="P23">
        <v>3</v>
      </c>
      <c r="R23">
        <v>1</v>
      </c>
      <c r="S23">
        <v>1</v>
      </c>
      <c r="T23">
        <v>1</v>
      </c>
      <c r="U23">
        <v>4</v>
      </c>
      <c r="V23">
        <v>47</v>
      </c>
      <c r="X23">
        <v>10</v>
      </c>
      <c r="Y23">
        <v>3</v>
      </c>
      <c r="AA23">
        <v>72</v>
      </c>
      <c r="AB23">
        <v>42</v>
      </c>
      <c r="AD23">
        <v>3</v>
      </c>
      <c r="AE23">
        <v>5</v>
      </c>
      <c r="AF23">
        <v>3</v>
      </c>
      <c r="AG23">
        <v>16</v>
      </c>
      <c r="AH23">
        <v>10</v>
      </c>
      <c r="AI23">
        <v>1</v>
      </c>
      <c r="AK23">
        <v>10</v>
      </c>
      <c r="AL23">
        <v>9</v>
      </c>
      <c r="AN23">
        <v>1</v>
      </c>
      <c r="AO23">
        <v>4</v>
      </c>
      <c r="AP23">
        <v>1</v>
      </c>
      <c r="AQ23">
        <v>26</v>
      </c>
      <c r="AR23">
        <v>16</v>
      </c>
      <c r="AT23">
        <v>0</v>
      </c>
      <c r="AW23">
        <v>3</v>
      </c>
      <c r="AX23">
        <v>3</v>
      </c>
      <c r="BA23">
        <v>3</v>
      </c>
      <c r="BB23">
        <v>3</v>
      </c>
      <c r="BD23">
        <v>0</v>
      </c>
      <c r="BE23">
        <v>2</v>
      </c>
      <c r="BG23">
        <v>17</v>
      </c>
      <c r="BH23">
        <v>14</v>
      </c>
      <c r="BJ23">
        <v>0</v>
      </c>
      <c r="BM23">
        <v>0</v>
      </c>
      <c r="BN23">
        <v>0</v>
      </c>
      <c r="BQ23">
        <v>0</v>
      </c>
      <c r="BR23">
        <v>0</v>
      </c>
      <c r="BT23">
        <v>0</v>
      </c>
      <c r="BU23">
        <v>1</v>
      </c>
      <c r="BW23">
        <v>6</v>
      </c>
      <c r="BX23">
        <v>6</v>
      </c>
      <c r="BZ23">
        <v>0</v>
      </c>
      <c r="CA23">
        <v>1</v>
      </c>
      <c r="CC23">
        <v>1</v>
      </c>
      <c r="CD23">
        <v>1</v>
      </c>
      <c r="CE23">
        <v>1</v>
      </c>
      <c r="CG23">
        <v>1</v>
      </c>
      <c r="CH23">
        <v>1</v>
      </c>
      <c r="CJ23">
        <v>0</v>
      </c>
    </row>
    <row r="24" spans="1:88" x14ac:dyDescent="0.25">
      <c r="A24">
        <v>23</v>
      </c>
      <c r="B24" s="1">
        <v>43916</v>
      </c>
      <c r="C24">
        <v>7</v>
      </c>
      <c r="D24">
        <v>4</v>
      </c>
      <c r="E24">
        <v>128</v>
      </c>
      <c r="F24">
        <v>81</v>
      </c>
      <c r="G24">
        <v>2</v>
      </c>
      <c r="I24">
        <v>22</v>
      </c>
      <c r="J24">
        <v>16</v>
      </c>
      <c r="K24">
        <v>2</v>
      </c>
      <c r="M24">
        <v>16</v>
      </c>
      <c r="N24">
        <v>15</v>
      </c>
      <c r="P24">
        <v>3</v>
      </c>
      <c r="R24">
        <v>1</v>
      </c>
      <c r="S24">
        <v>1</v>
      </c>
      <c r="T24">
        <v>1</v>
      </c>
      <c r="U24">
        <v>5</v>
      </c>
      <c r="V24">
        <v>51</v>
      </c>
      <c r="X24">
        <v>10</v>
      </c>
      <c r="Z24">
        <v>1</v>
      </c>
      <c r="AA24">
        <v>72</v>
      </c>
      <c r="AB24">
        <v>41</v>
      </c>
      <c r="AD24">
        <v>3</v>
      </c>
      <c r="AG24">
        <v>16</v>
      </c>
      <c r="AH24">
        <v>10</v>
      </c>
      <c r="AK24">
        <v>10</v>
      </c>
      <c r="AL24">
        <v>9</v>
      </c>
      <c r="AN24">
        <v>1</v>
      </c>
      <c r="AO24">
        <v>3</v>
      </c>
      <c r="AP24">
        <v>0</v>
      </c>
      <c r="AQ24">
        <v>29</v>
      </c>
      <c r="AR24">
        <v>19</v>
      </c>
      <c r="AT24">
        <v>0</v>
      </c>
      <c r="AU24">
        <v>1</v>
      </c>
      <c r="AW24">
        <v>4</v>
      </c>
      <c r="AX24">
        <v>4</v>
      </c>
      <c r="AY24">
        <v>1</v>
      </c>
      <c r="BA24">
        <v>4</v>
      </c>
      <c r="BB24">
        <v>4</v>
      </c>
      <c r="BD24">
        <v>0</v>
      </c>
      <c r="BE24">
        <v>1</v>
      </c>
      <c r="BF24">
        <v>3</v>
      </c>
      <c r="BG24">
        <v>18</v>
      </c>
      <c r="BH24">
        <v>12</v>
      </c>
      <c r="BJ24">
        <v>0</v>
      </c>
      <c r="BK24">
        <v>1</v>
      </c>
      <c r="BM24">
        <v>1</v>
      </c>
      <c r="BN24">
        <v>1</v>
      </c>
      <c r="BO24">
        <v>1</v>
      </c>
      <c r="BQ24">
        <v>1</v>
      </c>
      <c r="BR24">
        <v>1</v>
      </c>
      <c r="BT24">
        <v>0</v>
      </c>
      <c r="BU24">
        <v>3</v>
      </c>
      <c r="BW24">
        <v>9</v>
      </c>
      <c r="BX24">
        <v>9</v>
      </c>
      <c r="BZ24">
        <v>0</v>
      </c>
      <c r="CC24">
        <v>1</v>
      </c>
      <c r="CD24">
        <v>1</v>
      </c>
      <c r="CG24">
        <v>1</v>
      </c>
      <c r="CH24">
        <v>1</v>
      </c>
      <c r="CJ24">
        <v>0</v>
      </c>
    </row>
    <row r="25" spans="1:88" x14ac:dyDescent="0.25">
      <c r="A25">
        <v>24</v>
      </c>
      <c r="B25" s="1">
        <v>43917</v>
      </c>
      <c r="C25">
        <v>23</v>
      </c>
      <c r="E25">
        <v>151</v>
      </c>
      <c r="F25">
        <v>102</v>
      </c>
      <c r="G25">
        <v>5</v>
      </c>
      <c r="I25">
        <v>27</v>
      </c>
      <c r="J25">
        <v>22</v>
      </c>
      <c r="K25">
        <v>5</v>
      </c>
      <c r="M25">
        <v>21</v>
      </c>
      <c r="N25">
        <v>20</v>
      </c>
      <c r="O25">
        <v>2</v>
      </c>
      <c r="P25">
        <v>5</v>
      </c>
      <c r="R25">
        <v>1</v>
      </c>
      <c r="T25">
        <v>2</v>
      </c>
      <c r="U25">
        <v>7</v>
      </c>
      <c r="V25">
        <v>51</v>
      </c>
      <c r="X25">
        <v>10</v>
      </c>
      <c r="Y25">
        <v>11</v>
      </c>
      <c r="AA25">
        <v>83</v>
      </c>
      <c r="AB25">
        <v>50</v>
      </c>
      <c r="AC25">
        <v>2</v>
      </c>
      <c r="AD25">
        <v>5</v>
      </c>
      <c r="AE25">
        <v>1</v>
      </c>
      <c r="AG25">
        <v>17</v>
      </c>
      <c r="AH25">
        <v>12</v>
      </c>
      <c r="AI25">
        <v>1</v>
      </c>
      <c r="AK25">
        <v>11</v>
      </c>
      <c r="AL25">
        <v>10</v>
      </c>
      <c r="AN25">
        <v>1</v>
      </c>
      <c r="AO25">
        <v>9</v>
      </c>
      <c r="AP25">
        <v>0</v>
      </c>
      <c r="AQ25">
        <v>38</v>
      </c>
      <c r="AR25">
        <v>28</v>
      </c>
      <c r="AT25">
        <v>0</v>
      </c>
      <c r="AU25">
        <v>2</v>
      </c>
      <c r="AW25">
        <v>6</v>
      </c>
      <c r="AX25">
        <v>6</v>
      </c>
      <c r="AY25">
        <v>2</v>
      </c>
      <c r="BA25">
        <v>6</v>
      </c>
      <c r="BB25">
        <v>6</v>
      </c>
      <c r="BD25">
        <v>0</v>
      </c>
      <c r="BG25">
        <v>18</v>
      </c>
      <c r="BH25">
        <v>12</v>
      </c>
      <c r="BJ25">
        <v>0</v>
      </c>
      <c r="BK25">
        <v>1</v>
      </c>
      <c r="BM25">
        <v>2</v>
      </c>
      <c r="BN25">
        <v>2</v>
      </c>
      <c r="BO25">
        <v>1</v>
      </c>
      <c r="BQ25">
        <v>2</v>
      </c>
      <c r="BR25">
        <v>2</v>
      </c>
      <c r="BT25">
        <v>0</v>
      </c>
      <c r="BU25">
        <v>3</v>
      </c>
      <c r="BW25">
        <v>12</v>
      </c>
      <c r="BX25">
        <v>12</v>
      </c>
      <c r="BZ25">
        <v>0</v>
      </c>
      <c r="CA25">
        <v>1</v>
      </c>
      <c r="CC25">
        <v>2</v>
      </c>
      <c r="CD25">
        <v>2</v>
      </c>
      <c r="CE25">
        <v>1</v>
      </c>
      <c r="CG25">
        <v>2</v>
      </c>
      <c r="CH25">
        <v>2</v>
      </c>
      <c r="CJ25">
        <v>0</v>
      </c>
    </row>
    <row r="26" spans="1:88" s="2" customFormat="1" x14ac:dyDescent="0.25">
      <c r="A26">
        <v>25</v>
      </c>
      <c r="B26" s="1">
        <v>43918</v>
      </c>
      <c r="C26">
        <v>7</v>
      </c>
      <c r="D26">
        <v>6</v>
      </c>
      <c r="E26">
        <v>158</v>
      </c>
      <c r="F26">
        <v>102</v>
      </c>
      <c r="G26">
        <v>1</v>
      </c>
      <c r="H26"/>
      <c r="I26">
        <v>28</v>
      </c>
      <c r="J26">
        <v>23</v>
      </c>
      <c r="K26">
        <v>1</v>
      </c>
      <c r="L26"/>
      <c r="M26">
        <v>22</v>
      </c>
      <c r="N26">
        <v>20</v>
      </c>
      <c r="O26">
        <v>1</v>
      </c>
      <c r="P26">
        <v>6</v>
      </c>
      <c r="Q26">
        <v>1</v>
      </c>
      <c r="R26">
        <v>2</v>
      </c>
      <c r="S26">
        <v>1</v>
      </c>
      <c r="T26">
        <v>2</v>
      </c>
      <c r="U26">
        <v>9</v>
      </c>
      <c r="V26">
        <v>57</v>
      </c>
      <c r="W26"/>
      <c r="X26">
        <v>10</v>
      </c>
      <c r="Y26"/>
      <c r="Z26">
        <v>6</v>
      </c>
      <c r="AA26">
        <v>83</v>
      </c>
      <c r="AB26">
        <v>44</v>
      </c>
      <c r="AC26"/>
      <c r="AD26">
        <v>5</v>
      </c>
      <c r="AE26"/>
      <c r="AF26"/>
      <c r="AG26">
        <v>17</v>
      </c>
      <c r="AH26">
        <v>12</v>
      </c>
      <c r="AI26">
        <v>1</v>
      </c>
      <c r="AJ26"/>
      <c r="AK26">
        <v>12</v>
      </c>
      <c r="AL26">
        <v>10</v>
      </c>
      <c r="AM26">
        <v>1</v>
      </c>
      <c r="AN26">
        <v>2</v>
      </c>
      <c r="AO26">
        <v>2</v>
      </c>
      <c r="AP26">
        <v>0</v>
      </c>
      <c r="AQ26">
        <v>40</v>
      </c>
      <c r="AR26">
        <v>30</v>
      </c>
      <c r="AS26"/>
      <c r="AT26">
        <v>0</v>
      </c>
      <c r="AU26">
        <v>1</v>
      </c>
      <c r="AV26"/>
      <c r="AW26">
        <v>7</v>
      </c>
      <c r="AX26">
        <v>7</v>
      </c>
      <c r="AY26"/>
      <c r="AZ26"/>
      <c r="BA26">
        <v>6</v>
      </c>
      <c r="BB26">
        <v>6</v>
      </c>
      <c r="BC26"/>
      <c r="BD26">
        <v>0</v>
      </c>
      <c r="BE26">
        <v>2</v>
      </c>
      <c r="BF26"/>
      <c r="BG26">
        <v>20</v>
      </c>
      <c r="BH26">
        <v>13</v>
      </c>
      <c r="BI26">
        <v>1</v>
      </c>
      <c r="BJ26">
        <v>1</v>
      </c>
      <c r="BK26"/>
      <c r="BL26"/>
      <c r="BM26">
        <v>2</v>
      </c>
      <c r="BN26">
        <v>2</v>
      </c>
      <c r="BO26"/>
      <c r="BP26"/>
      <c r="BQ26">
        <v>2</v>
      </c>
      <c r="BR26">
        <v>2</v>
      </c>
      <c r="BS26"/>
      <c r="BT26">
        <v>0</v>
      </c>
      <c r="BU26">
        <v>3</v>
      </c>
      <c r="BV26"/>
      <c r="BW26">
        <v>15</v>
      </c>
      <c r="BX26">
        <v>15</v>
      </c>
      <c r="BY26"/>
      <c r="BZ26">
        <v>0</v>
      </c>
      <c r="CA26"/>
      <c r="CB26"/>
      <c r="CC26">
        <v>2</v>
      </c>
      <c r="CD26">
        <v>2</v>
      </c>
      <c r="CE26"/>
      <c r="CF26"/>
      <c r="CG26">
        <v>2</v>
      </c>
      <c r="CH26">
        <v>2</v>
      </c>
      <c r="CI26"/>
      <c r="CJ26">
        <v>0</v>
      </c>
    </row>
    <row r="27" spans="1:88" s="2" customFormat="1" x14ac:dyDescent="0.25">
      <c r="A27">
        <v>26</v>
      </c>
      <c r="B27" s="1">
        <v>43919</v>
      </c>
      <c r="C27">
        <v>8</v>
      </c>
      <c r="D27">
        <v>1</v>
      </c>
      <c r="E27">
        <v>166</v>
      </c>
      <c r="F27">
        <v>108</v>
      </c>
      <c r="G27">
        <v>2</v>
      </c>
      <c r="H27">
        <v>1</v>
      </c>
      <c r="I27">
        <v>30</v>
      </c>
      <c r="J27">
        <v>24</v>
      </c>
      <c r="K27">
        <v>1</v>
      </c>
      <c r="L27"/>
      <c r="M27">
        <v>23</v>
      </c>
      <c r="N27">
        <v>21</v>
      </c>
      <c r="O27">
        <v>1</v>
      </c>
      <c r="P27">
        <v>7</v>
      </c>
      <c r="Q27"/>
      <c r="R27">
        <v>2</v>
      </c>
      <c r="S27">
        <v>1</v>
      </c>
      <c r="T27">
        <v>2</v>
      </c>
      <c r="U27">
        <v>11</v>
      </c>
      <c r="V27">
        <v>58</v>
      </c>
      <c r="W27"/>
      <c r="X27">
        <v>10</v>
      </c>
      <c r="Y27">
        <v>7</v>
      </c>
      <c r="Z27"/>
      <c r="AA27">
        <v>90</v>
      </c>
      <c r="AB27">
        <v>50</v>
      </c>
      <c r="AC27">
        <v>1</v>
      </c>
      <c r="AD27">
        <v>6</v>
      </c>
      <c r="AE27">
        <v>1</v>
      </c>
      <c r="AF27">
        <v>1</v>
      </c>
      <c r="AG27">
        <v>18</v>
      </c>
      <c r="AH27">
        <v>12</v>
      </c>
      <c r="AI27"/>
      <c r="AJ27"/>
      <c r="AK27">
        <v>12</v>
      </c>
      <c r="AL27">
        <v>10</v>
      </c>
      <c r="AM27"/>
      <c r="AN27">
        <v>2</v>
      </c>
      <c r="AO27">
        <v>1</v>
      </c>
      <c r="AP27">
        <v>1</v>
      </c>
      <c r="AQ27">
        <v>41</v>
      </c>
      <c r="AR27">
        <v>30</v>
      </c>
      <c r="AS27"/>
      <c r="AT27">
        <v>0</v>
      </c>
      <c r="AU27">
        <v>1</v>
      </c>
      <c r="AV27"/>
      <c r="AW27">
        <v>8</v>
      </c>
      <c r="AX27">
        <v>8</v>
      </c>
      <c r="AY27">
        <v>1</v>
      </c>
      <c r="AZ27"/>
      <c r="BA27">
        <v>7</v>
      </c>
      <c r="BB27">
        <v>7</v>
      </c>
      <c r="BC27"/>
      <c r="BD27">
        <v>0</v>
      </c>
      <c r="BE27"/>
      <c r="BF27"/>
      <c r="BG27">
        <v>20</v>
      </c>
      <c r="BH27">
        <v>13</v>
      </c>
      <c r="BI27"/>
      <c r="BJ27">
        <v>1</v>
      </c>
      <c r="BK27"/>
      <c r="BL27"/>
      <c r="BM27">
        <v>2</v>
      </c>
      <c r="BN27">
        <v>2</v>
      </c>
      <c r="BO27"/>
      <c r="BP27"/>
      <c r="BQ27">
        <v>2</v>
      </c>
      <c r="BR27">
        <v>2</v>
      </c>
      <c r="BS27"/>
      <c r="BT27">
        <v>0</v>
      </c>
      <c r="BU27"/>
      <c r="BV27"/>
      <c r="BW27">
        <v>15</v>
      </c>
      <c r="BX27">
        <v>15</v>
      </c>
      <c r="BY27"/>
      <c r="BZ27">
        <v>0</v>
      </c>
      <c r="CA27"/>
      <c r="CB27"/>
      <c r="CC27">
        <v>2</v>
      </c>
      <c r="CD27">
        <v>2</v>
      </c>
      <c r="CE27"/>
      <c r="CF27"/>
      <c r="CG27">
        <v>2</v>
      </c>
      <c r="CH27">
        <v>2</v>
      </c>
      <c r="CI27"/>
      <c r="CJ27">
        <v>0</v>
      </c>
    </row>
    <row r="28" spans="1:88" x14ac:dyDescent="0.25">
      <c r="A28">
        <v>27</v>
      </c>
      <c r="B28" s="1">
        <v>43920</v>
      </c>
      <c r="C28">
        <v>10</v>
      </c>
      <c r="D28">
        <v>1</v>
      </c>
      <c r="E28">
        <v>176</v>
      </c>
      <c r="F28">
        <v>117</v>
      </c>
      <c r="G28">
        <v>5</v>
      </c>
      <c r="I28">
        <v>35</v>
      </c>
      <c r="J28">
        <v>29</v>
      </c>
      <c r="K28">
        <v>4</v>
      </c>
      <c r="M28">
        <v>27</v>
      </c>
      <c r="N28">
        <v>24</v>
      </c>
      <c r="P28">
        <v>7</v>
      </c>
      <c r="Q28">
        <v>1</v>
      </c>
      <c r="R28">
        <v>3</v>
      </c>
      <c r="U28">
        <v>11</v>
      </c>
      <c r="V28">
        <v>59</v>
      </c>
      <c r="W28">
        <v>6</v>
      </c>
      <c r="X28">
        <v>16</v>
      </c>
      <c r="Y28">
        <v>4</v>
      </c>
      <c r="AA28">
        <v>94</v>
      </c>
      <c r="AB28">
        <v>54</v>
      </c>
      <c r="AD28">
        <v>6</v>
      </c>
      <c r="AE28">
        <v>3</v>
      </c>
      <c r="AG28">
        <v>21</v>
      </c>
      <c r="AH28">
        <v>15</v>
      </c>
      <c r="AI28">
        <v>3</v>
      </c>
      <c r="AK28">
        <v>15</v>
      </c>
      <c r="AL28">
        <v>12</v>
      </c>
      <c r="AM28">
        <v>1</v>
      </c>
      <c r="AN28">
        <v>3</v>
      </c>
      <c r="AO28">
        <v>5</v>
      </c>
      <c r="AP28">
        <v>1</v>
      </c>
      <c r="AQ28">
        <v>46</v>
      </c>
      <c r="AR28">
        <v>34</v>
      </c>
      <c r="AT28">
        <v>0</v>
      </c>
      <c r="AU28">
        <v>1</v>
      </c>
      <c r="AW28">
        <v>9</v>
      </c>
      <c r="AX28">
        <v>9</v>
      </c>
      <c r="AY28">
        <v>1</v>
      </c>
      <c r="BA28">
        <v>8</v>
      </c>
      <c r="BB28">
        <v>8</v>
      </c>
      <c r="BD28">
        <v>0</v>
      </c>
      <c r="BG28">
        <v>20</v>
      </c>
      <c r="BH28">
        <v>13</v>
      </c>
      <c r="BJ28">
        <v>1</v>
      </c>
      <c r="BM28">
        <v>2</v>
      </c>
      <c r="BN28">
        <v>2</v>
      </c>
      <c r="BQ28">
        <v>2</v>
      </c>
      <c r="BR28">
        <v>2</v>
      </c>
      <c r="BT28">
        <v>0</v>
      </c>
      <c r="BU28">
        <v>1</v>
      </c>
      <c r="BW28">
        <v>16</v>
      </c>
      <c r="BX28">
        <v>16</v>
      </c>
      <c r="BZ28">
        <v>0</v>
      </c>
      <c r="CA28">
        <v>1</v>
      </c>
      <c r="CC28">
        <v>3</v>
      </c>
      <c r="CD28">
        <v>3</v>
      </c>
      <c r="CG28">
        <v>2</v>
      </c>
      <c r="CH28">
        <v>2</v>
      </c>
      <c r="CJ28">
        <v>0</v>
      </c>
    </row>
    <row r="29" spans="1:88" x14ac:dyDescent="0.25">
      <c r="A29">
        <v>28</v>
      </c>
      <c r="B29" s="1">
        <v>43921</v>
      </c>
      <c r="C29">
        <v>3</v>
      </c>
      <c r="D29">
        <v>9</v>
      </c>
      <c r="E29">
        <v>179</v>
      </c>
      <c r="F29">
        <v>110</v>
      </c>
      <c r="H29">
        <v>1</v>
      </c>
      <c r="I29">
        <v>35</v>
      </c>
      <c r="J29">
        <v>28</v>
      </c>
      <c r="K29">
        <v>1</v>
      </c>
      <c r="M29">
        <v>28</v>
      </c>
      <c r="N29">
        <v>25</v>
      </c>
      <c r="O29">
        <v>1</v>
      </c>
      <c r="P29">
        <v>8</v>
      </c>
      <c r="R29">
        <v>3</v>
      </c>
      <c r="S29">
        <v>1</v>
      </c>
      <c r="T29">
        <v>2</v>
      </c>
      <c r="U29">
        <v>13</v>
      </c>
      <c r="V29">
        <v>68</v>
      </c>
      <c r="X29">
        <v>16</v>
      </c>
      <c r="Z29">
        <v>4</v>
      </c>
      <c r="AA29">
        <v>94</v>
      </c>
      <c r="AB29">
        <v>50</v>
      </c>
      <c r="AC29">
        <v>0</v>
      </c>
      <c r="AD29">
        <v>6</v>
      </c>
      <c r="AF29">
        <v>1</v>
      </c>
      <c r="AG29">
        <v>21</v>
      </c>
      <c r="AH29">
        <v>14</v>
      </c>
      <c r="AK29">
        <v>15</v>
      </c>
      <c r="AL29">
        <v>12</v>
      </c>
      <c r="AN29">
        <v>3</v>
      </c>
      <c r="AO29">
        <v>1</v>
      </c>
      <c r="AP29">
        <v>3</v>
      </c>
      <c r="AQ29">
        <v>47</v>
      </c>
      <c r="AR29">
        <v>32</v>
      </c>
      <c r="AT29">
        <v>0</v>
      </c>
      <c r="AW29">
        <v>9</v>
      </c>
      <c r="AX29">
        <v>9</v>
      </c>
      <c r="AY29">
        <v>1</v>
      </c>
      <c r="BA29">
        <v>9</v>
      </c>
      <c r="BB29">
        <v>9</v>
      </c>
      <c r="BD29">
        <v>0</v>
      </c>
      <c r="BE29">
        <v>2</v>
      </c>
      <c r="BF29">
        <v>1</v>
      </c>
      <c r="BG29">
        <v>22</v>
      </c>
      <c r="BH29">
        <v>13</v>
      </c>
      <c r="BI29">
        <v>1</v>
      </c>
      <c r="BJ29">
        <v>2</v>
      </c>
      <c r="BM29">
        <v>2</v>
      </c>
      <c r="BN29">
        <v>2</v>
      </c>
      <c r="BQ29">
        <v>2</v>
      </c>
      <c r="BR29">
        <v>2</v>
      </c>
      <c r="BT29">
        <v>0</v>
      </c>
      <c r="BV29">
        <v>1</v>
      </c>
      <c r="BW29">
        <v>16</v>
      </c>
      <c r="BX29">
        <v>15</v>
      </c>
      <c r="BZ29">
        <v>0</v>
      </c>
      <c r="CC29">
        <v>3</v>
      </c>
      <c r="CD29">
        <v>3</v>
      </c>
      <c r="CG29">
        <v>2</v>
      </c>
      <c r="CH29">
        <v>2</v>
      </c>
      <c r="CJ29">
        <v>0</v>
      </c>
    </row>
    <row r="30" spans="1:88" x14ac:dyDescent="0.25">
      <c r="A30">
        <v>29</v>
      </c>
      <c r="B30" s="1">
        <v>43922</v>
      </c>
      <c r="C30">
        <v>7</v>
      </c>
      <c r="D30">
        <v>7</v>
      </c>
      <c r="E30">
        <v>186</v>
      </c>
      <c r="F30">
        <v>109</v>
      </c>
      <c r="G30">
        <v>3</v>
      </c>
      <c r="I30">
        <v>38</v>
      </c>
      <c r="J30">
        <v>31</v>
      </c>
      <c r="K30">
        <v>3</v>
      </c>
      <c r="L30">
        <v>1</v>
      </c>
      <c r="M30">
        <v>31</v>
      </c>
      <c r="N30">
        <v>27</v>
      </c>
      <c r="O30">
        <v>1</v>
      </c>
      <c r="P30">
        <v>9</v>
      </c>
      <c r="R30">
        <v>3</v>
      </c>
      <c r="S30">
        <v>1</v>
      </c>
      <c r="T30">
        <v>2</v>
      </c>
      <c r="U30">
        <v>15</v>
      </c>
      <c r="V30">
        <v>75</v>
      </c>
      <c r="X30">
        <v>16</v>
      </c>
      <c r="Y30">
        <v>5</v>
      </c>
      <c r="Z30">
        <v>2</v>
      </c>
      <c r="AA30">
        <v>99</v>
      </c>
      <c r="AB30">
        <v>53</v>
      </c>
      <c r="AD30">
        <v>6</v>
      </c>
      <c r="AE30">
        <v>1</v>
      </c>
      <c r="AG30">
        <v>22</v>
      </c>
      <c r="AH30">
        <v>15</v>
      </c>
      <c r="AI30">
        <v>1</v>
      </c>
      <c r="AK30">
        <v>16</v>
      </c>
      <c r="AL30">
        <v>13</v>
      </c>
      <c r="AN30">
        <v>3</v>
      </c>
      <c r="AO30">
        <v>1</v>
      </c>
      <c r="AP30">
        <v>2</v>
      </c>
      <c r="AQ30">
        <v>48</v>
      </c>
      <c r="AR30">
        <v>31</v>
      </c>
      <c r="AT30">
        <v>0</v>
      </c>
      <c r="AU30">
        <v>2</v>
      </c>
      <c r="AW30">
        <v>11</v>
      </c>
      <c r="AX30">
        <v>11</v>
      </c>
      <c r="AY30">
        <v>2</v>
      </c>
      <c r="BA30">
        <v>11</v>
      </c>
      <c r="BB30">
        <v>11</v>
      </c>
      <c r="BD30">
        <v>0</v>
      </c>
      <c r="BE30">
        <v>1</v>
      </c>
      <c r="BF30">
        <v>0</v>
      </c>
      <c r="BG30">
        <v>23</v>
      </c>
      <c r="BH30">
        <v>14</v>
      </c>
      <c r="BJ30">
        <v>2</v>
      </c>
      <c r="BM30">
        <v>2</v>
      </c>
      <c r="BN30">
        <v>2</v>
      </c>
      <c r="BP30">
        <v>1</v>
      </c>
      <c r="BQ30">
        <v>2</v>
      </c>
      <c r="BR30">
        <v>1</v>
      </c>
      <c r="BT30">
        <v>0</v>
      </c>
      <c r="BV30">
        <v>3</v>
      </c>
      <c r="BW30">
        <v>16</v>
      </c>
      <c r="BX30">
        <v>11</v>
      </c>
      <c r="BY30">
        <v>1</v>
      </c>
      <c r="BZ30">
        <v>1</v>
      </c>
      <c r="CC30">
        <v>3</v>
      </c>
      <c r="CD30">
        <v>3</v>
      </c>
      <c r="CG30">
        <v>2</v>
      </c>
      <c r="CH30">
        <v>2</v>
      </c>
      <c r="CJ30">
        <v>0</v>
      </c>
    </row>
    <row r="31" spans="1:88" x14ac:dyDescent="0.25">
      <c r="A31">
        <v>30</v>
      </c>
      <c r="B31" s="1">
        <v>43923</v>
      </c>
      <c r="C31">
        <v>6</v>
      </c>
      <c r="D31">
        <v>6</v>
      </c>
      <c r="E31">
        <v>192</v>
      </c>
      <c r="F31">
        <v>108</v>
      </c>
      <c r="G31">
        <v>1</v>
      </c>
      <c r="H31">
        <v>2</v>
      </c>
      <c r="I31">
        <v>39</v>
      </c>
      <c r="J31">
        <v>30</v>
      </c>
      <c r="M31">
        <v>31</v>
      </c>
      <c r="N31">
        <v>27</v>
      </c>
      <c r="O31">
        <v>1</v>
      </c>
      <c r="P31">
        <v>10</v>
      </c>
      <c r="R31">
        <v>3</v>
      </c>
      <c r="T31">
        <v>1</v>
      </c>
      <c r="U31">
        <v>16</v>
      </c>
      <c r="V31">
        <v>81</v>
      </c>
      <c r="X31">
        <v>16</v>
      </c>
      <c r="Y31">
        <v>2</v>
      </c>
      <c r="Z31">
        <v>1</v>
      </c>
      <c r="AA31">
        <v>101</v>
      </c>
      <c r="AB31">
        <v>53</v>
      </c>
      <c r="AC31">
        <v>1</v>
      </c>
      <c r="AD31">
        <v>7</v>
      </c>
      <c r="AE31">
        <v>1</v>
      </c>
      <c r="AF31">
        <v>2</v>
      </c>
      <c r="AG31">
        <v>23</v>
      </c>
      <c r="AH31">
        <v>14</v>
      </c>
      <c r="AK31">
        <v>16</v>
      </c>
      <c r="AL31">
        <v>13</v>
      </c>
      <c r="AN31">
        <v>3</v>
      </c>
      <c r="AO31">
        <v>2</v>
      </c>
      <c r="AP31">
        <v>3</v>
      </c>
      <c r="AQ31">
        <v>50</v>
      </c>
      <c r="AR31">
        <v>30</v>
      </c>
      <c r="AT31">
        <v>0</v>
      </c>
      <c r="AW31">
        <v>11</v>
      </c>
      <c r="AX31">
        <v>11</v>
      </c>
      <c r="BA31">
        <v>11</v>
      </c>
      <c r="BB31">
        <v>11</v>
      </c>
      <c r="BD31">
        <v>0</v>
      </c>
      <c r="BE31">
        <v>2</v>
      </c>
      <c r="BF31">
        <v>1</v>
      </c>
      <c r="BG31">
        <v>25</v>
      </c>
      <c r="BH31">
        <v>15</v>
      </c>
      <c r="BJ31">
        <v>2</v>
      </c>
      <c r="BM31">
        <v>2</v>
      </c>
      <c r="BN31">
        <v>2</v>
      </c>
      <c r="BQ31">
        <v>2</v>
      </c>
      <c r="BR31">
        <v>1</v>
      </c>
      <c r="BT31">
        <v>0</v>
      </c>
      <c r="BV31">
        <v>1</v>
      </c>
      <c r="BW31">
        <v>16</v>
      </c>
      <c r="BX31">
        <v>10</v>
      </c>
      <c r="BZ31">
        <v>1</v>
      </c>
      <c r="CC31">
        <v>3</v>
      </c>
      <c r="CD31">
        <v>3</v>
      </c>
      <c r="CG31">
        <v>2</v>
      </c>
      <c r="CH31">
        <v>2</v>
      </c>
      <c r="CJ31">
        <v>0</v>
      </c>
    </row>
    <row r="32" spans="1:88" x14ac:dyDescent="0.25">
      <c r="A32">
        <v>31</v>
      </c>
      <c r="B32" s="1">
        <v>43924</v>
      </c>
      <c r="C32">
        <v>10</v>
      </c>
      <c r="D32">
        <v>2</v>
      </c>
      <c r="E32">
        <v>202</v>
      </c>
      <c r="F32">
        <v>114</v>
      </c>
      <c r="G32">
        <v>3</v>
      </c>
      <c r="H32">
        <v>3</v>
      </c>
      <c r="I32">
        <v>42</v>
      </c>
      <c r="J32">
        <v>30</v>
      </c>
      <c r="K32">
        <v>2</v>
      </c>
      <c r="L32">
        <v>2</v>
      </c>
      <c r="M32">
        <v>33</v>
      </c>
      <c r="N32">
        <v>26</v>
      </c>
      <c r="O32">
        <v>2</v>
      </c>
      <c r="P32">
        <v>12</v>
      </c>
      <c r="Q32">
        <v>1</v>
      </c>
      <c r="R32">
        <v>4</v>
      </c>
      <c r="S32">
        <v>2</v>
      </c>
      <c r="T32">
        <v>4</v>
      </c>
      <c r="U32">
        <v>20</v>
      </c>
      <c r="V32">
        <v>83</v>
      </c>
      <c r="X32">
        <v>16</v>
      </c>
      <c r="Y32">
        <v>3</v>
      </c>
      <c r="Z32">
        <v>2</v>
      </c>
      <c r="AA32">
        <v>104</v>
      </c>
      <c r="AB32">
        <v>54</v>
      </c>
      <c r="AD32">
        <v>7</v>
      </c>
      <c r="AF32">
        <v>1</v>
      </c>
      <c r="AG32">
        <v>23</v>
      </c>
      <c r="AH32">
        <v>13</v>
      </c>
      <c r="AK32">
        <v>16</v>
      </c>
      <c r="AL32">
        <v>13</v>
      </c>
      <c r="AN32">
        <v>3</v>
      </c>
      <c r="AQ32">
        <v>50</v>
      </c>
      <c r="AR32">
        <v>29</v>
      </c>
      <c r="AS32">
        <v>1</v>
      </c>
      <c r="AT32">
        <v>1</v>
      </c>
      <c r="AW32">
        <v>11</v>
      </c>
      <c r="AX32">
        <v>11</v>
      </c>
      <c r="AY32">
        <v>1</v>
      </c>
      <c r="BA32">
        <v>12</v>
      </c>
      <c r="BB32">
        <v>11</v>
      </c>
      <c r="BC32">
        <v>1</v>
      </c>
      <c r="BD32">
        <v>1</v>
      </c>
      <c r="BE32">
        <v>1</v>
      </c>
      <c r="BF32">
        <v>0</v>
      </c>
      <c r="BG32">
        <v>26</v>
      </c>
      <c r="BH32">
        <v>16</v>
      </c>
      <c r="BJ32">
        <v>2</v>
      </c>
      <c r="BM32">
        <v>2</v>
      </c>
      <c r="BN32">
        <v>2</v>
      </c>
      <c r="BQ32">
        <v>2</v>
      </c>
      <c r="BR32">
        <v>1</v>
      </c>
      <c r="BT32">
        <v>0</v>
      </c>
      <c r="BU32">
        <v>6</v>
      </c>
      <c r="BW32">
        <v>22</v>
      </c>
      <c r="BX32">
        <v>15</v>
      </c>
      <c r="BY32">
        <v>1</v>
      </c>
      <c r="BZ32">
        <v>2</v>
      </c>
      <c r="CA32">
        <v>3</v>
      </c>
      <c r="CB32">
        <v>2</v>
      </c>
      <c r="CC32">
        <v>6</v>
      </c>
      <c r="CD32">
        <v>4</v>
      </c>
      <c r="CE32">
        <v>1</v>
      </c>
      <c r="CF32">
        <v>2</v>
      </c>
      <c r="CG32">
        <v>3</v>
      </c>
      <c r="CH32">
        <v>1</v>
      </c>
      <c r="CJ32">
        <v>0</v>
      </c>
    </row>
    <row r="33" spans="1:88" s="2" customFormat="1" x14ac:dyDescent="0.25">
      <c r="A33">
        <v>32</v>
      </c>
      <c r="B33" s="1">
        <v>43925</v>
      </c>
      <c r="C33">
        <v>6</v>
      </c>
      <c r="D33">
        <v>10</v>
      </c>
      <c r="E33">
        <v>208</v>
      </c>
      <c r="F33">
        <v>109</v>
      </c>
      <c r="G33">
        <v>1</v>
      </c>
      <c r="H33">
        <v>1</v>
      </c>
      <c r="I33">
        <v>43</v>
      </c>
      <c r="J33">
        <v>31</v>
      </c>
      <c r="K33">
        <v>1</v>
      </c>
      <c r="L33"/>
      <c r="M33">
        <v>34</v>
      </c>
      <c r="N33">
        <v>27</v>
      </c>
      <c r="O33">
        <v>1</v>
      </c>
      <c r="P33">
        <v>13</v>
      </c>
      <c r="Q33"/>
      <c r="R33">
        <v>4</v>
      </c>
      <c r="S33">
        <v>1</v>
      </c>
      <c r="T33">
        <v>2</v>
      </c>
      <c r="U33">
        <v>22</v>
      </c>
      <c r="V33">
        <v>93</v>
      </c>
      <c r="W33">
        <v>10</v>
      </c>
      <c r="X33">
        <v>26</v>
      </c>
      <c r="Y33"/>
      <c r="Z33">
        <v>5</v>
      </c>
      <c r="AA33">
        <v>104</v>
      </c>
      <c r="AB33">
        <v>49</v>
      </c>
      <c r="AC33"/>
      <c r="AD33">
        <v>7</v>
      </c>
      <c r="AE33"/>
      <c r="AF33"/>
      <c r="AG33">
        <v>23</v>
      </c>
      <c r="AH33">
        <v>14</v>
      </c>
      <c r="AI33">
        <v>1</v>
      </c>
      <c r="AJ33"/>
      <c r="AK33">
        <v>17</v>
      </c>
      <c r="AL33">
        <v>14</v>
      </c>
      <c r="AM33"/>
      <c r="AN33">
        <v>3</v>
      </c>
      <c r="AO33">
        <v>3</v>
      </c>
      <c r="AP33">
        <v>3</v>
      </c>
      <c r="AQ33">
        <v>53</v>
      </c>
      <c r="AR33">
        <v>28</v>
      </c>
      <c r="AS33">
        <v>1</v>
      </c>
      <c r="AT33">
        <v>2</v>
      </c>
      <c r="AU33"/>
      <c r="AV33">
        <v>1</v>
      </c>
      <c r="AW33">
        <v>11</v>
      </c>
      <c r="AX33">
        <v>10</v>
      </c>
      <c r="AY33"/>
      <c r="AZ33"/>
      <c r="BA33">
        <v>12</v>
      </c>
      <c r="BB33">
        <v>11</v>
      </c>
      <c r="BC33"/>
      <c r="BD33">
        <v>1</v>
      </c>
      <c r="BE33"/>
      <c r="BF33">
        <v>0</v>
      </c>
      <c r="BG33">
        <v>26</v>
      </c>
      <c r="BH33">
        <v>16</v>
      </c>
      <c r="BI33"/>
      <c r="BJ33">
        <v>2</v>
      </c>
      <c r="BK33"/>
      <c r="BL33"/>
      <c r="BM33">
        <v>2</v>
      </c>
      <c r="BN33">
        <v>2</v>
      </c>
      <c r="BO33"/>
      <c r="BP33"/>
      <c r="BQ33">
        <v>2</v>
      </c>
      <c r="BR33">
        <v>1</v>
      </c>
      <c r="BS33"/>
      <c r="BT33">
        <v>0</v>
      </c>
      <c r="BU33">
        <v>3</v>
      </c>
      <c r="BV33">
        <v>2</v>
      </c>
      <c r="BW33">
        <v>25</v>
      </c>
      <c r="BX33">
        <v>16</v>
      </c>
      <c r="BY33"/>
      <c r="BZ33">
        <v>2</v>
      </c>
      <c r="CA33">
        <v>1</v>
      </c>
      <c r="CB33"/>
      <c r="CC33">
        <v>7</v>
      </c>
      <c r="CD33">
        <v>5</v>
      </c>
      <c r="CE33"/>
      <c r="CF33"/>
      <c r="CG33">
        <v>3</v>
      </c>
      <c r="CH33">
        <v>1</v>
      </c>
      <c r="CI33"/>
      <c r="CJ33">
        <v>0</v>
      </c>
    </row>
    <row r="34" spans="1:88" s="2" customFormat="1" x14ac:dyDescent="0.25">
      <c r="A34">
        <v>33</v>
      </c>
      <c r="B34" s="1">
        <v>43926</v>
      </c>
      <c r="C34">
        <v>9</v>
      </c>
      <c r="D34">
        <v>5</v>
      </c>
      <c r="E34">
        <v>217</v>
      </c>
      <c r="F34">
        <v>110</v>
      </c>
      <c r="G34"/>
      <c r="H34"/>
      <c r="I34">
        <v>43</v>
      </c>
      <c r="J34">
        <v>31</v>
      </c>
      <c r="K34"/>
      <c r="L34">
        <v>1</v>
      </c>
      <c r="M34">
        <v>34</v>
      </c>
      <c r="N34">
        <v>26</v>
      </c>
      <c r="O34">
        <v>3</v>
      </c>
      <c r="P34">
        <v>16</v>
      </c>
      <c r="Q34"/>
      <c r="R34">
        <v>4</v>
      </c>
      <c r="S34">
        <v>3</v>
      </c>
      <c r="T34">
        <v>6</v>
      </c>
      <c r="U34">
        <v>28</v>
      </c>
      <c r="V34">
        <v>98</v>
      </c>
      <c r="W34"/>
      <c r="X34">
        <v>26</v>
      </c>
      <c r="Y34">
        <v>7</v>
      </c>
      <c r="Z34">
        <v>3</v>
      </c>
      <c r="AA34">
        <v>111</v>
      </c>
      <c r="AB34">
        <v>53</v>
      </c>
      <c r="AC34"/>
      <c r="AD34">
        <v>7</v>
      </c>
      <c r="AE34"/>
      <c r="AF34"/>
      <c r="AG34">
        <v>23</v>
      </c>
      <c r="AH34">
        <v>14</v>
      </c>
      <c r="AI34"/>
      <c r="AJ34"/>
      <c r="AK34">
        <v>17</v>
      </c>
      <c r="AL34">
        <v>14</v>
      </c>
      <c r="AM34"/>
      <c r="AN34">
        <v>3</v>
      </c>
      <c r="AO34"/>
      <c r="AP34">
        <v>1</v>
      </c>
      <c r="AQ34">
        <v>53</v>
      </c>
      <c r="AR34">
        <v>27</v>
      </c>
      <c r="AS34"/>
      <c r="AT34">
        <v>2</v>
      </c>
      <c r="AU34"/>
      <c r="AV34"/>
      <c r="AW34">
        <v>11</v>
      </c>
      <c r="AX34">
        <v>10</v>
      </c>
      <c r="AY34"/>
      <c r="AZ34">
        <v>1</v>
      </c>
      <c r="BA34">
        <v>12</v>
      </c>
      <c r="BB34">
        <v>10</v>
      </c>
      <c r="BC34"/>
      <c r="BD34">
        <v>1</v>
      </c>
      <c r="BE34"/>
      <c r="BF34">
        <v>1</v>
      </c>
      <c r="BG34">
        <v>26</v>
      </c>
      <c r="BH34">
        <v>13</v>
      </c>
      <c r="BI34">
        <v>2</v>
      </c>
      <c r="BJ34">
        <v>4</v>
      </c>
      <c r="BK34"/>
      <c r="BL34"/>
      <c r="BM34">
        <v>2</v>
      </c>
      <c r="BN34">
        <v>2</v>
      </c>
      <c r="BO34"/>
      <c r="BP34"/>
      <c r="BQ34">
        <v>2</v>
      </c>
      <c r="BR34">
        <v>1</v>
      </c>
      <c r="BS34"/>
      <c r="BT34">
        <v>0</v>
      </c>
      <c r="BU34">
        <v>2</v>
      </c>
      <c r="BV34">
        <v>0</v>
      </c>
      <c r="BW34">
        <v>27</v>
      </c>
      <c r="BX34">
        <v>17</v>
      </c>
      <c r="BY34">
        <v>1</v>
      </c>
      <c r="BZ34">
        <v>3</v>
      </c>
      <c r="CA34"/>
      <c r="CB34"/>
      <c r="CC34">
        <v>7</v>
      </c>
      <c r="CD34">
        <v>5</v>
      </c>
      <c r="CE34"/>
      <c r="CF34"/>
      <c r="CG34">
        <v>3</v>
      </c>
      <c r="CH34">
        <v>1</v>
      </c>
      <c r="CI34"/>
      <c r="CJ34">
        <v>0</v>
      </c>
    </row>
    <row r="35" spans="1:88" x14ac:dyDescent="0.25">
      <c r="A35">
        <v>34</v>
      </c>
      <c r="B35" s="1">
        <v>43927</v>
      </c>
      <c r="C35">
        <v>8</v>
      </c>
      <c r="D35">
        <v>4</v>
      </c>
      <c r="E35">
        <v>225</v>
      </c>
      <c r="F35">
        <v>112</v>
      </c>
      <c r="H35">
        <v>1</v>
      </c>
      <c r="I35">
        <v>43</v>
      </c>
      <c r="J35">
        <v>30</v>
      </c>
      <c r="L35">
        <v>2</v>
      </c>
      <c r="M35">
        <v>34</v>
      </c>
      <c r="N35">
        <v>24</v>
      </c>
      <c r="O35">
        <v>2</v>
      </c>
      <c r="P35">
        <v>18</v>
      </c>
      <c r="R35">
        <v>4</v>
      </c>
      <c r="T35">
        <v>2</v>
      </c>
      <c r="U35">
        <v>30</v>
      </c>
      <c r="V35">
        <v>102</v>
      </c>
      <c r="X35">
        <v>26</v>
      </c>
      <c r="Z35">
        <v>3</v>
      </c>
      <c r="AA35">
        <v>111</v>
      </c>
      <c r="AB35">
        <v>48</v>
      </c>
      <c r="AC35">
        <v>2</v>
      </c>
      <c r="AD35">
        <v>9</v>
      </c>
      <c r="AF35">
        <v>1</v>
      </c>
      <c r="AG35">
        <v>23</v>
      </c>
      <c r="AH35">
        <v>13</v>
      </c>
      <c r="AJ35">
        <v>2</v>
      </c>
      <c r="AK35">
        <v>17</v>
      </c>
      <c r="AL35">
        <v>12</v>
      </c>
      <c r="AN35">
        <v>3</v>
      </c>
      <c r="AO35">
        <v>4</v>
      </c>
      <c r="AP35">
        <v>0</v>
      </c>
      <c r="AQ35">
        <v>57</v>
      </c>
      <c r="AR35">
        <v>31</v>
      </c>
      <c r="AT35">
        <v>2</v>
      </c>
      <c r="AW35">
        <v>11</v>
      </c>
      <c r="AX35">
        <v>10</v>
      </c>
      <c r="BA35">
        <v>12</v>
      </c>
      <c r="BB35">
        <v>10</v>
      </c>
      <c r="BD35">
        <v>1</v>
      </c>
      <c r="BF35">
        <v>0</v>
      </c>
      <c r="BG35">
        <v>26</v>
      </c>
      <c r="BH35">
        <v>13</v>
      </c>
      <c r="BJ35">
        <v>4</v>
      </c>
      <c r="BM35">
        <v>2</v>
      </c>
      <c r="BN35">
        <v>2</v>
      </c>
      <c r="BQ35">
        <v>2</v>
      </c>
      <c r="BR35">
        <v>1</v>
      </c>
      <c r="BT35">
        <v>0</v>
      </c>
      <c r="BU35">
        <v>4</v>
      </c>
      <c r="BV35">
        <v>1</v>
      </c>
      <c r="BW35">
        <v>31</v>
      </c>
      <c r="BX35">
        <v>20</v>
      </c>
      <c r="BZ35">
        <v>3</v>
      </c>
      <c r="CC35">
        <v>7</v>
      </c>
      <c r="CD35">
        <v>5</v>
      </c>
      <c r="CG35">
        <v>3</v>
      </c>
      <c r="CH35">
        <v>1</v>
      </c>
      <c r="CJ35">
        <v>0</v>
      </c>
    </row>
    <row r="36" spans="1:88" x14ac:dyDescent="0.25">
      <c r="A36">
        <v>35</v>
      </c>
      <c r="B36" s="1">
        <v>43928</v>
      </c>
      <c r="C36">
        <v>13</v>
      </c>
      <c r="D36">
        <v>13</v>
      </c>
      <c r="E36">
        <v>238</v>
      </c>
      <c r="F36">
        <v>109</v>
      </c>
      <c r="G36">
        <v>2</v>
      </c>
      <c r="I36">
        <v>45</v>
      </c>
      <c r="J36">
        <v>32</v>
      </c>
      <c r="K36">
        <v>2</v>
      </c>
      <c r="M36">
        <v>36</v>
      </c>
      <c r="N36">
        <v>26</v>
      </c>
      <c r="O36">
        <v>2</v>
      </c>
      <c r="P36">
        <v>20</v>
      </c>
      <c r="R36">
        <v>4</v>
      </c>
      <c r="S36">
        <v>4</v>
      </c>
      <c r="T36">
        <v>6</v>
      </c>
      <c r="U36">
        <v>36</v>
      </c>
      <c r="V36">
        <v>115</v>
      </c>
      <c r="X36">
        <v>26</v>
      </c>
      <c r="Y36">
        <v>8</v>
      </c>
      <c r="Z36">
        <v>4</v>
      </c>
      <c r="AA36">
        <v>119</v>
      </c>
      <c r="AB36">
        <v>52</v>
      </c>
      <c r="AD36">
        <v>9</v>
      </c>
      <c r="AE36">
        <v>2</v>
      </c>
      <c r="AG36">
        <v>25</v>
      </c>
      <c r="AH36">
        <v>15</v>
      </c>
      <c r="AI36">
        <v>2</v>
      </c>
      <c r="AK36">
        <v>19</v>
      </c>
      <c r="AL36">
        <v>14</v>
      </c>
      <c r="AN36">
        <v>3</v>
      </c>
      <c r="AO36">
        <v>3</v>
      </c>
      <c r="AP36">
        <v>7</v>
      </c>
      <c r="AQ36">
        <v>60</v>
      </c>
      <c r="AR36">
        <v>27</v>
      </c>
      <c r="AT36">
        <v>2</v>
      </c>
      <c r="AW36">
        <v>11</v>
      </c>
      <c r="AX36">
        <v>10</v>
      </c>
      <c r="BA36">
        <v>12</v>
      </c>
      <c r="BB36">
        <v>10</v>
      </c>
      <c r="BD36">
        <v>1</v>
      </c>
      <c r="BE36">
        <v>2</v>
      </c>
      <c r="BF36">
        <v>1</v>
      </c>
      <c r="BG36">
        <v>28</v>
      </c>
      <c r="BH36">
        <v>14</v>
      </c>
      <c r="BJ36">
        <v>4</v>
      </c>
      <c r="BM36">
        <v>2</v>
      </c>
      <c r="BN36">
        <v>2</v>
      </c>
      <c r="BQ36">
        <v>2</v>
      </c>
      <c r="BR36">
        <v>1</v>
      </c>
      <c r="BT36">
        <v>0</v>
      </c>
      <c r="BV36">
        <v>1</v>
      </c>
      <c r="BW36">
        <v>31</v>
      </c>
      <c r="BX36">
        <v>16</v>
      </c>
      <c r="BY36">
        <v>2</v>
      </c>
      <c r="BZ36">
        <v>5</v>
      </c>
      <c r="CC36">
        <v>7</v>
      </c>
      <c r="CD36">
        <v>5</v>
      </c>
      <c r="CG36">
        <v>3</v>
      </c>
      <c r="CH36">
        <v>1</v>
      </c>
      <c r="CJ36">
        <v>0</v>
      </c>
    </row>
    <row r="37" spans="1:88" x14ac:dyDescent="0.25">
      <c r="A37">
        <v>36</v>
      </c>
      <c r="B37" s="1">
        <v>43929</v>
      </c>
      <c r="C37">
        <v>9</v>
      </c>
      <c r="D37">
        <v>5</v>
      </c>
      <c r="E37">
        <v>247</v>
      </c>
      <c r="F37">
        <v>111</v>
      </c>
      <c r="G37">
        <v>4</v>
      </c>
      <c r="H37">
        <v>1</v>
      </c>
      <c r="I37">
        <v>49</v>
      </c>
      <c r="J37">
        <v>35</v>
      </c>
      <c r="K37">
        <v>1</v>
      </c>
      <c r="M37">
        <v>37</v>
      </c>
      <c r="N37">
        <v>27</v>
      </c>
      <c r="O37">
        <v>2</v>
      </c>
      <c r="P37">
        <v>22</v>
      </c>
      <c r="R37">
        <v>4</v>
      </c>
      <c r="S37">
        <v>2</v>
      </c>
      <c r="T37">
        <v>4</v>
      </c>
      <c r="U37">
        <v>40</v>
      </c>
      <c r="V37">
        <v>120</v>
      </c>
      <c r="X37">
        <v>26</v>
      </c>
      <c r="Z37">
        <v>4</v>
      </c>
      <c r="AA37">
        <v>119</v>
      </c>
      <c r="AB37">
        <v>47</v>
      </c>
      <c r="AC37">
        <v>1</v>
      </c>
      <c r="AD37">
        <v>10</v>
      </c>
      <c r="AE37">
        <v>2</v>
      </c>
      <c r="AF37">
        <v>1</v>
      </c>
      <c r="AG37">
        <v>27</v>
      </c>
      <c r="AH37">
        <v>16</v>
      </c>
      <c r="AK37">
        <v>19</v>
      </c>
      <c r="AL37">
        <v>14</v>
      </c>
      <c r="AN37">
        <v>3</v>
      </c>
      <c r="AO37">
        <v>6</v>
      </c>
      <c r="AP37">
        <v>0</v>
      </c>
      <c r="AQ37">
        <v>66</v>
      </c>
      <c r="AR37">
        <v>33</v>
      </c>
      <c r="AT37">
        <v>2</v>
      </c>
      <c r="AU37">
        <v>1</v>
      </c>
      <c r="AW37">
        <v>12</v>
      </c>
      <c r="AX37">
        <v>11</v>
      </c>
      <c r="BA37">
        <v>12</v>
      </c>
      <c r="BB37">
        <v>10</v>
      </c>
      <c r="BD37">
        <v>1</v>
      </c>
      <c r="BF37">
        <v>1</v>
      </c>
      <c r="BG37">
        <v>28</v>
      </c>
      <c r="BH37">
        <v>12</v>
      </c>
      <c r="BI37">
        <v>1</v>
      </c>
      <c r="BJ37">
        <v>5</v>
      </c>
      <c r="BM37">
        <v>2</v>
      </c>
      <c r="BN37">
        <v>2</v>
      </c>
      <c r="BQ37">
        <v>2</v>
      </c>
      <c r="BR37">
        <v>1</v>
      </c>
      <c r="BT37">
        <v>0</v>
      </c>
      <c r="BU37">
        <v>3</v>
      </c>
      <c r="BV37">
        <v>0</v>
      </c>
      <c r="BW37">
        <v>34</v>
      </c>
      <c r="BX37">
        <v>19</v>
      </c>
      <c r="BZ37">
        <v>5</v>
      </c>
      <c r="CA37">
        <v>1</v>
      </c>
      <c r="CC37">
        <v>8</v>
      </c>
      <c r="CD37">
        <v>6</v>
      </c>
      <c r="CE37">
        <v>1</v>
      </c>
      <c r="CG37">
        <v>4</v>
      </c>
      <c r="CH37">
        <v>2</v>
      </c>
      <c r="CJ37">
        <v>0</v>
      </c>
    </row>
    <row r="38" spans="1:88" x14ac:dyDescent="0.25">
      <c r="A38">
        <v>37</v>
      </c>
      <c r="B38" s="1">
        <v>43930</v>
      </c>
      <c r="C38">
        <v>6</v>
      </c>
      <c r="D38">
        <v>8</v>
      </c>
      <c r="E38">
        <v>253</v>
      </c>
      <c r="F38">
        <v>108</v>
      </c>
      <c r="G38">
        <v>2</v>
      </c>
      <c r="H38">
        <v>2</v>
      </c>
      <c r="I38">
        <v>51</v>
      </c>
      <c r="J38">
        <v>34</v>
      </c>
      <c r="K38">
        <v>4</v>
      </c>
      <c r="L38">
        <v>2</v>
      </c>
      <c r="M38">
        <v>41</v>
      </c>
      <c r="N38">
        <v>28</v>
      </c>
      <c r="O38">
        <v>1</v>
      </c>
      <c r="P38">
        <v>23</v>
      </c>
      <c r="Q38">
        <v>1</v>
      </c>
      <c r="R38">
        <v>5</v>
      </c>
      <c r="S38">
        <v>2</v>
      </c>
      <c r="T38">
        <v>3</v>
      </c>
      <c r="U38">
        <v>43</v>
      </c>
      <c r="V38">
        <v>128</v>
      </c>
      <c r="X38">
        <v>26</v>
      </c>
      <c r="Y38">
        <v>2</v>
      </c>
      <c r="Z38">
        <v>0</v>
      </c>
      <c r="AA38">
        <v>121</v>
      </c>
      <c r="AB38">
        <v>48</v>
      </c>
      <c r="AC38">
        <v>1</v>
      </c>
      <c r="AD38">
        <v>11</v>
      </c>
      <c r="AF38">
        <v>2</v>
      </c>
      <c r="AG38">
        <v>27</v>
      </c>
      <c r="AH38">
        <v>13</v>
      </c>
      <c r="AJ38">
        <v>1</v>
      </c>
      <c r="AK38">
        <v>19</v>
      </c>
      <c r="AL38">
        <v>12</v>
      </c>
      <c r="AM38">
        <v>1</v>
      </c>
      <c r="AN38">
        <v>4</v>
      </c>
      <c r="AO38">
        <v>2</v>
      </c>
      <c r="AP38">
        <v>4</v>
      </c>
      <c r="AQ38">
        <v>68</v>
      </c>
      <c r="AR38">
        <v>31</v>
      </c>
      <c r="AT38">
        <v>2</v>
      </c>
      <c r="AU38">
        <v>1</v>
      </c>
      <c r="AW38">
        <v>13</v>
      </c>
      <c r="AX38">
        <v>12</v>
      </c>
      <c r="AY38">
        <v>2</v>
      </c>
      <c r="BA38">
        <v>14</v>
      </c>
      <c r="BB38">
        <v>12</v>
      </c>
      <c r="BD38">
        <v>1</v>
      </c>
      <c r="BE38">
        <v>2</v>
      </c>
      <c r="BF38">
        <v>2</v>
      </c>
      <c r="BG38">
        <v>30</v>
      </c>
      <c r="BH38">
        <v>12</v>
      </c>
      <c r="BJ38">
        <v>5</v>
      </c>
      <c r="BM38">
        <v>2</v>
      </c>
      <c r="BN38">
        <v>2</v>
      </c>
      <c r="BP38">
        <v>1</v>
      </c>
      <c r="BQ38">
        <v>2</v>
      </c>
      <c r="BR38">
        <v>0</v>
      </c>
      <c r="BT38">
        <v>0</v>
      </c>
      <c r="BV38">
        <v>2</v>
      </c>
      <c r="BW38">
        <v>34</v>
      </c>
      <c r="BX38">
        <v>17</v>
      </c>
      <c r="BZ38">
        <v>5</v>
      </c>
      <c r="CA38">
        <v>1</v>
      </c>
      <c r="CC38">
        <v>9</v>
      </c>
      <c r="CD38">
        <v>7</v>
      </c>
      <c r="CE38">
        <v>2</v>
      </c>
      <c r="CG38">
        <v>6</v>
      </c>
      <c r="CH38">
        <v>4</v>
      </c>
      <c r="CJ38">
        <v>0</v>
      </c>
    </row>
    <row r="39" spans="1:88" x14ac:dyDescent="0.25">
      <c r="A39">
        <v>38</v>
      </c>
      <c r="B39" s="1">
        <v>43931</v>
      </c>
      <c r="C39">
        <v>8</v>
      </c>
      <c r="D39">
        <v>10</v>
      </c>
      <c r="E39">
        <v>261</v>
      </c>
      <c r="F39">
        <v>106</v>
      </c>
      <c r="G39">
        <v>2</v>
      </c>
      <c r="H39">
        <v>1</v>
      </c>
      <c r="I39">
        <v>53</v>
      </c>
      <c r="J39">
        <v>36</v>
      </c>
      <c r="K39">
        <v>1</v>
      </c>
      <c r="M39">
        <v>42</v>
      </c>
      <c r="N39">
        <v>29</v>
      </c>
      <c r="P39">
        <v>23</v>
      </c>
      <c r="R39">
        <v>5</v>
      </c>
      <c r="S39">
        <v>2</v>
      </c>
      <c r="T39">
        <v>2</v>
      </c>
      <c r="U39">
        <v>45</v>
      </c>
      <c r="V39">
        <v>138</v>
      </c>
      <c r="X39">
        <v>26</v>
      </c>
      <c r="Y39">
        <v>5</v>
      </c>
      <c r="Z39">
        <v>4</v>
      </c>
      <c r="AA39">
        <v>126</v>
      </c>
      <c r="AB39">
        <v>49</v>
      </c>
      <c r="AD39">
        <v>11</v>
      </c>
      <c r="AE39">
        <v>2</v>
      </c>
      <c r="AG39">
        <v>29</v>
      </c>
      <c r="AH39">
        <v>15</v>
      </c>
      <c r="AI39">
        <v>1</v>
      </c>
      <c r="AK39">
        <v>20</v>
      </c>
      <c r="AL39">
        <v>13</v>
      </c>
      <c r="AN39">
        <v>4</v>
      </c>
      <c r="AO39">
        <v>1</v>
      </c>
      <c r="AP39">
        <v>4</v>
      </c>
      <c r="AQ39">
        <v>69</v>
      </c>
      <c r="AR39">
        <v>28</v>
      </c>
      <c r="AT39">
        <v>2</v>
      </c>
      <c r="AW39">
        <v>13</v>
      </c>
      <c r="AX39">
        <v>13</v>
      </c>
      <c r="BA39">
        <v>14</v>
      </c>
      <c r="BB39">
        <v>12</v>
      </c>
      <c r="BD39">
        <v>1</v>
      </c>
      <c r="BE39">
        <v>2</v>
      </c>
      <c r="BF39">
        <v>1</v>
      </c>
      <c r="BG39">
        <v>32</v>
      </c>
      <c r="BH39">
        <v>13</v>
      </c>
      <c r="BJ39">
        <v>5</v>
      </c>
      <c r="BM39">
        <v>2</v>
      </c>
      <c r="BN39">
        <v>2</v>
      </c>
      <c r="BQ39">
        <v>2</v>
      </c>
      <c r="BR39">
        <v>0</v>
      </c>
      <c r="BT39">
        <v>0</v>
      </c>
      <c r="BV39">
        <v>1</v>
      </c>
      <c r="BW39">
        <v>34</v>
      </c>
      <c r="BX39">
        <v>16</v>
      </c>
      <c r="BZ39">
        <v>5</v>
      </c>
      <c r="CB39">
        <v>1</v>
      </c>
      <c r="CC39">
        <v>9</v>
      </c>
      <c r="CD39">
        <v>6</v>
      </c>
      <c r="CG39">
        <v>6</v>
      </c>
      <c r="CH39">
        <v>4</v>
      </c>
      <c r="CJ39">
        <v>0</v>
      </c>
    </row>
    <row r="40" spans="1:88" x14ac:dyDescent="0.25">
      <c r="A40">
        <v>39</v>
      </c>
      <c r="B40" s="1">
        <v>43932</v>
      </c>
      <c r="C40">
        <v>6</v>
      </c>
      <c r="D40">
        <v>15</v>
      </c>
      <c r="E40">
        <v>267</v>
      </c>
      <c r="F40">
        <v>94</v>
      </c>
      <c r="G40">
        <v>2</v>
      </c>
      <c r="H40">
        <v>1</v>
      </c>
      <c r="I40">
        <v>55</v>
      </c>
      <c r="J40">
        <v>35</v>
      </c>
      <c r="M40">
        <v>42</v>
      </c>
      <c r="N40">
        <v>27</v>
      </c>
      <c r="O40">
        <v>3</v>
      </c>
      <c r="P40">
        <v>26</v>
      </c>
      <c r="Q40">
        <v>2</v>
      </c>
      <c r="R40">
        <v>7</v>
      </c>
      <c r="S40">
        <v>2</v>
      </c>
      <c r="T40">
        <v>5</v>
      </c>
      <c r="U40">
        <v>50</v>
      </c>
      <c r="V40">
        <v>153</v>
      </c>
      <c r="X40">
        <v>26</v>
      </c>
      <c r="Z40">
        <v>7</v>
      </c>
      <c r="AA40">
        <v>126</v>
      </c>
      <c r="AB40">
        <v>40</v>
      </c>
      <c r="AC40">
        <v>2</v>
      </c>
      <c r="AD40">
        <v>13</v>
      </c>
      <c r="AG40">
        <v>29</v>
      </c>
      <c r="AH40">
        <v>13</v>
      </c>
      <c r="AK40">
        <v>20</v>
      </c>
      <c r="AL40">
        <v>11</v>
      </c>
      <c r="AM40">
        <v>2</v>
      </c>
      <c r="AN40">
        <v>6</v>
      </c>
      <c r="AO40">
        <v>1</v>
      </c>
      <c r="AP40">
        <v>2</v>
      </c>
      <c r="AQ40">
        <v>70</v>
      </c>
      <c r="AR40">
        <v>27</v>
      </c>
      <c r="AT40">
        <v>2</v>
      </c>
      <c r="AU40">
        <v>2</v>
      </c>
      <c r="AV40">
        <v>1</v>
      </c>
      <c r="AW40">
        <v>15</v>
      </c>
      <c r="AX40">
        <v>14</v>
      </c>
      <c r="BA40">
        <v>14</v>
      </c>
      <c r="BB40">
        <v>12</v>
      </c>
      <c r="BD40">
        <v>1</v>
      </c>
      <c r="BE40">
        <v>2</v>
      </c>
      <c r="BF40">
        <v>5</v>
      </c>
      <c r="BG40">
        <v>34</v>
      </c>
      <c r="BH40">
        <v>9</v>
      </c>
      <c r="BI40">
        <v>1</v>
      </c>
      <c r="BJ40">
        <v>6</v>
      </c>
      <c r="BM40">
        <v>2</v>
      </c>
      <c r="BN40">
        <v>2</v>
      </c>
      <c r="BQ40">
        <v>2</v>
      </c>
      <c r="BR40">
        <v>0</v>
      </c>
      <c r="BT40">
        <v>0</v>
      </c>
      <c r="BU40">
        <v>3</v>
      </c>
      <c r="BV40">
        <v>1</v>
      </c>
      <c r="BW40">
        <v>37</v>
      </c>
      <c r="BX40">
        <v>18</v>
      </c>
      <c r="BZ40">
        <v>5</v>
      </c>
      <c r="CC40">
        <v>9</v>
      </c>
      <c r="CD40">
        <v>6</v>
      </c>
      <c r="CG40">
        <v>6</v>
      </c>
      <c r="CH40">
        <v>4</v>
      </c>
      <c r="CJ40">
        <v>0</v>
      </c>
    </row>
    <row r="41" spans="1:88" x14ac:dyDescent="0.25">
      <c r="A41">
        <v>40</v>
      </c>
      <c r="B41" s="1">
        <v>43933</v>
      </c>
      <c r="C41">
        <v>6</v>
      </c>
      <c r="D41">
        <v>3</v>
      </c>
      <c r="E41">
        <v>273</v>
      </c>
      <c r="F41">
        <v>95</v>
      </c>
      <c r="G41">
        <v>1</v>
      </c>
      <c r="H41">
        <v>1</v>
      </c>
      <c r="I41">
        <v>56</v>
      </c>
      <c r="J41">
        <v>35</v>
      </c>
      <c r="K41">
        <v>1</v>
      </c>
      <c r="M41">
        <v>43</v>
      </c>
      <c r="N41">
        <v>28</v>
      </c>
      <c r="O41">
        <v>2</v>
      </c>
      <c r="P41">
        <v>28</v>
      </c>
      <c r="R41">
        <v>7</v>
      </c>
      <c r="S41">
        <v>1</v>
      </c>
      <c r="T41">
        <v>3</v>
      </c>
      <c r="U41">
        <v>53</v>
      </c>
      <c r="V41">
        <v>156</v>
      </c>
      <c r="X41">
        <v>26</v>
      </c>
      <c r="Y41">
        <v>4</v>
      </c>
      <c r="Z41">
        <v>1</v>
      </c>
      <c r="AA41">
        <v>130</v>
      </c>
      <c r="AB41">
        <v>42</v>
      </c>
      <c r="AC41">
        <v>1</v>
      </c>
      <c r="AD41">
        <v>14</v>
      </c>
      <c r="AF41">
        <v>1</v>
      </c>
      <c r="AG41">
        <v>29</v>
      </c>
      <c r="AH41">
        <v>12</v>
      </c>
      <c r="AK41">
        <v>20</v>
      </c>
      <c r="AL41">
        <v>11</v>
      </c>
      <c r="AN41">
        <v>6</v>
      </c>
      <c r="AO41">
        <v>2</v>
      </c>
      <c r="AP41">
        <v>0</v>
      </c>
      <c r="AQ41">
        <v>72</v>
      </c>
      <c r="AR41">
        <v>29</v>
      </c>
      <c r="AT41">
        <v>2</v>
      </c>
      <c r="AU41">
        <v>1</v>
      </c>
      <c r="AW41">
        <v>16</v>
      </c>
      <c r="AX41">
        <v>15</v>
      </c>
      <c r="AY41">
        <v>1</v>
      </c>
      <c r="BA41">
        <v>15</v>
      </c>
      <c r="BB41">
        <v>13</v>
      </c>
      <c r="BD41">
        <v>1</v>
      </c>
      <c r="BF41">
        <v>0</v>
      </c>
      <c r="BG41">
        <v>34</v>
      </c>
      <c r="BH41">
        <v>9</v>
      </c>
      <c r="BJ41">
        <v>6</v>
      </c>
      <c r="BM41">
        <v>2</v>
      </c>
      <c r="BN41">
        <v>2</v>
      </c>
      <c r="BQ41">
        <v>2</v>
      </c>
      <c r="BR41">
        <v>0</v>
      </c>
      <c r="BT41">
        <v>0</v>
      </c>
      <c r="BV41">
        <v>2</v>
      </c>
      <c r="BW41">
        <v>37</v>
      </c>
      <c r="BX41">
        <v>15</v>
      </c>
      <c r="BY41">
        <v>1</v>
      </c>
      <c r="BZ41">
        <v>6</v>
      </c>
      <c r="CC41">
        <v>9</v>
      </c>
      <c r="CD41">
        <v>6</v>
      </c>
      <c r="CG41">
        <v>6</v>
      </c>
      <c r="CH41">
        <v>4</v>
      </c>
      <c r="CJ41">
        <v>0</v>
      </c>
    </row>
    <row r="42" spans="1:88" x14ac:dyDescent="0.25">
      <c r="A42">
        <v>41</v>
      </c>
      <c r="B42" s="1">
        <v>43934</v>
      </c>
      <c r="C42">
        <v>3</v>
      </c>
      <c r="D42">
        <v>2</v>
      </c>
      <c r="E42">
        <v>276</v>
      </c>
      <c r="F42">
        <v>95</v>
      </c>
      <c r="H42">
        <v>1</v>
      </c>
      <c r="I42">
        <v>56</v>
      </c>
      <c r="J42">
        <v>33</v>
      </c>
      <c r="L42">
        <v>1</v>
      </c>
      <c r="M42">
        <v>43</v>
      </c>
      <c r="N42">
        <v>26</v>
      </c>
      <c r="O42">
        <v>1</v>
      </c>
      <c r="P42">
        <v>29</v>
      </c>
      <c r="Q42">
        <v>1</v>
      </c>
      <c r="R42">
        <v>8</v>
      </c>
      <c r="S42">
        <v>1</v>
      </c>
      <c r="T42">
        <v>2</v>
      </c>
      <c r="U42">
        <v>55</v>
      </c>
      <c r="V42">
        <v>158</v>
      </c>
      <c r="X42">
        <v>26</v>
      </c>
      <c r="Z42">
        <v>1</v>
      </c>
      <c r="AA42">
        <v>130</v>
      </c>
      <c r="AB42">
        <v>40</v>
      </c>
      <c r="AC42">
        <v>1</v>
      </c>
      <c r="AD42">
        <v>15</v>
      </c>
      <c r="AF42">
        <v>1</v>
      </c>
      <c r="AG42">
        <v>29</v>
      </c>
      <c r="AH42">
        <v>10</v>
      </c>
      <c r="AK42">
        <v>20</v>
      </c>
      <c r="AL42">
        <v>10</v>
      </c>
      <c r="AM42">
        <v>1</v>
      </c>
      <c r="AN42">
        <v>7</v>
      </c>
      <c r="AO42">
        <v>1</v>
      </c>
      <c r="AP42">
        <v>0</v>
      </c>
      <c r="AQ42">
        <v>73</v>
      </c>
      <c r="AR42">
        <v>30</v>
      </c>
      <c r="AT42">
        <v>2</v>
      </c>
      <c r="AW42">
        <v>16</v>
      </c>
      <c r="AX42">
        <v>15</v>
      </c>
      <c r="AZ42">
        <v>1</v>
      </c>
      <c r="BA42">
        <v>15</v>
      </c>
      <c r="BB42">
        <v>12</v>
      </c>
      <c r="BD42">
        <v>1</v>
      </c>
      <c r="BF42">
        <v>0</v>
      </c>
      <c r="BG42">
        <v>34</v>
      </c>
      <c r="BH42">
        <v>9</v>
      </c>
      <c r="BJ42">
        <v>6</v>
      </c>
      <c r="BM42">
        <v>2</v>
      </c>
      <c r="BN42">
        <v>2</v>
      </c>
      <c r="BQ42">
        <v>2</v>
      </c>
      <c r="BR42">
        <v>0</v>
      </c>
      <c r="BT42">
        <v>0</v>
      </c>
      <c r="BU42">
        <v>2</v>
      </c>
      <c r="BV42">
        <v>1</v>
      </c>
      <c r="BW42">
        <v>39</v>
      </c>
      <c r="BX42">
        <v>16</v>
      </c>
      <c r="BZ42">
        <v>6</v>
      </c>
      <c r="CC42">
        <v>9</v>
      </c>
      <c r="CD42">
        <v>6</v>
      </c>
      <c r="CG42">
        <v>6</v>
      </c>
      <c r="CH42">
        <v>4</v>
      </c>
      <c r="CJ42">
        <v>0</v>
      </c>
    </row>
    <row r="43" spans="1:88" x14ac:dyDescent="0.25">
      <c r="A43">
        <v>42</v>
      </c>
      <c r="B43" s="1">
        <v>43935</v>
      </c>
      <c r="C43">
        <v>9</v>
      </c>
      <c r="E43">
        <v>285</v>
      </c>
      <c r="F43">
        <v>103</v>
      </c>
      <c r="G43">
        <v>3</v>
      </c>
      <c r="H43">
        <v>1</v>
      </c>
      <c r="I43">
        <v>59</v>
      </c>
      <c r="J43">
        <v>35</v>
      </c>
      <c r="L43">
        <v>2</v>
      </c>
      <c r="M43">
        <v>43</v>
      </c>
      <c r="N43">
        <v>24</v>
      </c>
      <c r="O43">
        <v>1</v>
      </c>
      <c r="P43">
        <v>30</v>
      </c>
      <c r="R43">
        <v>8</v>
      </c>
      <c r="T43">
        <v>1</v>
      </c>
      <c r="U43">
        <v>56</v>
      </c>
      <c r="V43">
        <v>158</v>
      </c>
      <c r="W43">
        <v>12</v>
      </c>
      <c r="X43">
        <v>38</v>
      </c>
      <c r="Y43">
        <v>3</v>
      </c>
      <c r="Z43">
        <v>0</v>
      </c>
      <c r="AA43">
        <v>133</v>
      </c>
      <c r="AB43">
        <v>42</v>
      </c>
      <c r="AC43">
        <v>1</v>
      </c>
      <c r="AD43">
        <v>16</v>
      </c>
      <c r="AE43">
        <v>2</v>
      </c>
      <c r="AG43">
        <v>31</v>
      </c>
      <c r="AH43">
        <v>12</v>
      </c>
      <c r="AK43">
        <v>20</v>
      </c>
      <c r="AL43">
        <v>10</v>
      </c>
      <c r="AN43">
        <v>7</v>
      </c>
      <c r="AO43">
        <v>2</v>
      </c>
      <c r="AP43">
        <v>0</v>
      </c>
      <c r="AQ43">
        <v>75</v>
      </c>
      <c r="AR43">
        <v>32</v>
      </c>
      <c r="AT43">
        <v>2</v>
      </c>
      <c r="AV43">
        <v>1</v>
      </c>
      <c r="AW43">
        <v>16</v>
      </c>
      <c r="AX43">
        <v>14</v>
      </c>
      <c r="AZ43">
        <v>2</v>
      </c>
      <c r="BA43">
        <v>15</v>
      </c>
      <c r="BB43">
        <v>10</v>
      </c>
      <c r="BD43">
        <v>1</v>
      </c>
      <c r="BF43">
        <v>0</v>
      </c>
      <c r="BG43">
        <v>34</v>
      </c>
      <c r="BH43">
        <v>9</v>
      </c>
      <c r="BJ43">
        <v>6</v>
      </c>
      <c r="BM43">
        <v>2</v>
      </c>
      <c r="BN43">
        <v>2</v>
      </c>
      <c r="BQ43">
        <v>2</v>
      </c>
      <c r="BR43">
        <v>0</v>
      </c>
      <c r="BT43">
        <v>0</v>
      </c>
      <c r="BU43">
        <v>4</v>
      </c>
      <c r="BV43">
        <v>0</v>
      </c>
      <c r="BW43">
        <v>43</v>
      </c>
      <c r="BX43">
        <v>20</v>
      </c>
      <c r="BZ43">
        <v>6</v>
      </c>
      <c r="CA43">
        <v>1</v>
      </c>
      <c r="CC43">
        <v>10</v>
      </c>
      <c r="CD43">
        <v>7</v>
      </c>
      <c r="CG43">
        <v>6</v>
      </c>
      <c r="CH43">
        <v>4</v>
      </c>
      <c r="CJ43">
        <v>0</v>
      </c>
    </row>
    <row r="44" spans="1:88" x14ac:dyDescent="0.25">
      <c r="A44">
        <v>43</v>
      </c>
      <c r="B44" s="1">
        <v>43936</v>
      </c>
      <c r="C44">
        <v>7</v>
      </c>
      <c r="D44">
        <v>13</v>
      </c>
      <c r="E44">
        <v>292</v>
      </c>
      <c r="F44">
        <v>96</v>
      </c>
      <c r="G44">
        <v>2</v>
      </c>
      <c r="H44">
        <v>3</v>
      </c>
      <c r="I44">
        <v>61</v>
      </c>
      <c r="J44">
        <v>34</v>
      </c>
      <c r="M44">
        <v>43</v>
      </c>
      <c r="N44">
        <v>24</v>
      </c>
      <c r="O44">
        <v>1</v>
      </c>
      <c r="P44">
        <v>31</v>
      </c>
      <c r="R44">
        <v>8</v>
      </c>
      <c r="S44">
        <v>4</v>
      </c>
      <c r="T44">
        <v>5</v>
      </c>
      <c r="U44">
        <v>61</v>
      </c>
      <c r="V44">
        <v>171</v>
      </c>
      <c r="X44">
        <v>38</v>
      </c>
      <c r="Y44">
        <v>1</v>
      </c>
      <c r="Z44">
        <v>4</v>
      </c>
      <c r="AA44">
        <v>134</v>
      </c>
      <c r="AB44">
        <v>39</v>
      </c>
      <c r="AD44">
        <v>16</v>
      </c>
      <c r="AE44">
        <v>1</v>
      </c>
      <c r="AG44">
        <v>32</v>
      </c>
      <c r="AH44">
        <v>13</v>
      </c>
      <c r="AK44">
        <v>20</v>
      </c>
      <c r="AL44">
        <v>10</v>
      </c>
      <c r="AN44">
        <v>7</v>
      </c>
      <c r="AO44">
        <v>2</v>
      </c>
      <c r="AP44">
        <v>5</v>
      </c>
      <c r="AQ44">
        <v>77</v>
      </c>
      <c r="AR44">
        <v>29</v>
      </c>
      <c r="AT44">
        <v>2</v>
      </c>
      <c r="AV44">
        <v>1</v>
      </c>
      <c r="AW44">
        <v>16</v>
      </c>
      <c r="AX44">
        <v>13</v>
      </c>
      <c r="BA44">
        <v>15</v>
      </c>
      <c r="BB44">
        <v>10</v>
      </c>
      <c r="BD44">
        <v>1</v>
      </c>
      <c r="BE44">
        <v>1</v>
      </c>
      <c r="BF44">
        <v>1</v>
      </c>
      <c r="BG44">
        <v>35</v>
      </c>
      <c r="BH44">
        <v>9</v>
      </c>
      <c r="BJ44">
        <v>6</v>
      </c>
      <c r="BM44">
        <v>2</v>
      </c>
      <c r="BN44">
        <v>2</v>
      </c>
      <c r="BQ44">
        <v>2</v>
      </c>
      <c r="BR44">
        <v>0</v>
      </c>
      <c r="BT44">
        <v>0</v>
      </c>
      <c r="BU44">
        <v>3</v>
      </c>
      <c r="BV44">
        <v>3</v>
      </c>
      <c r="BW44">
        <v>46</v>
      </c>
      <c r="BX44">
        <v>19</v>
      </c>
      <c r="BY44">
        <v>1</v>
      </c>
      <c r="BZ44">
        <v>7</v>
      </c>
      <c r="CA44">
        <v>1</v>
      </c>
      <c r="CB44">
        <v>2</v>
      </c>
      <c r="CC44">
        <v>11</v>
      </c>
      <c r="CD44">
        <v>6</v>
      </c>
      <c r="CG44">
        <v>6</v>
      </c>
      <c r="CH44">
        <v>4</v>
      </c>
      <c r="CJ44">
        <v>0</v>
      </c>
    </row>
    <row r="45" spans="1:88" x14ac:dyDescent="0.25">
      <c r="A45">
        <v>44</v>
      </c>
      <c r="B45" s="1">
        <v>43937</v>
      </c>
      <c r="C45">
        <v>12</v>
      </c>
      <c r="D45">
        <v>9</v>
      </c>
      <c r="E45">
        <v>304</v>
      </c>
      <c r="F45">
        <v>99</v>
      </c>
      <c r="G45">
        <v>1</v>
      </c>
      <c r="H45">
        <v>5</v>
      </c>
      <c r="I45">
        <v>62</v>
      </c>
      <c r="J45">
        <v>30</v>
      </c>
      <c r="L45">
        <v>2</v>
      </c>
      <c r="M45">
        <v>43</v>
      </c>
      <c r="N45">
        <v>22</v>
      </c>
      <c r="P45">
        <v>31</v>
      </c>
      <c r="R45">
        <v>8</v>
      </c>
      <c r="U45">
        <v>61</v>
      </c>
      <c r="V45">
        <v>180</v>
      </c>
      <c r="X45">
        <v>38</v>
      </c>
      <c r="Y45">
        <v>7</v>
      </c>
      <c r="Z45">
        <v>6</v>
      </c>
      <c r="AA45">
        <v>141</v>
      </c>
      <c r="AB45">
        <v>40</v>
      </c>
      <c r="AD45">
        <v>16</v>
      </c>
      <c r="AF45">
        <v>2</v>
      </c>
      <c r="AG45">
        <v>32</v>
      </c>
      <c r="AH45">
        <v>11</v>
      </c>
      <c r="AJ45">
        <v>1</v>
      </c>
      <c r="AK45">
        <v>20</v>
      </c>
      <c r="AL45">
        <v>9</v>
      </c>
      <c r="AN45">
        <v>7</v>
      </c>
      <c r="AO45">
        <v>1</v>
      </c>
      <c r="AP45">
        <v>0</v>
      </c>
      <c r="AQ45">
        <v>78</v>
      </c>
      <c r="AR45">
        <v>30</v>
      </c>
      <c r="AT45">
        <v>2</v>
      </c>
      <c r="AV45">
        <v>1</v>
      </c>
      <c r="AW45">
        <v>16</v>
      </c>
      <c r="AX45">
        <v>12</v>
      </c>
      <c r="AZ45">
        <v>1</v>
      </c>
      <c r="BA45">
        <v>15</v>
      </c>
      <c r="BB45">
        <v>9</v>
      </c>
      <c r="BD45">
        <v>1</v>
      </c>
      <c r="BE45">
        <v>1</v>
      </c>
      <c r="BF45">
        <v>3</v>
      </c>
      <c r="BG45">
        <v>36</v>
      </c>
      <c r="BH45">
        <v>7</v>
      </c>
      <c r="BJ45">
        <v>6</v>
      </c>
      <c r="BK45">
        <v>1</v>
      </c>
      <c r="BL45">
        <v>1</v>
      </c>
      <c r="BM45">
        <v>3</v>
      </c>
      <c r="BN45">
        <v>2</v>
      </c>
      <c r="BQ45">
        <v>2</v>
      </c>
      <c r="BR45">
        <v>0</v>
      </c>
      <c r="BT45">
        <v>0</v>
      </c>
      <c r="BU45">
        <v>3</v>
      </c>
      <c r="BV45">
        <v>0</v>
      </c>
      <c r="BW45">
        <v>49</v>
      </c>
      <c r="BX45">
        <v>22</v>
      </c>
      <c r="BZ45">
        <v>7</v>
      </c>
      <c r="CB45">
        <v>1</v>
      </c>
      <c r="CC45">
        <v>11</v>
      </c>
      <c r="CD45">
        <v>5</v>
      </c>
      <c r="CG45">
        <v>6</v>
      </c>
      <c r="CH45">
        <v>4</v>
      </c>
      <c r="CJ45">
        <v>0</v>
      </c>
    </row>
    <row r="46" spans="1:88" x14ac:dyDescent="0.25">
      <c r="A46">
        <v>45</v>
      </c>
      <c r="B46" s="1">
        <v>43938</v>
      </c>
      <c r="C46">
        <v>6</v>
      </c>
      <c r="D46">
        <v>8</v>
      </c>
      <c r="E46">
        <v>310</v>
      </c>
      <c r="F46">
        <v>95</v>
      </c>
      <c r="I46">
        <v>62</v>
      </c>
      <c r="J46">
        <v>28</v>
      </c>
      <c r="K46">
        <v>1</v>
      </c>
      <c r="M46">
        <v>44</v>
      </c>
      <c r="N46">
        <v>22</v>
      </c>
      <c r="O46">
        <v>2</v>
      </c>
      <c r="P46">
        <v>33</v>
      </c>
      <c r="Q46">
        <v>2</v>
      </c>
      <c r="R46">
        <v>10</v>
      </c>
      <c r="S46">
        <v>3</v>
      </c>
      <c r="T46">
        <v>5</v>
      </c>
      <c r="U46">
        <v>66</v>
      </c>
      <c r="V46">
        <v>188</v>
      </c>
      <c r="X46">
        <v>38</v>
      </c>
      <c r="Y46">
        <v>4</v>
      </c>
      <c r="Z46">
        <v>2</v>
      </c>
      <c r="AA46">
        <v>145</v>
      </c>
      <c r="AB46">
        <v>42</v>
      </c>
      <c r="AD46">
        <v>16</v>
      </c>
      <c r="AG46">
        <v>32</v>
      </c>
      <c r="AH46">
        <v>11</v>
      </c>
      <c r="AK46">
        <v>20</v>
      </c>
      <c r="AL46">
        <v>9</v>
      </c>
      <c r="AN46">
        <v>7</v>
      </c>
      <c r="AO46">
        <v>1</v>
      </c>
      <c r="AP46">
        <v>3</v>
      </c>
      <c r="AQ46">
        <v>79</v>
      </c>
      <c r="AR46">
        <v>27</v>
      </c>
      <c r="AS46">
        <v>1</v>
      </c>
      <c r="AT46">
        <v>3</v>
      </c>
      <c r="AW46">
        <v>16</v>
      </c>
      <c r="AX46">
        <v>11</v>
      </c>
      <c r="AY46">
        <v>1</v>
      </c>
      <c r="BA46">
        <v>16</v>
      </c>
      <c r="BB46">
        <v>9</v>
      </c>
      <c r="BC46">
        <v>1</v>
      </c>
      <c r="BD46">
        <v>2</v>
      </c>
      <c r="BF46">
        <v>1</v>
      </c>
      <c r="BG46">
        <v>36</v>
      </c>
      <c r="BH46">
        <v>5</v>
      </c>
      <c r="BI46">
        <v>1</v>
      </c>
      <c r="BJ46">
        <v>7</v>
      </c>
      <c r="BM46">
        <v>3</v>
      </c>
      <c r="BN46">
        <v>1</v>
      </c>
      <c r="BO46">
        <v>0</v>
      </c>
      <c r="BQ46">
        <v>2</v>
      </c>
      <c r="BR46">
        <v>0</v>
      </c>
      <c r="BS46">
        <v>1</v>
      </c>
      <c r="BT46">
        <v>1</v>
      </c>
      <c r="BU46">
        <v>1</v>
      </c>
      <c r="BV46">
        <v>2</v>
      </c>
      <c r="BW46">
        <v>50</v>
      </c>
      <c r="BX46">
        <v>21</v>
      </c>
      <c r="BZ46">
        <v>7</v>
      </c>
      <c r="CC46">
        <v>11</v>
      </c>
      <c r="CD46">
        <v>5</v>
      </c>
      <c r="CG46">
        <v>6</v>
      </c>
      <c r="CH46">
        <v>4</v>
      </c>
      <c r="CJ46">
        <v>0</v>
      </c>
    </row>
    <row r="47" spans="1:88" x14ac:dyDescent="0.25">
      <c r="A47">
        <v>46</v>
      </c>
      <c r="B47" s="1">
        <v>43939</v>
      </c>
      <c r="C47">
        <v>7</v>
      </c>
      <c r="D47">
        <v>8</v>
      </c>
      <c r="E47">
        <v>317</v>
      </c>
      <c r="F47">
        <v>93</v>
      </c>
      <c r="G47">
        <v>1</v>
      </c>
      <c r="H47">
        <v>2</v>
      </c>
      <c r="I47">
        <v>63</v>
      </c>
      <c r="J47">
        <v>27</v>
      </c>
      <c r="K47">
        <v>2</v>
      </c>
      <c r="L47">
        <v>1</v>
      </c>
      <c r="M47">
        <v>46</v>
      </c>
      <c r="N47">
        <v>23</v>
      </c>
      <c r="O47">
        <v>1</v>
      </c>
      <c r="P47">
        <v>34</v>
      </c>
      <c r="R47">
        <v>10</v>
      </c>
      <c r="S47">
        <v>3</v>
      </c>
      <c r="T47">
        <v>4</v>
      </c>
      <c r="U47">
        <v>70</v>
      </c>
      <c r="V47">
        <v>196</v>
      </c>
      <c r="X47">
        <v>38</v>
      </c>
      <c r="Z47">
        <v>3</v>
      </c>
      <c r="AA47">
        <v>145</v>
      </c>
      <c r="AB47">
        <v>39</v>
      </c>
      <c r="AD47">
        <v>16</v>
      </c>
      <c r="AE47">
        <v>1</v>
      </c>
      <c r="AF47">
        <v>1</v>
      </c>
      <c r="AG47">
        <v>33</v>
      </c>
      <c r="AH47">
        <v>11</v>
      </c>
      <c r="AI47">
        <v>1</v>
      </c>
      <c r="AK47">
        <v>21</v>
      </c>
      <c r="AL47">
        <v>10</v>
      </c>
      <c r="AN47">
        <v>7</v>
      </c>
      <c r="AO47">
        <v>5</v>
      </c>
      <c r="AP47">
        <v>4</v>
      </c>
      <c r="AQ47">
        <v>84</v>
      </c>
      <c r="AR47">
        <v>28</v>
      </c>
      <c r="AT47">
        <v>3</v>
      </c>
      <c r="AV47">
        <v>1</v>
      </c>
      <c r="AW47">
        <v>16</v>
      </c>
      <c r="AX47">
        <v>10</v>
      </c>
      <c r="BA47">
        <v>16</v>
      </c>
      <c r="BB47">
        <v>9</v>
      </c>
      <c r="BD47">
        <v>2</v>
      </c>
      <c r="BE47">
        <v>1</v>
      </c>
      <c r="BF47">
        <v>0</v>
      </c>
      <c r="BG47">
        <v>37</v>
      </c>
      <c r="BH47">
        <v>6</v>
      </c>
      <c r="BJ47">
        <v>7</v>
      </c>
      <c r="BM47">
        <v>3</v>
      </c>
      <c r="BN47">
        <v>1</v>
      </c>
      <c r="BO47">
        <v>1</v>
      </c>
      <c r="BQ47">
        <v>3</v>
      </c>
      <c r="BR47">
        <v>1</v>
      </c>
      <c r="BT47">
        <v>1</v>
      </c>
      <c r="BU47">
        <v>1</v>
      </c>
      <c r="BV47">
        <v>1</v>
      </c>
      <c r="BW47">
        <v>51</v>
      </c>
      <c r="BX47">
        <v>20</v>
      </c>
      <c r="BY47">
        <v>1</v>
      </c>
      <c r="BZ47">
        <v>8</v>
      </c>
      <c r="CC47">
        <v>11</v>
      </c>
      <c r="CD47">
        <v>5</v>
      </c>
      <c r="CF47">
        <v>1</v>
      </c>
      <c r="CG47">
        <v>6</v>
      </c>
      <c r="CH47">
        <v>3</v>
      </c>
      <c r="CJ47">
        <v>0</v>
      </c>
    </row>
    <row r="48" spans="1:88" x14ac:dyDescent="0.25">
      <c r="A48">
        <v>47</v>
      </c>
      <c r="B48" s="1">
        <v>43940</v>
      </c>
      <c r="C48">
        <v>1</v>
      </c>
      <c r="D48">
        <v>2</v>
      </c>
      <c r="E48">
        <v>318</v>
      </c>
      <c r="F48">
        <v>89</v>
      </c>
      <c r="G48">
        <v>1</v>
      </c>
      <c r="H48">
        <v>1</v>
      </c>
      <c r="I48">
        <v>64</v>
      </c>
      <c r="J48">
        <v>26</v>
      </c>
      <c r="K48">
        <v>1</v>
      </c>
      <c r="L48">
        <v>2</v>
      </c>
      <c r="M48">
        <v>47</v>
      </c>
      <c r="N48">
        <v>21</v>
      </c>
      <c r="O48">
        <v>2</v>
      </c>
      <c r="P48">
        <v>36</v>
      </c>
      <c r="Q48">
        <v>1</v>
      </c>
      <c r="R48">
        <v>11</v>
      </c>
      <c r="S48">
        <v>2</v>
      </c>
      <c r="T48">
        <v>4</v>
      </c>
      <c r="U48">
        <v>74</v>
      </c>
      <c r="V48">
        <v>198</v>
      </c>
      <c r="X48">
        <v>38</v>
      </c>
      <c r="Z48">
        <v>0</v>
      </c>
      <c r="AA48">
        <v>145</v>
      </c>
      <c r="AB48">
        <v>37</v>
      </c>
      <c r="AC48">
        <v>1</v>
      </c>
      <c r="AD48">
        <v>17</v>
      </c>
      <c r="AG48">
        <v>33</v>
      </c>
      <c r="AH48">
        <v>10</v>
      </c>
      <c r="AK48">
        <v>21</v>
      </c>
      <c r="AL48">
        <v>9</v>
      </c>
      <c r="AM48">
        <v>1</v>
      </c>
      <c r="AN48">
        <v>8</v>
      </c>
      <c r="AP48">
        <v>0</v>
      </c>
      <c r="AQ48">
        <v>84</v>
      </c>
      <c r="AR48">
        <v>27</v>
      </c>
      <c r="AS48">
        <v>1</v>
      </c>
      <c r="AT48">
        <v>4</v>
      </c>
      <c r="AV48">
        <v>1</v>
      </c>
      <c r="AW48">
        <v>16</v>
      </c>
      <c r="AX48">
        <v>9</v>
      </c>
      <c r="AZ48">
        <v>2</v>
      </c>
      <c r="BA48">
        <v>16</v>
      </c>
      <c r="BB48">
        <v>7</v>
      </c>
      <c r="BD48">
        <v>2</v>
      </c>
      <c r="BF48">
        <v>0</v>
      </c>
      <c r="BG48">
        <v>37</v>
      </c>
      <c r="BH48">
        <v>6</v>
      </c>
      <c r="BJ48">
        <v>7</v>
      </c>
      <c r="BM48">
        <v>3</v>
      </c>
      <c r="BN48">
        <v>1</v>
      </c>
      <c r="BQ48">
        <v>3</v>
      </c>
      <c r="BR48">
        <v>1</v>
      </c>
      <c r="BT48">
        <v>1</v>
      </c>
      <c r="BU48">
        <v>1</v>
      </c>
      <c r="BV48">
        <v>2</v>
      </c>
      <c r="BW48">
        <v>52</v>
      </c>
      <c r="BX48">
        <v>19</v>
      </c>
      <c r="BZ48">
        <v>8</v>
      </c>
      <c r="CA48">
        <v>1</v>
      </c>
      <c r="CC48">
        <v>12</v>
      </c>
      <c r="CD48">
        <v>6</v>
      </c>
      <c r="CE48">
        <v>1</v>
      </c>
      <c r="CG48">
        <v>7</v>
      </c>
      <c r="CH48">
        <v>4</v>
      </c>
      <c r="CJ48">
        <v>0</v>
      </c>
    </row>
    <row r="49" spans="1:88" x14ac:dyDescent="0.25">
      <c r="A49">
        <v>48</v>
      </c>
      <c r="B49" s="1">
        <v>43941</v>
      </c>
      <c r="D49">
        <v>1</v>
      </c>
      <c r="E49">
        <v>318</v>
      </c>
      <c r="F49">
        <v>87</v>
      </c>
      <c r="G49">
        <v>1</v>
      </c>
      <c r="H49">
        <v>1</v>
      </c>
      <c r="I49">
        <v>65</v>
      </c>
      <c r="J49">
        <v>26</v>
      </c>
      <c r="K49">
        <v>2</v>
      </c>
      <c r="L49">
        <v>3</v>
      </c>
      <c r="M49">
        <v>49</v>
      </c>
      <c r="N49">
        <v>20</v>
      </c>
      <c r="P49">
        <v>36</v>
      </c>
      <c r="R49">
        <v>11</v>
      </c>
      <c r="S49">
        <v>3</v>
      </c>
      <c r="T49">
        <v>3</v>
      </c>
      <c r="U49">
        <v>77</v>
      </c>
      <c r="V49">
        <v>199</v>
      </c>
      <c r="X49">
        <v>38</v>
      </c>
      <c r="Z49">
        <v>0</v>
      </c>
      <c r="AA49">
        <v>145</v>
      </c>
      <c r="AB49">
        <v>36</v>
      </c>
      <c r="AD49">
        <v>17</v>
      </c>
      <c r="AE49">
        <v>1</v>
      </c>
      <c r="AG49">
        <v>34</v>
      </c>
      <c r="AH49">
        <v>11</v>
      </c>
      <c r="AK49">
        <v>21</v>
      </c>
      <c r="AL49">
        <v>9</v>
      </c>
      <c r="AN49">
        <v>8</v>
      </c>
      <c r="AP49">
        <v>0</v>
      </c>
      <c r="AQ49">
        <v>84</v>
      </c>
      <c r="AR49">
        <v>27</v>
      </c>
      <c r="AT49">
        <v>4</v>
      </c>
      <c r="AV49">
        <v>1</v>
      </c>
      <c r="AW49">
        <v>16</v>
      </c>
      <c r="AX49">
        <v>8</v>
      </c>
      <c r="AY49">
        <v>2</v>
      </c>
      <c r="AZ49">
        <v>2</v>
      </c>
      <c r="BA49">
        <v>18</v>
      </c>
      <c r="BB49">
        <v>7</v>
      </c>
      <c r="BD49">
        <v>2</v>
      </c>
      <c r="BF49">
        <v>0</v>
      </c>
      <c r="BG49">
        <v>37</v>
      </c>
      <c r="BH49">
        <v>6</v>
      </c>
      <c r="BJ49">
        <v>7</v>
      </c>
      <c r="BM49">
        <v>3</v>
      </c>
      <c r="BN49">
        <v>1</v>
      </c>
      <c r="BQ49">
        <v>3</v>
      </c>
      <c r="BR49">
        <v>1</v>
      </c>
      <c r="BT49">
        <v>1</v>
      </c>
      <c r="BV49">
        <v>1</v>
      </c>
      <c r="BW49">
        <v>52</v>
      </c>
      <c r="BX49">
        <v>18</v>
      </c>
      <c r="BZ49">
        <v>8</v>
      </c>
      <c r="CC49">
        <v>12</v>
      </c>
      <c r="CD49">
        <v>6</v>
      </c>
      <c r="CF49">
        <v>1</v>
      </c>
      <c r="CG49">
        <v>7</v>
      </c>
      <c r="CH49">
        <v>3</v>
      </c>
      <c r="CJ49">
        <v>0</v>
      </c>
    </row>
    <row r="50" spans="1:88" x14ac:dyDescent="0.25">
      <c r="A50">
        <v>48</v>
      </c>
      <c r="B50" s="1">
        <v>43942</v>
      </c>
      <c r="C50">
        <v>3</v>
      </c>
      <c r="D50">
        <v>4</v>
      </c>
      <c r="E50">
        <v>321</v>
      </c>
      <c r="F50">
        <v>86</v>
      </c>
      <c r="H50">
        <v>1</v>
      </c>
      <c r="I50">
        <v>65</v>
      </c>
      <c r="J50">
        <v>25</v>
      </c>
      <c r="K50">
        <v>4</v>
      </c>
      <c r="L50">
        <v>3</v>
      </c>
      <c r="M50">
        <v>53</v>
      </c>
      <c r="N50">
        <v>21</v>
      </c>
      <c r="P50">
        <v>36</v>
      </c>
      <c r="R50">
        <v>11</v>
      </c>
      <c r="U50">
        <v>77</v>
      </c>
      <c r="V50">
        <v>203</v>
      </c>
      <c r="X50">
        <v>38</v>
      </c>
      <c r="Z50">
        <v>0</v>
      </c>
      <c r="AA50">
        <v>145</v>
      </c>
      <c r="AB50">
        <v>36</v>
      </c>
      <c r="AD50">
        <v>17</v>
      </c>
      <c r="AG50">
        <v>34</v>
      </c>
      <c r="AH50">
        <v>11</v>
      </c>
      <c r="AI50">
        <v>1</v>
      </c>
      <c r="AK50">
        <v>22</v>
      </c>
      <c r="AL50">
        <v>10</v>
      </c>
      <c r="AN50">
        <v>8</v>
      </c>
      <c r="AO50">
        <v>3</v>
      </c>
      <c r="AP50">
        <v>1</v>
      </c>
      <c r="AQ50">
        <v>87</v>
      </c>
      <c r="AR50">
        <v>29</v>
      </c>
      <c r="AT50">
        <v>4</v>
      </c>
      <c r="AV50">
        <v>1</v>
      </c>
      <c r="AW50">
        <v>16</v>
      </c>
      <c r="AX50">
        <v>7</v>
      </c>
      <c r="AY50">
        <v>2</v>
      </c>
      <c r="AZ50">
        <v>2</v>
      </c>
      <c r="BA50">
        <v>20</v>
      </c>
      <c r="BB50">
        <v>7</v>
      </c>
      <c r="BD50">
        <v>2</v>
      </c>
      <c r="BF50">
        <v>0</v>
      </c>
      <c r="BG50">
        <v>37</v>
      </c>
      <c r="BH50">
        <v>6</v>
      </c>
      <c r="BJ50">
        <v>7</v>
      </c>
      <c r="BM50">
        <v>3</v>
      </c>
      <c r="BN50">
        <v>1</v>
      </c>
      <c r="BQ50">
        <v>3</v>
      </c>
      <c r="BR50">
        <v>1</v>
      </c>
      <c r="BT50">
        <v>1</v>
      </c>
      <c r="BV50">
        <v>3</v>
      </c>
      <c r="BW50">
        <v>52</v>
      </c>
      <c r="BX50">
        <v>15</v>
      </c>
      <c r="BZ50">
        <v>8</v>
      </c>
      <c r="CC50">
        <v>12</v>
      </c>
      <c r="CD50">
        <v>6</v>
      </c>
      <c r="CE50">
        <v>1</v>
      </c>
      <c r="CF50">
        <v>1</v>
      </c>
      <c r="CG50">
        <v>8</v>
      </c>
      <c r="CH50">
        <v>3</v>
      </c>
      <c r="CJ50">
        <v>0</v>
      </c>
    </row>
    <row r="51" spans="1:88" x14ac:dyDescent="0.25">
      <c r="A51">
        <v>49</v>
      </c>
      <c r="B51" s="1">
        <v>43943</v>
      </c>
      <c r="C51">
        <v>5</v>
      </c>
      <c r="D51">
        <v>7</v>
      </c>
      <c r="E51">
        <v>326</v>
      </c>
      <c r="F51">
        <v>82</v>
      </c>
      <c r="H51">
        <v>1</v>
      </c>
      <c r="I51">
        <v>65</v>
      </c>
      <c r="J51">
        <v>24</v>
      </c>
      <c r="K51">
        <v>3</v>
      </c>
      <c r="L51">
        <v>3</v>
      </c>
      <c r="M51">
        <v>56</v>
      </c>
      <c r="N51">
        <v>21</v>
      </c>
      <c r="O51">
        <v>1</v>
      </c>
      <c r="P51">
        <v>37</v>
      </c>
      <c r="R51">
        <v>11</v>
      </c>
      <c r="S51">
        <v>1</v>
      </c>
      <c r="T51">
        <v>2</v>
      </c>
      <c r="U51">
        <v>79</v>
      </c>
      <c r="V51">
        <v>210</v>
      </c>
      <c r="X51">
        <v>38</v>
      </c>
      <c r="Y51">
        <v>2</v>
      </c>
      <c r="Z51">
        <v>3</v>
      </c>
      <c r="AA51">
        <v>147</v>
      </c>
      <c r="AB51">
        <v>34</v>
      </c>
      <c r="AC51">
        <v>1</v>
      </c>
      <c r="AD51">
        <v>18</v>
      </c>
      <c r="AG51">
        <v>34</v>
      </c>
      <c r="AH51">
        <v>11</v>
      </c>
      <c r="AK51">
        <v>22</v>
      </c>
      <c r="AL51">
        <v>10</v>
      </c>
      <c r="AN51">
        <v>8</v>
      </c>
      <c r="AO51">
        <v>2</v>
      </c>
      <c r="AP51">
        <v>3</v>
      </c>
      <c r="AQ51">
        <v>89</v>
      </c>
      <c r="AR51">
        <v>28</v>
      </c>
      <c r="AT51">
        <v>4</v>
      </c>
      <c r="AW51">
        <v>16</v>
      </c>
      <c r="AX51">
        <v>7</v>
      </c>
      <c r="AY51">
        <v>2</v>
      </c>
      <c r="AZ51">
        <v>2</v>
      </c>
      <c r="BA51">
        <v>22</v>
      </c>
      <c r="BB51">
        <v>7</v>
      </c>
      <c r="BD51">
        <v>2</v>
      </c>
      <c r="BE51">
        <v>1</v>
      </c>
      <c r="BF51">
        <v>0</v>
      </c>
      <c r="BG51">
        <v>38</v>
      </c>
      <c r="BH51">
        <v>7</v>
      </c>
      <c r="BJ51">
        <v>7</v>
      </c>
      <c r="BM51">
        <v>3</v>
      </c>
      <c r="BN51">
        <v>1</v>
      </c>
      <c r="BQ51">
        <v>3</v>
      </c>
      <c r="BR51">
        <v>1</v>
      </c>
      <c r="BT51">
        <v>1</v>
      </c>
      <c r="BV51">
        <v>1</v>
      </c>
      <c r="BW51">
        <v>52</v>
      </c>
      <c r="BX51">
        <v>13</v>
      </c>
      <c r="BZ51">
        <v>8</v>
      </c>
      <c r="CB51">
        <v>1</v>
      </c>
      <c r="CC51">
        <v>12</v>
      </c>
      <c r="CD51">
        <v>5</v>
      </c>
      <c r="CE51">
        <v>1</v>
      </c>
      <c r="CF51">
        <v>1</v>
      </c>
      <c r="CG51">
        <v>9</v>
      </c>
      <c r="CH51">
        <v>3</v>
      </c>
      <c r="CJ51">
        <v>0</v>
      </c>
    </row>
    <row r="52" spans="1:88" x14ac:dyDescent="0.25">
      <c r="A52">
        <v>49</v>
      </c>
      <c r="B52" s="1">
        <v>43944</v>
      </c>
      <c r="C52">
        <v>4</v>
      </c>
      <c r="D52">
        <v>6</v>
      </c>
      <c r="E52">
        <v>330</v>
      </c>
      <c r="F52">
        <v>80</v>
      </c>
      <c r="G52">
        <v>1</v>
      </c>
      <c r="H52">
        <v>1</v>
      </c>
      <c r="I52">
        <v>66</v>
      </c>
      <c r="J52">
        <v>23</v>
      </c>
      <c r="K52">
        <v>3</v>
      </c>
      <c r="L52">
        <v>3</v>
      </c>
      <c r="M52">
        <v>59</v>
      </c>
      <c r="N52">
        <v>21</v>
      </c>
      <c r="P52">
        <v>37</v>
      </c>
      <c r="R52">
        <v>11</v>
      </c>
      <c r="U52">
        <v>79</v>
      </c>
      <c r="V52">
        <v>216</v>
      </c>
      <c r="X52">
        <v>38</v>
      </c>
      <c r="Z52">
        <v>2</v>
      </c>
      <c r="AA52">
        <v>147</v>
      </c>
      <c r="AB52">
        <v>32</v>
      </c>
      <c r="AD52">
        <v>18</v>
      </c>
      <c r="AG52">
        <v>34</v>
      </c>
      <c r="AH52">
        <v>10</v>
      </c>
      <c r="AK52">
        <v>22</v>
      </c>
      <c r="AL52">
        <v>10</v>
      </c>
      <c r="AN52">
        <v>8</v>
      </c>
      <c r="AO52">
        <v>2</v>
      </c>
      <c r="AP52">
        <v>2</v>
      </c>
      <c r="AQ52">
        <v>91</v>
      </c>
      <c r="AR52">
        <v>28</v>
      </c>
      <c r="AT52">
        <v>4</v>
      </c>
      <c r="AU52">
        <v>1</v>
      </c>
      <c r="AW52">
        <v>17</v>
      </c>
      <c r="AX52">
        <v>8</v>
      </c>
      <c r="AY52">
        <v>2</v>
      </c>
      <c r="AZ52">
        <v>2</v>
      </c>
      <c r="BA52">
        <v>24</v>
      </c>
      <c r="BB52">
        <v>7</v>
      </c>
      <c r="BD52">
        <v>2</v>
      </c>
      <c r="BE52">
        <v>2</v>
      </c>
      <c r="BF52">
        <v>0</v>
      </c>
      <c r="BG52">
        <v>40</v>
      </c>
      <c r="BH52">
        <v>9</v>
      </c>
      <c r="BJ52">
        <v>7</v>
      </c>
      <c r="BM52">
        <v>3</v>
      </c>
      <c r="BN52">
        <v>1</v>
      </c>
      <c r="BQ52">
        <v>3</v>
      </c>
      <c r="BR52">
        <v>1</v>
      </c>
      <c r="BT52">
        <v>1</v>
      </c>
      <c r="BV52">
        <v>2</v>
      </c>
      <c r="BW52">
        <v>52</v>
      </c>
      <c r="BX52">
        <v>11</v>
      </c>
      <c r="BZ52">
        <v>8</v>
      </c>
      <c r="CB52">
        <v>1</v>
      </c>
      <c r="CC52">
        <v>12</v>
      </c>
      <c r="CD52">
        <v>4</v>
      </c>
      <c r="CE52">
        <v>1</v>
      </c>
      <c r="CF52">
        <v>1</v>
      </c>
      <c r="CG52">
        <v>10</v>
      </c>
      <c r="CH52">
        <v>3</v>
      </c>
      <c r="CJ52">
        <v>0</v>
      </c>
    </row>
    <row r="53" spans="1:88" x14ac:dyDescent="0.25">
      <c r="A53">
        <v>49</v>
      </c>
      <c r="B53" s="1">
        <v>43945</v>
      </c>
      <c r="C53">
        <v>3</v>
      </c>
      <c r="D53">
        <v>4</v>
      </c>
      <c r="E53">
        <v>333</v>
      </c>
      <c r="F53">
        <v>78</v>
      </c>
      <c r="G53">
        <v>1</v>
      </c>
      <c r="H53">
        <v>2</v>
      </c>
      <c r="I53">
        <v>67</v>
      </c>
      <c r="J53">
        <v>23</v>
      </c>
      <c r="K53">
        <v>4</v>
      </c>
      <c r="L53">
        <v>6</v>
      </c>
      <c r="M53">
        <v>63</v>
      </c>
      <c r="N53">
        <v>19</v>
      </c>
      <c r="O53">
        <v>1</v>
      </c>
      <c r="P53">
        <v>38</v>
      </c>
      <c r="R53">
        <v>11</v>
      </c>
      <c r="T53">
        <v>1</v>
      </c>
      <c r="U53">
        <v>80</v>
      </c>
      <c r="V53">
        <v>220</v>
      </c>
      <c r="X53">
        <v>38</v>
      </c>
      <c r="Y53">
        <v>1</v>
      </c>
      <c r="Z53">
        <v>3</v>
      </c>
      <c r="AA53">
        <v>148</v>
      </c>
      <c r="AB53">
        <v>30</v>
      </c>
      <c r="AD53">
        <v>18</v>
      </c>
      <c r="AF53">
        <v>2</v>
      </c>
      <c r="AG53">
        <v>34</v>
      </c>
      <c r="AH53">
        <v>9</v>
      </c>
      <c r="AJ53">
        <v>3</v>
      </c>
      <c r="AK53">
        <v>22</v>
      </c>
      <c r="AL53">
        <v>7</v>
      </c>
      <c r="AN53">
        <v>8</v>
      </c>
      <c r="AO53">
        <v>2</v>
      </c>
      <c r="AP53">
        <v>1</v>
      </c>
      <c r="AQ53">
        <v>93</v>
      </c>
      <c r="AR53">
        <v>29</v>
      </c>
      <c r="AT53">
        <v>4</v>
      </c>
      <c r="AU53">
        <v>1</v>
      </c>
      <c r="AW53">
        <v>18</v>
      </c>
      <c r="AX53">
        <v>9</v>
      </c>
      <c r="AY53">
        <v>3</v>
      </c>
      <c r="AZ53">
        <v>2</v>
      </c>
      <c r="BA53">
        <v>27</v>
      </c>
      <c r="BB53">
        <v>8</v>
      </c>
      <c r="BD53">
        <v>2</v>
      </c>
      <c r="BF53">
        <v>0</v>
      </c>
      <c r="BG53">
        <v>40</v>
      </c>
      <c r="BH53">
        <v>9</v>
      </c>
      <c r="BJ53">
        <v>7</v>
      </c>
      <c r="BM53">
        <v>3</v>
      </c>
      <c r="BN53">
        <v>1</v>
      </c>
      <c r="BQ53">
        <v>3</v>
      </c>
      <c r="BR53">
        <v>1</v>
      </c>
      <c r="BT53">
        <v>1</v>
      </c>
      <c r="BV53">
        <v>0</v>
      </c>
      <c r="BW53">
        <v>52</v>
      </c>
      <c r="BX53">
        <v>10</v>
      </c>
      <c r="BY53">
        <v>1</v>
      </c>
      <c r="BZ53">
        <v>9</v>
      </c>
      <c r="CC53">
        <v>12</v>
      </c>
      <c r="CD53">
        <v>4</v>
      </c>
      <c r="CE53">
        <v>1</v>
      </c>
      <c r="CF53">
        <v>1</v>
      </c>
      <c r="CG53">
        <v>11</v>
      </c>
      <c r="CH53">
        <v>3</v>
      </c>
      <c r="CJ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5"/>
  <sheetViews>
    <sheetView topLeftCell="A7" zoomScale="70" zoomScaleNormal="70" workbookViewId="0">
      <selection activeCell="G41" sqref="G41"/>
    </sheetView>
  </sheetViews>
  <sheetFormatPr defaultRowHeight="15" x14ac:dyDescent="0.25"/>
  <cols>
    <col min="1" max="1" width="10.42578125" style="6" bestFit="1" customWidth="1"/>
    <col min="2" max="2" width="11.28515625" style="8" bestFit="1" customWidth="1"/>
    <col min="3" max="3" width="26.42578125" style="6" bestFit="1" customWidth="1"/>
    <col min="4" max="4" width="10.42578125" bestFit="1" customWidth="1"/>
    <col min="7" max="7" width="10" bestFit="1" customWidth="1"/>
    <col min="8" max="8" width="10" customWidth="1"/>
    <col min="23" max="23" width="0" hidden="1" customWidth="1"/>
  </cols>
  <sheetData>
    <row r="1" spans="1:12" x14ac:dyDescent="0.25">
      <c r="D1" t="s">
        <v>88</v>
      </c>
      <c r="F1" t="s">
        <v>90</v>
      </c>
      <c r="I1" t="s">
        <v>89</v>
      </c>
      <c r="K1" t="s">
        <v>91</v>
      </c>
    </row>
    <row r="2" spans="1:12" x14ac:dyDescent="0.25">
      <c r="A2" s="7">
        <v>12</v>
      </c>
      <c r="B2" s="9">
        <v>43902</v>
      </c>
      <c r="C2" s="3" t="str">
        <f>CONCATENATE(TEXT(B2,"d.mmm"),"—",CEILING(E2,1))</f>
        <v>12.Mar—0</v>
      </c>
      <c r="D2" s="3">
        <f>patients!C10</f>
        <v>4</v>
      </c>
      <c r="F2">
        <f>patients!E10</f>
        <v>31</v>
      </c>
      <c r="H2" s="3" t="str">
        <f>CONCATENATE(TEXT(B2,"d.mmm"),"—",CEILING(J2,1))</f>
        <v>12.Mar—0</v>
      </c>
      <c r="I2">
        <f>patients!G10</f>
        <v>1</v>
      </c>
      <c r="J2" s="5"/>
      <c r="K2">
        <f>patients!I10</f>
        <v>2</v>
      </c>
    </row>
    <row r="3" spans="1:12" x14ac:dyDescent="0.25">
      <c r="A3" s="7">
        <v>13</v>
      </c>
      <c r="B3" s="9">
        <v>43903</v>
      </c>
      <c r="C3" s="3" t="str">
        <f t="shared" ref="C3:C55" si="0">CONCATENATE(TEXT(B3,"d.mmm"),"—",CEILING(E3,1))</f>
        <v>13.Mar—0</v>
      </c>
      <c r="D3" s="3">
        <f>patients!C11</f>
        <v>9</v>
      </c>
      <c r="F3">
        <f>patients!E11</f>
        <v>36</v>
      </c>
      <c r="H3" s="3" t="str">
        <f t="shared" ref="H3:H55" si="1">CONCATENATE(TEXT(B3,"d.mmm"),"—",CEILING(J3,1))</f>
        <v>13.Mar—0</v>
      </c>
      <c r="I3">
        <f>patients!G11</f>
        <v>2</v>
      </c>
      <c r="K3">
        <f>patients!I11</f>
        <v>4</v>
      </c>
    </row>
    <row r="4" spans="1:12" x14ac:dyDescent="0.25">
      <c r="A4" s="7">
        <v>14</v>
      </c>
      <c r="B4" s="9">
        <v>43904</v>
      </c>
      <c r="C4" s="3" t="str">
        <f t="shared" si="0"/>
        <v>14.Mar—0</v>
      </c>
      <c r="D4" s="3">
        <f>patients!C12</f>
        <v>8</v>
      </c>
      <c r="E4" s="5"/>
      <c r="F4">
        <f>patients!E12</f>
        <v>44</v>
      </c>
      <c r="G4" s="4"/>
      <c r="H4" s="3" t="str">
        <f t="shared" si="1"/>
        <v>14.Mar—0</v>
      </c>
      <c r="I4">
        <f>patients!G12</f>
        <v>0</v>
      </c>
      <c r="J4" s="4"/>
      <c r="K4">
        <f>patients!I12</f>
        <v>4</v>
      </c>
      <c r="L4" s="5"/>
    </row>
    <row r="5" spans="1:12" x14ac:dyDescent="0.25">
      <c r="A5" s="7">
        <v>15</v>
      </c>
      <c r="B5" s="9">
        <v>43905</v>
      </c>
      <c r="C5" s="3" t="str">
        <f t="shared" si="0"/>
        <v>15.Mar—7</v>
      </c>
      <c r="D5" s="3">
        <f>patients!C13</f>
        <v>4</v>
      </c>
      <c r="E5" s="5">
        <f>AVERAGE(D2:D9)</f>
        <v>6.625</v>
      </c>
      <c r="F5">
        <f>patients!E13</f>
        <v>48</v>
      </c>
      <c r="G5" s="4">
        <f>AVERAGE(F2:F9)</f>
        <v>51.625</v>
      </c>
      <c r="H5" s="3" t="str">
        <f t="shared" si="1"/>
        <v>15.Mar—1</v>
      </c>
      <c r="I5">
        <f>patients!G13</f>
        <v>0</v>
      </c>
      <c r="J5" s="4">
        <f>AVERAGE(I2:I9)</f>
        <v>0.875</v>
      </c>
      <c r="K5">
        <f>patients!I13</f>
        <v>4</v>
      </c>
      <c r="L5" s="5">
        <f>AVERAGE(K2:K9)</f>
        <v>5</v>
      </c>
    </row>
    <row r="6" spans="1:12" x14ac:dyDescent="0.25">
      <c r="A6" s="7">
        <v>16</v>
      </c>
      <c r="B6" s="9">
        <v>43906</v>
      </c>
      <c r="C6" s="3" t="str">
        <f t="shared" si="0"/>
        <v>16.Mar—7</v>
      </c>
      <c r="D6" s="3">
        <f>patients!C14</f>
        <v>1</v>
      </c>
      <c r="E6" s="5">
        <f t="shared" ref="E6:E42" si="2">AVERAGE(D3:D10)</f>
        <v>6.5</v>
      </c>
      <c r="F6">
        <f>patients!E14</f>
        <v>49</v>
      </c>
      <c r="G6" s="4">
        <f t="shared" ref="G6:G42" si="3">AVERAGE(F3:F10)</f>
        <v>57.625</v>
      </c>
      <c r="H6" s="3" t="str">
        <f t="shared" si="1"/>
        <v>16.Mar—1</v>
      </c>
      <c r="I6">
        <f>patients!G14</f>
        <v>2</v>
      </c>
      <c r="J6" s="4">
        <f t="shared" ref="J6:J41" si="4">AVERAGE(I3:I10)</f>
        <v>0.875</v>
      </c>
      <c r="K6">
        <f>patients!I14</f>
        <v>6</v>
      </c>
      <c r="L6" s="5">
        <f t="shared" ref="L6:L42" si="5">AVERAGE(K3:K10)</f>
        <v>5.875</v>
      </c>
    </row>
    <row r="7" spans="1:12" x14ac:dyDescent="0.25">
      <c r="A7" s="7">
        <v>17</v>
      </c>
      <c r="B7" s="9">
        <v>43907</v>
      </c>
      <c r="C7" s="3" t="str">
        <f t="shared" si="0"/>
        <v>17.Mar—7</v>
      </c>
      <c r="D7" s="3">
        <f>patients!C15</f>
        <v>11</v>
      </c>
      <c r="E7" s="5">
        <f t="shared" si="2"/>
        <v>6.375</v>
      </c>
      <c r="F7">
        <f>patients!E15</f>
        <v>60</v>
      </c>
      <c r="G7" s="4">
        <f t="shared" si="3"/>
        <v>64</v>
      </c>
      <c r="H7" s="3" t="str">
        <f t="shared" si="1"/>
        <v>17.Mar—1</v>
      </c>
      <c r="I7">
        <f>patients!G15</f>
        <v>0</v>
      </c>
      <c r="J7" s="4">
        <f t="shared" si="4"/>
        <v>0.625</v>
      </c>
      <c r="K7">
        <f>patients!I15</f>
        <v>6</v>
      </c>
      <c r="L7" s="5">
        <f t="shared" si="5"/>
        <v>6.5</v>
      </c>
    </row>
    <row r="8" spans="1:12" x14ac:dyDescent="0.25">
      <c r="A8" s="7">
        <v>18</v>
      </c>
      <c r="B8" s="9">
        <v>43908</v>
      </c>
      <c r="C8" s="3" t="str">
        <f t="shared" si="0"/>
        <v>18.Mar—6</v>
      </c>
      <c r="D8" s="3">
        <f>patients!C16</f>
        <v>9</v>
      </c>
      <c r="E8" s="5">
        <f t="shared" si="2"/>
        <v>5.625</v>
      </c>
      <c r="F8">
        <f>patients!E16</f>
        <v>69</v>
      </c>
      <c r="G8" s="4">
        <f t="shared" si="3"/>
        <v>69.625</v>
      </c>
      <c r="H8" s="3" t="str">
        <f t="shared" si="1"/>
        <v>18.Mar—1</v>
      </c>
      <c r="I8">
        <f>patients!G16</f>
        <v>0</v>
      </c>
      <c r="J8" s="4">
        <f t="shared" si="4"/>
        <v>1</v>
      </c>
      <c r="K8">
        <f>patients!I16</f>
        <v>6</v>
      </c>
      <c r="L8" s="5">
        <f t="shared" si="5"/>
        <v>7.5</v>
      </c>
    </row>
    <row r="9" spans="1:12" x14ac:dyDescent="0.25">
      <c r="A9" s="7">
        <v>19</v>
      </c>
      <c r="B9" s="9">
        <v>43909</v>
      </c>
      <c r="C9" s="3" t="str">
        <f t="shared" si="0"/>
        <v>19.Mar—7</v>
      </c>
      <c r="D9" s="3">
        <f>patients!C17</f>
        <v>7</v>
      </c>
      <c r="E9" s="5">
        <f t="shared" si="2"/>
        <v>6.125</v>
      </c>
      <c r="F9">
        <f>patients!E17</f>
        <v>76</v>
      </c>
      <c r="G9" s="4">
        <f t="shared" si="3"/>
        <v>75.75</v>
      </c>
      <c r="H9" s="3" t="str">
        <f t="shared" si="1"/>
        <v>19.Mar—2</v>
      </c>
      <c r="I9">
        <f>patients!G17</f>
        <v>2</v>
      </c>
      <c r="J9" s="4">
        <f t="shared" si="4"/>
        <v>1.125</v>
      </c>
      <c r="K9">
        <f>patients!I17</f>
        <v>8</v>
      </c>
      <c r="L9" s="5">
        <f t="shared" si="5"/>
        <v>8.625</v>
      </c>
    </row>
    <row r="10" spans="1:12" x14ac:dyDescent="0.25">
      <c r="A10" s="7">
        <v>20</v>
      </c>
      <c r="B10" s="9">
        <v>43910</v>
      </c>
      <c r="C10" s="3" t="str">
        <f t="shared" si="0"/>
        <v>20.Mar—8</v>
      </c>
      <c r="D10" s="3">
        <f>patients!C18</f>
        <v>3</v>
      </c>
      <c r="E10" s="5">
        <f t="shared" si="2"/>
        <v>7.75</v>
      </c>
      <c r="F10">
        <f>patients!E18</f>
        <v>79</v>
      </c>
      <c r="G10" s="4">
        <f t="shared" si="3"/>
        <v>83.5</v>
      </c>
      <c r="H10" s="3" t="str">
        <f t="shared" si="1"/>
        <v>20.Mar—1</v>
      </c>
      <c r="I10">
        <f>patients!G18</f>
        <v>1</v>
      </c>
      <c r="J10" s="4">
        <f t="shared" si="4"/>
        <v>1</v>
      </c>
      <c r="K10">
        <f>patients!I18</f>
        <v>9</v>
      </c>
      <c r="L10" s="5">
        <f t="shared" si="5"/>
        <v>9.625</v>
      </c>
    </row>
    <row r="11" spans="1:12" x14ac:dyDescent="0.25">
      <c r="A11" s="7">
        <v>21</v>
      </c>
      <c r="B11" s="9">
        <v>43911</v>
      </c>
      <c r="C11" s="3" t="str">
        <f t="shared" si="0"/>
        <v>21.Mar—8</v>
      </c>
      <c r="D11" s="3">
        <f>patients!C19</f>
        <v>8</v>
      </c>
      <c r="E11" s="5">
        <f t="shared" si="2"/>
        <v>7.625</v>
      </c>
      <c r="F11">
        <f>patients!E19</f>
        <v>87</v>
      </c>
      <c r="G11" s="4">
        <f t="shared" si="3"/>
        <v>91.125</v>
      </c>
      <c r="H11" s="3" t="str">
        <f t="shared" si="1"/>
        <v>21.Mar—2</v>
      </c>
      <c r="I11">
        <f>patients!G19</f>
        <v>0</v>
      </c>
      <c r="J11" s="4">
        <f t="shared" si="4"/>
        <v>1.75</v>
      </c>
      <c r="K11">
        <f>patients!I19</f>
        <v>9</v>
      </c>
      <c r="L11" s="5">
        <f t="shared" si="5"/>
        <v>11.375</v>
      </c>
    </row>
    <row r="12" spans="1:12" x14ac:dyDescent="0.25">
      <c r="A12" s="7">
        <v>22</v>
      </c>
      <c r="B12" s="9">
        <v>43912</v>
      </c>
      <c r="C12" s="3" t="str">
        <f t="shared" si="0"/>
        <v>22.Mar—8</v>
      </c>
      <c r="D12" s="3">
        <f>patients!C20</f>
        <v>2</v>
      </c>
      <c r="E12" s="5">
        <f t="shared" si="2"/>
        <v>7.375</v>
      </c>
      <c r="F12">
        <f>patients!E20</f>
        <v>89</v>
      </c>
      <c r="G12" s="4">
        <f t="shared" si="3"/>
        <v>98.5</v>
      </c>
      <c r="H12" s="3" t="str">
        <f t="shared" si="1"/>
        <v>22.Mar—2</v>
      </c>
      <c r="I12">
        <f>patients!G20</f>
        <v>3</v>
      </c>
      <c r="J12" s="4">
        <f t="shared" si="4"/>
        <v>2</v>
      </c>
      <c r="K12">
        <f>patients!I20</f>
        <v>12</v>
      </c>
      <c r="L12" s="5">
        <f t="shared" si="5"/>
        <v>13.375</v>
      </c>
    </row>
    <row r="13" spans="1:12" x14ac:dyDescent="0.25">
      <c r="A13" s="7">
        <v>23</v>
      </c>
      <c r="B13" s="9">
        <v>43913</v>
      </c>
      <c r="C13" s="3" t="str">
        <f t="shared" si="0"/>
        <v>23.Mar—10</v>
      </c>
      <c r="D13" s="3">
        <f>patients!C21</f>
        <v>8</v>
      </c>
      <c r="E13" s="5">
        <f t="shared" si="2"/>
        <v>9.375</v>
      </c>
      <c r="F13">
        <f>patients!E21</f>
        <v>97</v>
      </c>
      <c r="G13" s="4">
        <f t="shared" si="3"/>
        <v>107.875</v>
      </c>
      <c r="H13" s="3" t="str">
        <f t="shared" si="1"/>
        <v>23.Mar—3</v>
      </c>
      <c r="I13">
        <f>patients!G21</f>
        <v>1</v>
      </c>
      <c r="J13" s="4">
        <f t="shared" si="4"/>
        <v>2.375</v>
      </c>
      <c r="K13">
        <f>patients!I21</f>
        <v>13</v>
      </c>
      <c r="L13" s="5">
        <f t="shared" si="5"/>
        <v>15.75</v>
      </c>
    </row>
    <row r="14" spans="1:12" x14ac:dyDescent="0.25">
      <c r="A14" s="7">
        <v>24</v>
      </c>
      <c r="B14" s="9">
        <v>43914</v>
      </c>
      <c r="C14" s="3" t="str">
        <f t="shared" si="0"/>
        <v>24.Mar—10</v>
      </c>
      <c r="D14" s="3">
        <f>patients!C22</f>
        <v>14</v>
      </c>
      <c r="E14" s="5">
        <f t="shared" si="2"/>
        <v>9.875</v>
      </c>
      <c r="F14">
        <f>patients!E22</f>
        <v>111</v>
      </c>
      <c r="G14" s="4">
        <f t="shared" si="3"/>
        <v>117.75</v>
      </c>
      <c r="H14" s="3" t="str">
        <f t="shared" si="1"/>
        <v>24.Mar—3</v>
      </c>
      <c r="I14">
        <f>patients!G22</f>
        <v>1</v>
      </c>
      <c r="J14" s="4">
        <f t="shared" si="4"/>
        <v>2.375</v>
      </c>
      <c r="K14">
        <f>patients!I22</f>
        <v>14</v>
      </c>
      <c r="L14" s="5">
        <f t="shared" si="5"/>
        <v>18.125</v>
      </c>
    </row>
    <row r="15" spans="1:12" x14ac:dyDescent="0.25">
      <c r="A15" s="7">
        <v>25</v>
      </c>
      <c r="B15" s="9">
        <v>43915</v>
      </c>
      <c r="C15" s="3" t="str">
        <f t="shared" si="0"/>
        <v>25.Mar—10</v>
      </c>
      <c r="D15" s="3">
        <f>patients!C23</f>
        <v>10</v>
      </c>
      <c r="E15" s="5">
        <f t="shared" si="2"/>
        <v>9.875</v>
      </c>
      <c r="F15">
        <f>patients!E23</f>
        <v>121</v>
      </c>
      <c r="G15" s="4">
        <f t="shared" si="3"/>
        <v>127.625</v>
      </c>
      <c r="H15" s="3" t="str">
        <f t="shared" si="1"/>
        <v>25.Mar—3</v>
      </c>
      <c r="I15">
        <f>patients!G23</f>
        <v>6</v>
      </c>
      <c r="J15" s="4">
        <f t="shared" si="4"/>
        <v>2.625</v>
      </c>
      <c r="K15">
        <f>patients!I23</f>
        <v>20</v>
      </c>
      <c r="L15" s="5">
        <f t="shared" si="5"/>
        <v>20.75</v>
      </c>
    </row>
    <row r="16" spans="1:12" x14ac:dyDescent="0.25">
      <c r="A16" s="7">
        <v>26</v>
      </c>
      <c r="B16" s="9">
        <v>43916</v>
      </c>
      <c r="C16" s="3" t="str">
        <f t="shared" si="0"/>
        <v>26.Mar—11</v>
      </c>
      <c r="D16" s="3">
        <f>patients!C24</f>
        <v>7</v>
      </c>
      <c r="E16" s="5">
        <f t="shared" si="2"/>
        <v>10.875</v>
      </c>
      <c r="F16">
        <f>patients!E24</f>
        <v>128</v>
      </c>
      <c r="G16" s="4">
        <f t="shared" si="3"/>
        <v>138.5</v>
      </c>
      <c r="H16" s="3" t="str">
        <f t="shared" si="1"/>
        <v>26.Mar—3</v>
      </c>
      <c r="I16">
        <f>patients!G24</f>
        <v>2</v>
      </c>
      <c r="J16" s="4">
        <f t="shared" si="4"/>
        <v>2.875</v>
      </c>
      <c r="K16">
        <f>patients!I24</f>
        <v>22</v>
      </c>
      <c r="L16" s="5">
        <f t="shared" si="5"/>
        <v>23.625</v>
      </c>
    </row>
    <row r="17" spans="1:12" x14ac:dyDescent="0.25">
      <c r="A17" s="7">
        <v>27</v>
      </c>
      <c r="B17" s="9">
        <v>43917</v>
      </c>
      <c r="C17" s="3" t="str">
        <f t="shared" si="0"/>
        <v>27.Mar—11</v>
      </c>
      <c r="D17" s="3">
        <f>patients!C25</f>
        <v>23</v>
      </c>
      <c r="E17" s="5">
        <f t="shared" si="2"/>
        <v>10.25</v>
      </c>
      <c r="F17">
        <f>patients!E25</f>
        <v>151</v>
      </c>
      <c r="G17" s="4">
        <f t="shared" si="3"/>
        <v>148.75</v>
      </c>
      <c r="H17" s="3" t="str">
        <f t="shared" si="1"/>
        <v>27.Mar—3</v>
      </c>
      <c r="I17">
        <f>patients!G25</f>
        <v>5</v>
      </c>
      <c r="J17" s="4">
        <f t="shared" si="4"/>
        <v>2.75</v>
      </c>
      <c r="K17">
        <f>patients!I25</f>
        <v>27</v>
      </c>
      <c r="L17" s="5">
        <f t="shared" si="5"/>
        <v>26.375</v>
      </c>
    </row>
    <row r="18" spans="1:12" x14ac:dyDescent="0.25">
      <c r="A18" s="7">
        <v>28</v>
      </c>
      <c r="B18" s="9">
        <v>43918</v>
      </c>
      <c r="C18" s="3" t="str">
        <f t="shared" si="0"/>
        <v>28.Mar—10</v>
      </c>
      <c r="D18" s="3">
        <f>patients!C26</f>
        <v>7</v>
      </c>
      <c r="E18" s="5">
        <f t="shared" si="2"/>
        <v>9.375</v>
      </c>
      <c r="F18">
        <f>patients!E26</f>
        <v>158</v>
      </c>
      <c r="G18" s="4">
        <f t="shared" si="3"/>
        <v>158.125</v>
      </c>
      <c r="H18" s="3" t="str">
        <f t="shared" si="1"/>
        <v>28.Mar—3</v>
      </c>
      <c r="I18">
        <f>patients!G26</f>
        <v>1</v>
      </c>
      <c r="J18" s="4">
        <f t="shared" si="4"/>
        <v>3</v>
      </c>
      <c r="K18">
        <f>patients!I26</f>
        <v>28</v>
      </c>
      <c r="L18" s="5">
        <f t="shared" si="5"/>
        <v>29.375</v>
      </c>
    </row>
    <row r="19" spans="1:12" x14ac:dyDescent="0.25">
      <c r="A19" s="7">
        <v>29</v>
      </c>
      <c r="B19" s="9">
        <v>43919</v>
      </c>
      <c r="C19" s="3" t="str">
        <f t="shared" si="0"/>
        <v>29.Mar—9</v>
      </c>
      <c r="D19" s="3">
        <f>patients!C27</f>
        <v>8</v>
      </c>
      <c r="E19" s="5">
        <f t="shared" si="2"/>
        <v>8.875</v>
      </c>
      <c r="F19">
        <f>patients!E27</f>
        <v>166</v>
      </c>
      <c r="G19" s="4">
        <f t="shared" si="3"/>
        <v>167</v>
      </c>
      <c r="H19" s="3" t="str">
        <f t="shared" si="1"/>
        <v>29.Mar—3</v>
      </c>
      <c r="I19">
        <f>patients!G27</f>
        <v>2</v>
      </c>
      <c r="J19" s="4">
        <f t="shared" si="4"/>
        <v>2.375</v>
      </c>
      <c r="K19">
        <f>patients!I27</f>
        <v>30</v>
      </c>
      <c r="L19" s="5">
        <f t="shared" si="5"/>
        <v>31.75</v>
      </c>
    </row>
    <row r="20" spans="1:12" x14ac:dyDescent="0.25">
      <c r="A20" s="7">
        <v>30</v>
      </c>
      <c r="B20" s="9">
        <v>43920</v>
      </c>
      <c r="C20" s="3" t="str">
        <f t="shared" si="0"/>
        <v>30.Mar—10</v>
      </c>
      <c r="D20" s="3">
        <f>patients!C28</f>
        <v>10</v>
      </c>
      <c r="E20" s="5">
        <f t="shared" si="2"/>
        <v>9.25</v>
      </c>
      <c r="F20">
        <f>patients!E28</f>
        <v>176</v>
      </c>
      <c r="G20" s="4">
        <f t="shared" si="3"/>
        <v>176.25</v>
      </c>
      <c r="H20" s="3" t="str">
        <f t="shared" si="1"/>
        <v>30.Mar—3</v>
      </c>
      <c r="I20">
        <f>patients!G28</f>
        <v>5</v>
      </c>
      <c r="J20" s="4">
        <f t="shared" si="4"/>
        <v>2.5</v>
      </c>
      <c r="K20">
        <f>patients!I28</f>
        <v>35</v>
      </c>
      <c r="L20" s="5">
        <f t="shared" si="5"/>
        <v>34.25</v>
      </c>
    </row>
    <row r="21" spans="1:12" x14ac:dyDescent="0.25">
      <c r="A21" s="7">
        <v>31</v>
      </c>
      <c r="B21" s="9">
        <v>43921</v>
      </c>
      <c r="C21" s="3" t="str">
        <f t="shared" si="0"/>
        <v>31.Mar—8</v>
      </c>
      <c r="D21" s="3">
        <f>patients!C29</f>
        <v>3</v>
      </c>
      <c r="E21" s="5">
        <f t="shared" si="2"/>
        <v>7.125</v>
      </c>
      <c r="F21">
        <f>patients!E29</f>
        <v>179</v>
      </c>
      <c r="G21" s="4">
        <f t="shared" si="3"/>
        <v>183.375</v>
      </c>
      <c r="H21" s="3" t="str">
        <f t="shared" si="1"/>
        <v>31.Mar—2</v>
      </c>
      <c r="I21">
        <f>patients!G29</f>
        <v>0</v>
      </c>
      <c r="J21" s="4">
        <f t="shared" si="4"/>
        <v>2</v>
      </c>
      <c r="K21">
        <f>patients!I29</f>
        <v>35</v>
      </c>
      <c r="L21" s="5">
        <f t="shared" si="5"/>
        <v>36.25</v>
      </c>
    </row>
    <row r="22" spans="1:12" x14ac:dyDescent="0.25">
      <c r="A22" s="5">
        <v>1</v>
      </c>
      <c r="B22" s="9">
        <v>43922</v>
      </c>
      <c r="C22" s="3" t="str">
        <f t="shared" si="0"/>
        <v>1.Apr—8</v>
      </c>
      <c r="D22" s="3">
        <f>patients!C30</f>
        <v>7</v>
      </c>
      <c r="E22" s="5">
        <f t="shared" si="2"/>
        <v>7.375</v>
      </c>
      <c r="F22">
        <f>patients!E30</f>
        <v>186</v>
      </c>
      <c r="G22" s="4">
        <f t="shared" si="3"/>
        <v>190.75</v>
      </c>
      <c r="H22" s="3" t="str">
        <f t="shared" si="1"/>
        <v>1.Apr—2</v>
      </c>
      <c r="I22">
        <f>patients!G30</f>
        <v>3</v>
      </c>
      <c r="J22" s="4">
        <f t="shared" si="4"/>
        <v>1.875</v>
      </c>
      <c r="K22">
        <f>patients!I30</f>
        <v>38</v>
      </c>
      <c r="L22" s="5">
        <f t="shared" si="5"/>
        <v>38.125</v>
      </c>
    </row>
    <row r="23" spans="1:12" x14ac:dyDescent="0.25">
      <c r="A23" s="5">
        <v>2</v>
      </c>
      <c r="B23" s="9">
        <v>43923</v>
      </c>
      <c r="C23" s="3" t="str">
        <f t="shared" si="0"/>
        <v>2.Apr—8</v>
      </c>
      <c r="D23" s="3">
        <f>patients!C31</f>
        <v>6</v>
      </c>
      <c r="E23" s="5">
        <f t="shared" si="2"/>
        <v>7.375</v>
      </c>
      <c r="F23">
        <f>patients!E31</f>
        <v>192</v>
      </c>
      <c r="G23" s="4">
        <f t="shared" si="3"/>
        <v>198.125</v>
      </c>
      <c r="H23" s="3" t="str">
        <f t="shared" si="1"/>
        <v>2.Apr—2</v>
      </c>
      <c r="I23">
        <f>patients!G31</f>
        <v>1</v>
      </c>
      <c r="J23" s="4">
        <f t="shared" si="4"/>
        <v>1.625</v>
      </c>
      <c r="K23">
        <f>patients!I31</f>
        <v>39</v>
      </c>
      <c r="L23" s="5">
        <f t="shared" si="5"/>
        <v>39.75</v>
      </c>
    </row>
    <row r="24" spans="1:12" x14ac:dyDescent="0.25">
      <c r="A24" s="5">
        <v>3</v>
      </c>
      <c r="B24" s="9">
        <v>43924</v>
      </c>
      <c r="C24" s="3" t="str">
        <f t="shared" si="0"/>
        <v>3.Apr—8</v>
      </c>
      <c r="D24" s="3">
        <f>patients!C32</f>
        <v>10</v>
      </c>
      <c r="E24" s="5">
        <f t="shared" si="2"/>
        <v>7.75</v>
      </c>
      <c r="F24">
        <f>patients!E32</f>
        <v>202</v>
      </c>
      <c r="G24" s="4">
        <f t="shared" si="3"/>
        <v>205.875</v>
      </c>
      <c r="H24" s="3" t="str">
        <f t="shared" si="1"/>
        <v>3.Apr—2</v>
      </c>
      <c r="I24">
        <f>patients!G32</f>
        <v>3</v>
      </c>
      <c r="J24" s="4">
        <f t="shared" si="4"/>
        <v>1.25</v>
      </c>
      <c r="K24">
        <f>patients!I32</f>
        <v>42</v>
      </c>
      <c r="L24" s="5">
        <f t="shared" si="5"/>
        <v>41</v>
      </c>
    </row>
    <row r="25" spans="1:12" x14ac:dyDescent="0.25">
      <c r="A25" s="5">
        <v>4</v>
      </c>
      <c r="B25" s="9">
        <v>43925</v>
      </c>
      <c r="C25" s="3" t="str">
        <f t="shared" si="0"/>
        <v>4.Apr—9</v>
      </c>
      <c r="D25" s="3">
        <f>patients!C33</f>
        <v>6</v>
      </c>
      <c r="E25" s="5">
        <f t="shared" si="2"/>
        <v>8.5</v>
      </c>
      <c r="F25">
        <f>patients!E33</f>
        <v>208</v>
      </c>
      <c r="G25" s="4">
        <f t="shared" si="3"/>
        <v>214.375</v>
      </c>
      <c r="H25" s="3" t="str">
        <f t="shared" si="1"/>
        <v>4.Apr—2</v>
      </c>
      <c r="I25">
        <f>patients!G33</f>
        <v>1</v>
      </c>
      <c r="J25" s="4">
        <f t="shared" si="4"/>
        <v>1.75</v>
      </c>
      <c r="K25">
        <f>patients!I33</f>
        <v>43</v>
      </c>
      <c r="L25" s="5">
        <f t="shared" si="5"/>
        <v>42.75</v>
      </c>
    </row>
    <row r="26" spans="1:12" x14ac:dyDescent="0.25">
      <c r="A26" s="5">
        <v>5</v>
      </c>
      <c r="B26" s="9">
        <v>43926</v>
      </c>
      <c r="C26" s="3" t="str">
        <f t="shared" si="0"/>
        <v>5.Apr—9</v>
      </c>
      <c r="D26" s="3">
        <f>patients!C34</f>
        <v>9</v>
      </c>
      <c r="E26" s="5">
        <f t="shared" si="2"/>
        <v>8.375</v>
      </c>
      <c r="F26">
        <f>patients!E34</f>
        <v>217</v>
      </c>
      <c r="G26" s="4">
        <f t="shared" si="3"/>
        <v>222.75</v>
      </c>
      <c r="H26" s="3" t="str">
        <f t="shared" si="1"/>
        <v>5.Apr—2</v>
      </c>
      <c r="I26">
        <f>patients!G34</f>
        <v>0</v>
      </c>
      <c r="J26" s="4">
        <f t="shared" si="4"/>
        <v>1.625</v>
      </c>
      <c r="K26">
        <f>patients!I34</f>
        <v>43</v>
      </c>
      <c r="L26" s="5">
        <f t="shared" si="5"/>
        <v>44.375</v>
      </c>
    </row>
    <row r="27" spans="1:12" x14ac:dyDescent="0.25">
      <c r="A27" s="5">
        <v>6</v>
      </c>
      <c r="B27" s="9">
        <v>43927</v>
      </c>
      <c r="C27" s="3" t="str">
        <f t="shared" si="0"/>
        <v>6.Apr—9</v>
      </c>
      <c r="D27" s="3">
        <f>patients!C35</f>
        <v>8</v>
      </c>
      <c r="E27" s="5">
        <f t="shared" si="2"/>
        <v>8.625</v>
      </c>
      <c r="F27">
        <f>patients!E35</f>
        <v>225</v>
      </c>
      <c r="G27" s="4">
        <f t="shared" si="3"/>
        <v>231.375</v>
      </c>
      <c r="H27" s="3" t="str">
        <f t="shared" si="1"/>
        <v>6.Apr—2</v>
      </c>
      <c r="I27">
        <f>patients!G35</f>
        <v>0</v>
      </c>
      <c r="J27" s="4">
        <f t="shared" si="4"/>
        <v>1.75</v>
      </c>
      <c r="K27">
        <f>patients!I35</f>
        <v>43</v>
      </c>
      <c r="L27" s="5">
        <f t="shared" si="5"/>
        <v>46.125</v>
      </c>
    </row>
    <row r="28" spans="1:12" x14ac:dyDescent="0.25">
      <c r="A28" s="5">
        <v>7</v>
      </c>
      <c r="B28" s="9">
        <v>43928</v>
      </c>
      <c r="C28" s="3" t="str">
        <f t="shared" si="0"/>
        <v>7.Apr—9</v>
      </c>
      <c r="D28" s="3">
        <f>patients!C36</f>
        <v>13</v>
      </c>
      <c r="E28" s="5">
        <f t="shared" si="2"/>
        <v>8.125</v>
      </c>
      <c r="F28">
        <f>patients!E36</f>
        <v>238</v>
      </c>
      <c r="G28" s="4">
        <f t="shared" si="3"/>
        <v>239.5</v>
      </c>
      <c r="H28" s="3" t="str">
        <f t="shared" si="1"/>
        <v>7.Apr—2</v>
      </c>
      <c r="I28">
        <f>patients!G36</f>
        <v>2</v>
      </c>
      <c r="J28" s="4">
        <f t="shared" si="4"/>
        <v>1.625</v>
      </c>
      <c r="K28">
        <f>patients!I36</f>
        <v>45</v>
      </c>
      <c r="L28" s="5">
        <f t="shared" si="5"/>
        <v>47.75</v>
      </c>
    </row>
    <row r="29" spans="1:12" x14ac:dyDescent="0.25">
      <c r="A29" s="5">
        <v>8</v>
      </c>
      <c r="B29" s="9">
        <v>43929</v>
      </c>
      <c r="C29" s="3" t="str">
        <f t="shared" si="0"/>
        <v>8.Apr—9</v>
      </c>
      <c r="D29" s="3">
        <f>patients!C37</f>
        <v>9</v>
      </c>
      <c r="E29" s="5">
        <f t="shared" si="2"/>
        <v>8.125</v>
      </c>
      <c r="F29">
        <f>patients!E37</f>
        <v>247</v>
      </c>
      <c r="G29" s="4">
        <f t="shared" si="3"/>
        <v>247.625</v>
      </c>
      <c r="H29" s="3" t="str">
        <f t="shared" si="1"/>
        <v>8.Apr—2</v>
      </c>
      <c r="I29">
        <f>patients!G37</f>
        <v>4</v>
      </c>
      <c r="J29" s="4">
        <f t="shared" si="4"/>
        <v>1.625</v>
      </c>
      <c r="K29">
        <f>patients!I37</f>
        <v>49</v>
      </c>
      <c r="L29" s="5">
        <f t="shared" si="5"/>
        <v>49.375</v>
      </c>
    </row>
    <row r="30" spans="1:12" x14ac:dyDescent="0.25">
      <c r="A30" s="5">
        <v>9</v>
      </c>
      <c r="B30" s="9">
        <v>43930</v>
      </c>
      <c r="C30" s="3" t="str">
        <f t="shared" si="0"/>
        <v>9.Apr—8</v>
      </c>
      <c r="D30" s="3">
        <f>patients!C38</f>
        <v>6</v>
      </c>
      <c r="E30" s="5">
        <f t="shared" si="2"/>
        <v>7.375</v>
      </c>
      <c r="F30">
        <f>patients!E38</f>
        <v>253</v>
      </c>
      <c r="G30" s="4">
        <f t="shared" si="3"/>
        <v>255</v>
      </c>
      <c r="H30" s="3" t="str">
        <f t="shared" si="1"/>
        <v>9.Apr—2</v>
      </c>
      <c r="I30">
        <f>patients!G38</f>
        <v>2</v>
      </c>
      <c r="J30" s="4">
        <f t="shared" si="4"/>
        <v>1.625</v>
      </c>
      <c r="K30">
        <f>patients!I38</f>
        <v>51</v>
      </c>
      <c r="L30" s="5">
        <f t="shared" si="5"/>
        <v>51</v>
      </c>
    </row>
    <row r="31" spans="1:12" x14ac:dyDescent="0.25">
      <c r="A31" s="5">
        <v>10</v>
      </c>
      <c r="B31" s="9">
        <v>43931</v>
      </c>
      <c r="C31" s="3" t="str">
        <f t="shared" si="0"/>
        <v>10.Apr—8</v>
      </c>
      <c r="D31" s="3">
        <f>patients!C39</f>
        <v>8</v>
      </c>
      <c r="E31" s="5">
        <f t="shared" si="2"/>
        <v>7.5</v>
      </c>
      <c r="F31">
        <f>patients!E39</f>
        <v>261</v>
      </c>
      <c r="G31" s="4">
        <f t="shared" si="3"/>
        <v>262.5</v>
      </c>
      <c r="H31" s="3" t="str">
        <f t="shared" si="1"/>
        <v>10.Apr—2</v>
      </c>
      <c r="I31">
        <f>patients!G39</f>
        <v>2</v>
      </c>
      <c r="J31" s="4">
        <f t="shared" si="4"/>
        <v>2</v>
      </c>
      <c r="K31">
        <f>patients!I39</f>
        <v>53</v>
      </c>
      <c r="L31" s="5">
        <f t="shared" si="5"/>
        <v>53</v>
      </c>
    </row>
    <row r="32" spans="1:12" x14ac:dyDescent="0.25">
      <c r="A32" s="5">
        <v>11</v>
      </c>
      <c r="B32" s="9">
        <v>43932</v>
      </c>
      <c r="C32" s="3" t="str">
        <f t="shared" si="0"/>
        <v>11.Apr—7</v>
      </c>
      <c r="D32" s="3">
        <f>patients!C40</f>
        <v>6</v>
      </c>
      <c r="E32" s="5">
        <f t="shared" si="2"/>
        <v>6.75</v>
      </c>
      <c r="F32">
        <f>patients!E40</f>
        <v>267</v>
      </c>
      <c r="G32" s="4">
        <f t="shared" si="3"/>
        <v>269.25</v>
      </c>
      <c r="H32" s="3" t="str">
        <f t="shared" si="1"/>
        <v>11.Apr—2</v>
      </c>
      <c r="I32">
        <f>patients!G40</f>
        <v>2</v>
      </c>
      <c r="J32" s="4">
        <f t="shared" si="4"/>
        <v>2</v>
      </c>
      <c r="K32">
        <f>patients!I40</f>
        <v>55</v>
      </c>
      <c r="L32" s="5">
        <f t="shared" si="5"/>
        <v>55</v>
      </c>
    </row>
    <row r="33" spans="1:12" x14ac:dyDescent="0.25">
      <c r="A33" s="5">
        <v>12</v>
      </c>
      <c r="B33" s="9">
        <v>43933</v>
      </c>
      <c r="C33" s="3" t="str">
        <f t="shared" si="0"/>
        <v>12.Apr—8</v>
      </c>
      <c r="D33" s="3">
        <f>patients!C41</f>
        <v>6</v>
      </c>
      <c r="E33" s="5">
        <f t="shared" si="2"/>
        <v>7.125</v>
      </c>
      <c r="F33">
        <f>patients!E41</f>
        <v>273</v>
      </c>
      <c r="G33" s="4">
        <f t="shared" si="3"/>
        <v>276.375</v>
      </c>
      <c r="H33" s="3" t="str">
        <f t="shared" si="1"/>
        <v>12.Apr—2</v>
      </c>
      <c r="I33">
        <f>patients!G41</f>
        <v>1</v>
      </c>
      <c r="J33" s="4">
        <f t="shared" si="4"/>
        <v>1.625</v>
      </c>
      <c r="K33">
        <f>patients!I41</f>
        <v>56</v>
      </c>
      <c r="L33" s="5">
        <f t="shared" si="5"/>
        <v>56.625</v>
      </c>
    </row>
    <row r="34" spans="1:12" x14ac:dyDescent="0.25">
      <c r="A34" s="5">
        <v>13</v>
      </c>
      <c r="B34" s="9">
        <v>43934</v>
      </c>
      <c r="C34" s="3" t="str">
        <f t="shared" si="0"/>
        <v>13.Apr—8</v>
      </c>
      <c r="D34" s="3">
        <f>patients!C42</f>
        <v>3</v>
      </c>
      <c r="E34" s="5">
        <f t="shared" si="2"/>
        <v>7.125</v>
      </c>
      <c r="F34">
        <f>patients!E42</f>
        <v>276</v>
      </c>
      <c r="G34" s="4">
        <f t="shared" si="3"/>
        <v>283.5</v>
      </c>
      <c r="H34" s="3" t="str">
        <f t="shared" si="1"/>
        <v>13.Apr—2</v>
      </c>
      <c r="I34">
        <f>patients!G42</f>
        <v>0</v>
      </c>
      <c r="J34" s="4">
        <f t="shared" si="4"/>
        <v>1.375</v>
      </c>
      <c r="K34">
        <f>patients!I42</f>
        <v>56</v>
      </c>
      <c r="L34" s="5">
        <f t="shared" si="5"/>
        <v>58</v>
      </c>
    </row>
    <row r="35" spans="1:12" x14ac:dyDescent="0.25">
      <c r="A35" s="5">
        <v>14</v>
      </c>
      <c r="B35" s="9">
        <v>43935</v>
      </c>
      <c r="C35" s="3" t="str">
        <f t="shared" si="0"/>
        <v>14.Apr—7</v>
      </c>
      <c r="D35" s="3">
        <f>patients!C43</f>
        <v>9</v>
      </c>
      <c r="E35" s="5">
        <f t="shared" si="2"/>
        <v>7</v>
      </c>
      <c r="F35">
        <f>patients!E43</f>
        <v>285</v>
      </c>
      <c r="G35" s="4">
        <f t="shared" si="3"/>
        <v>290.5</v>
      </c>
      <c r="H35" s="3" t="str">
        <f t="shared" si="1"/>
        <v>14.Apr—2</v>
      </c>
      <c r="I35">
        <f>patients!G43</f>
        <v>3</v>
      </c>
      <c r="J35" s="4">
        <f t="shared" si="4"/>
        <v>1.25</v>
      </c>
      <c r="K35">
        <f>patients!I43</f>
        <v>59</v>
      </c>
      <c r="L35" s="5">
        <f t="shared" si="5"/>
        <v>59.25</v>
      </c>
    </row>
    <row r="36" spans="1:12" x14ac:dyDescent="0.25">
      <c r="A36" s="5">
        <v>15</v>
      </c>
      <c r="B36" s="9">
        <v>43936</v>
      </c>
      <c r="C36" s="3" t="str">
        <f t="shared" si="0"/>
        <v>15.Apr—7</v>
      </c>
      <c r="D36" s="3">
        <f>patients!C44</f>
        <v>7</v>
      </c>
      <c r="E36" s="5">
        <f t="shared" si="2"/>
        <v>6.375</v>
      </c>
      <c r="F36">
        <f>patients!E44</f>
        <v>292</v>
      </c>
      <c r="G36" s="4">
        <f t="shared" si="3"/>
        <v>296.875</v>
      </c>
      <c r="H36" s="3" t="str">
        <f t="shared" si="1"/>
        <v>15.Apr—2</v>
      </c>
      <c r="I36">
        <f>patients!G44</f>
        <v>2</v>
      </c>
      <c r="J36" s="4">
        <f t="shared" si="4"/>
        <v>1.125</v>
      </c>
      <c r="K36">
        <f>patients!I44</f>
        <v>61</v>
      </c>
      <c r="L36" s="5">
        <f t="shared" si="5"/>
        <v>60.375</v>
      </c>
    </row>
    <row r="37" spans="1:12" x14ac:dyDescent="0.25">
      <c r="A37" s="5">
        <v>16</v>
      </c>
      <c r="B37" s="9">
        <v>43937</v>
      </c>
      <c r="C37" s="3" t="str">
        <f t="shared" si="0"/>
        <v>16.Apr—6</v>
      </c>
      <c r="D37" s="3">
        <f>patients!C45</f>
        <v>12</v>
      </c>
      <c r="E37" s="5">
        <f t="shared" si="2"/>
        <v>5.625</v>
      </c>
      <c r="F37">
        <f>patients!E45</f>
        <v>304</v>
      </c>
      <c r="G37" s="4">
        <f t="shared" si="3"/>
        <v>302.5</v>
      </c>
      <c r="H37" s="3" t="str">
        <f t="shared" si="1"/>
        <v>16.Apr—2</v>
      </c>
      <c r="I37">
        <f>patients!G45</f>
        <v>1</v>
      </c>
      <c r="J37" s="4">
        <f t="shared" si="4"/>
        <v>1.125</v>
      </c>
      <c r="K37">
        <f>patients!I45</f>
        <v>62</v>
      </c>
      <c r="L37" s="5">
        <f t="shared" si="5"/>
        <v>61.5</v>
      </c>
    </row>
    <row r="38" spans="1:12" x14ac:dyDescent="0.25">
      <c r="A38" s="5">
        <v>17</v>
      </c>
      <c r="B38" s="9">
        <v>43938</v>
      </c>
      <c r="C38" s="3" t="str">
        <f t="shared" si="0"/>
        <v>17.Apr—6</v>
      </c>
      <c r="D38" s="3">
        <f>patients!C46</f>
        <v>6</v>
      </c>
      <c r="E38" s="5">
        <f t="shared" si="2"/>
        <v>5.625</v>
      </c>
      <c r="F38">
        <f>patients!E46</f>
        <v>310</v>
      </c>
      <c r="G38" s="4">
        <f t="shared" si="3"/>
        <v>308.125</v>
      </c>
      <c r="H38" s="3" t="str">
        <f t="shared" si="1"/>
        <v>17.Apr—2</v>
      </c>
      <c r="I38">
        <f>patients!G46</f>
        <v>0</v>
      </c>
      <c r="J38" s="4">
        <f t="shared" si="4"/>
        <v>1.125</v>
      </c>
      <c r="K38">
        <f>patients!I46</f>
        <v>62</v>
      </c>
      <c r="L38" s="5">
        <f t="shared" si="5"/>
        <v>62.625</v>
      </c>
    </row>
    <row r="39" spans="1:12" x14ac:dyDescent="0.25">
      <c r="A39" s="5">
        <v>18</v>
      </c>
      <c r="B39" s="9">
        <v>43939</v>
      </c>
      <c r="C39" s="3" t="str">
        <f t="shared" si="0"/>
        <v>18.Apr—6</v>
      </c>
      <c r="D39" s="3">
        <f>patients!C47</f>
        <v>7</v>
      </c>
      <c r="E39" s="5">
        <f t="shared" si="2"/>
        <v>5.125</v>
      </c>
      <c r="F39">
        <f>patients!E47</f>
        <v>317</v>
      </c>
      <c r="G39" s="4">
        <f t="shared" si="3"/>
        <v>313.25</v>
      </c>
      <c r="H39" s="3" t="str">
        <f t="shared" si="1"/>
        <v>18.Apr—1</v>
      </c>
      <c r="I39">
        <f>patients!G47</f>
        <v>1</v>
      </c>
      <c r="J39" s="4">
        <f t="shared" si="4"/>
        <v>0.75</v>
      </c>
      <c r="K39">
        <f>patients!I47</f>
        <v>63</v>
      </c>
      <c r="L39" s="5">
        <f t="shared" si="5"/>
        <v>63.375</v>
      </c>
    </row>
    <row r="40" spans="1:12" x14ac:dyDescent="0.25">
      <c r="A40" s="5">
        <v>19</v>
      </c>
      <c r="B40" s="9">
        <v>43940</v>
      </c>
      <c r="C40" s="3" t="str">
        <f t="shared" si="0"/>
        <v>19.Apr—5</v>
      </c>
      <c r="D40" s="3">
        <f>patients!C48</f>
        <v>1</v>
      </c>
      <c r="E40" s="5">
        <f t="shared" si="2"/>
        <v>4.75</v>
      </c>
      <c r="F40">
        <f>patients!E48</f>
        <v>318</v>
      </c>
      <c r="G40" s="4">
        <f t="shared" si="3"/>
        <v>318</v>
      </c>
      <c r="H40" s="3" t="str">
        <f t="shared" si="1"/>
        <v>19.Apr—1</v>
      </c>
      <c r="I40">
        <f>patients!G48</f>
        <v>1</v>
      </c>
      <c r="J40" s="4">
        <f t="shared" si="4"/>
        <v>0.625</v>
      </c>
      <c r="K40">
        <f>patients!I48</f>
        <v>64</v>
      </c>
      <c r="L40" s="5">
        <f t="shared" si="5"/>
        <v>64</v>
      </c>
    </row>
    <row r="41" spans="1:12" x14ac:dyDescent="0.25">
      <c r="A41" s="5">
        <v>20</v>
      </c>
      <c r="B41" s="9">
        <v>43941</v>
      </c>
      <c r="C41" s="3" t="str">
        <f t="shared" si="0"/>
        <v>20.Apr—4</v>
      </c>
      <c r="D41" s="3">
        <f>patients!C49</f>
        <v>0</v>
      </c>
      <c r="E41" s="5">
        <f t="shared" si="2"/>
        <v>3.625</v>
      </c>
      <c r="F41">
        <f>patients!E49</f>
        <v>318</v>
      </c>
      <c r="G41" s="4">
        <f t="shared" si="3"/>
        <v>321.625</v>
      </c>
      <c r="H41" s="3" t="str">
        <f t="shared" si="1"/>
        <v>20.Apr—1</v>
      </c>
      <c r="I41">
        <f>patients!G49</f>
        <v>1</v>
      </c>
      <c r="J41" s="4">
        <f t="shared" si="4"/>
        <v>0.625</v>
      </c>
      <c r="K41">
        <f>patients!I49</f>
        <v>65</v>
      </c>
      <c r="L41" s="5">
        <f t="shared" si="5"/>
        <v>64.625</v>
      </c>
    </row>
    <row r="42" spans="1:12" x14ac:dyDescent="0.25">
      <c r="A42" s="5">
        <v>21</v>
      </c>
      <c r="B42" s="9">
        <v>43942</v>
      </c>
      <c r="C42" s="3" t="str">
        <f t="shared" si="0"/>
        <v>21.Apr—0</v>
      </c>
      <c r="D42" s="3">
        <f>patients!C50</f>
        <v>3</v>
      </c>
      <c r="E42" s="5"/>
      <c r="F42">
        <f>patients!E50</f>
        <v>321</v>
      </c>
      <c r="G42" s="4"/>
      <c r="H42" s="3" t="str">
        <f t="shared" si="1"/>
        <v>21.Apr—0</v>
      </c>
      <c r="I42">
        <f>patients!G50</f>
        <v>0</v>
      </c>
      <c r="J42" s="4"/>
      <c r="K42">
        <f>patients!I50</f>
        <v>65</v>
      </c>
      <c r="L42" s="5"/>
    </row>
    <row r="43" spans="1:12" x14ac:dyDescent="0.25">
      <c r="A43" s="5">
        <v>22</v>
      </c>
      <c r="B43" s="9">
        <v>43943</v>
      </c>
      <c r="C43" s="3" t="str">
        <f t="shared" si="0"/>
        <v>22.Apr—0</v>
      </c>
      <c r="D43" s="3">
        <f>patients!C51</f>
        <v>5</v>
      </c>
      <c r="E43" s="5"/>
      <c r="F43">
        <f>patients!E51</f>
        <v>326</v>
      </c>
      <c r="G43" s="4"/>
      <c r="H43" s="3" t="str">
        <f t="shared" si="1"/>
        <v>22.Apr—0</v>
      </c>
      <c r="I43">
        <f>patients!G51</f>
        <v>0</v>
      </c>
      <c r="J43" s="4"/>
      <c r="K43">
        <f>patients!I51</f>
        <v>65</v>
      </c>
      <c r="L43" s="5"/>
    </row>
    <row r="44" spans="1:12" x14ac:dyDescent="0.25">
      <c r="A44" s="5">
        <v>23</v>
      </c>
      <c r="B44" s="9">
        <v>43944</v>
      </c>
      <c r="C44" s="3" t="str">
        <f t="shared" si="0"/>
        <v>23.Apr—0</v>
      </c>
      <c r="D44" s="3">
        <f>patients!C52</f>
        <v>4</v>
      </c>
      <c r="E44" s="4"/>
      <c r="F44">
        <f>patients!E52</f>
        <v>330</v>
      </c>
      <c r="G44" s="5"/>
      <c r="H44" s="3" t="str">
        <f t="shared" si="1"/>
        <v>23.Apr—0</v>
      </c>
      <c r="I44">
        <f>patients!G52</f>
        <v>1</v>
      </c>
      <c r="J44" s="5"/>
      <c r="K44">
        <f>patients!I52</f>
        <v>66</v>
      </c>
      <c r="L44" s="5"/>
    </row>
    <row r="45" spans="1:12" x14ac:dyDescent="0.25">
      <c r="A45" s="5">
        <v>24</v>
      </c>
      <c r="B45" s="9">
        <v>43945</v>
      </c>
      <c r="C45" s="3" t="str">
        <f t="shared" si="0"/>
        <v>24.Apr—0</v>
      </c>
      <c r="D45" s="3">
        <f>patients!C53</f>
        <v>3</v>
      </c>
      <c r="E45" s="4"/>
      <c r="F45">
        <f>patients!E53</f>
        <v>333</v>
      </c>
      <c r="G45" s="5"/>
      <c r="H45" s="3" t="str">
        <f t="shared" si="1"/>
        <v>24.Apr—0</v>
      </c>
      <c r="I45">
        <f>patients!G53</f>
        <v>1</v>
      </c>
      <c r="J45" s="5"/>
      <c r="K45">
        <f>patients!I53</f>
        <v>67</v>
      </c>
      <c r="L45" s="5"/>
    </row>
    <row r="46" spans="1:12" x14ac:dyDescent="0.25">
      <c r="A46" s="5">
        <v>25</v>
      </c>
      <c r="B46" s="9">
        <v>43946</v>
      </c>
      <c r="C46" s="3" t="str">
        <f t="shared" si="0"/>
        <v>25.Apr—0</v>
      </c>
      <c r="D46" s="3"/>
      <c r="E46" s="4"/>
      <c r="G46" s="5"/>
      <c r="H46" s="3" t="str">
        <f t="shared" si="1"/>
        <v>25.Apr—0</v>
      </c>
      <c r="J46" s="5"/>
      <c r="L46" s="5"/>
    </row>
    <row r="47" spans="1:12" x14ac:dyDescent="0.25">
      <c r="A47" s="5">
        <v>26</v>
      </c>
      <c r="B47" s="9">
        <v>43947</v>
      </c>
      <c r="C47" s="3" t="str">
        <f t="shared" si="0"/>
        <v>26.Apr—0</v>
      </c>
      <c r="D47" s="3"/>
      <c r="E47" s="4"/>
      <c r="G47" s="5"/>
      <c r="H47" s="3" t="str">
        <f t="shared" si="1"/>
        <v>26.Apr—0</v>
      </c>
      <c r="J47" s="5"/>
      <c r="L47" s="5"/>
    </row>
    <row r="48" spans="1:12" x14ac:dyDescent="0.25">
      <c r="A48" s="5">
        <v>27</v>
      </c>
      <c r="B48" s="9">
        <v>43948</v>
      </c>
      <c r="C48" s="3" t="str">
        <f t="shared" si="0"/>
        <v>27.Apr—0</v>
      </c>
      <c r="D48" s="3"/>
      <c r="E48" s="4"/>
      <c r="G48" s="5"/>
      <c r="H48" s="3" t="str">
        <f t="shared" si="1"/>
        <v>27.Apr—0</v>
      </c>
      <c r="J48" s="5"/>
      <c r="L48" s="5"/>
    </row>
    <row r="49" spans="1:12" x14ac:dyDescent="0.25">
      <c r="A49" s="5">
        <v>28</v>
      </c>
      <c r="B49" s="9">
        <v>43949</v>
      </c>
      <c r="C49" s="3" t="str">
        <f t="shared" si="0"/>
        <v>28.Apr—0</v>
      </c>
      <c r="D49" s="3"/>
      <c r="H49" s="3" t="str">
        <f t="shared" si="1"/>
        <v>28.Apr—0</v>
      </c>
      <c r="J49" s="5"/>
      <c r="L49" s="5"/>
    </row>
    <row r="50" spans="1:12" x14ac:dyDescent="0.25">
      <c r="A50" s="5">
        <v>29</v>
      </c>
      <c r="B50" s="9">
        <v>43950</v>
      </c>
      <c r="C50" s="3" t="str">
        <f t="shared" si="0"/>
        <v>29.Apr—0</v>
      </c>
      <c r="H50" s="3" t="str">
        <f t="shared" si="1"/>
        <v>29.Apr—0</v>
      </c>
      <c r="J50" s="5"/>
      <c r="L50" s="5"/>
    </row>
    <row r="51" spans="1:12" x14ac:dyDescent="0.25">
      <c r="A51" s="5">
        <v>30</v>
      </c>
      <c r="B51" s="9">
        <v>43951</v>
      </c>
      <c r="C51" s="3" t="str">
        <f t="shared" si="0"/>
        <v>30.Apr—0</v>
      </c>
      <c r="H51" s="3" t="str">
        <f t="shared" si="1"/>
        <v>30.Apr—0</v>
      </c>
      <c r="J51" s="5"/>
      <c r="L51" s="5"/>
    </row>
    <row r="52" spans="1:12" x14ac:dyDescent="0.25">
      <c r="A52" s="5">
        <v>31</v>
      </c>
      <c r="B52" s="9">
        <v>43952</v>
      </c>
      <c r="C52" s="3" t="str">
        <f t="shared" si="0"/>
        <v>1.May—0</v>
      </c>
      <c r="H52" s="3" t="str">
        <f t="shared" si="1"/>
        <v>1.May—0</v>
      </c>
      <c r="J52" s="5"/>
      <c r="L52" s="5"/>
    </row>
    <row r="53" spans="1:12" x14ac:dyDescent="0.25">
      <c r="A53" s="5">
        <v>32</v>
      </c>
      <c r="B53" s="9">
        <v>43953</v>
      </c>
      <c r="C53" s="3" t="str">
        <f t="shared" si="0"/>
        <v>2.May—0</v>
      </c>
      <c r="H53" s="3" t="str">
        <f t="shared" si="1"/>
        <v>2.May—0</v>
      </c>
      <c r="J53" s="5"/>
      <c r="L53" s="5"/>
    </row>
    <row r="54" spans="1:12" x14ac:dyDescent="0.25">
      <c r="A54" s="5">
        <v>33</v>
      </c>
      <c r="B54" s="9">
        <v>43954</v>
      </c>
      <c r="C54" s="3" t="str">
        <f t="shared" si="0"/>
        <v>3.May—0</v>
      </c>
      <c r="H54" s="3" t="str">
        <f t="shared" si="1"/>
        <v>3.May—0</v>
      </c>
      <c r="J54" s="5"/>
      <c r="L54" s="5"/>
    </row>
    <row r="55" spans="1:12" x14ac:dyDescent="0.25">
      <c r="A55" s="5">
        <v>34</v>
      </c>
      <c r="B55" s="9">
        <v>43955</v>
      </c>
      <c r="C55" s="3" t="str">
        <f t="shared" si="0"/>
        <v>4.May—0</v>
      </c>
      <c r="H55" s="3" t="str">
        <f t="shared" si="1"/>
        <v>4.May—0</v>
      </c>
      <c r="J55" s="5"/>
      <c r="L55" s="5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E073-13F5-4D60-BAB6-6DA6D82DD765}">
  <dimension ref="B1:AV54"/>
  <sheetViews>
    <sheetView topLeftCell="A61" zoomScale="85" zoomScaleNormal="85" workbookViewId="0">
      <selection activeCell="U76" sqref="U76"/>
    </sheetView>
  </sheetViews>
  <sheetFormatPr defaultRowHeight="15" x14ac:dyDescent="0.25"/>
  <cols>
    <col min="2" max="2" width="10.42578125" bestFit="1" customWidth="1"/>
    <col min="3" max="3" width="14.85546875" style="4" bestFit="1" customWidth="1"/>
    <col min="4" max="12" width="10.42578125" style="4" customWidth="1"/>
    <col min="13" max="13" width="9.85546875" customWidth="1"/>
  </cols>
  <sheetData>
    <row r="1" spans="2:48" x14ac:dyDescent="0.25">
      <c r="C1" s="4" t="s">
        <v>94</v>
      </c>
      <c r="D1" s="4" t="s">
        <v>96</v>
      </c>
      <c r="E1" s="4" t="s">
        <v>97</v>
      </c>
      <c r="F1" s="4" t="s">
        <v>99</v>
      </c>
      <c r="G1" s="4" t="s">
        <v>98</v>
      </c>
      <c r="H1" s="4" t="s">
        <v>100</v>
      </c>
      <c r="I1" s="4" t="s">
        <v>95</v>
      </c>
      <c r="J1" s="4" t="s">
        <v>101</v>
      </c>
      <c r="K1" s="4" t="s">
        <v>102</v>
      </c>
      <c r="L1" s="4" t="s">
        <v>103</v>
      </c>
      <c r="M1" s="4" t="s">
        <v>105</v>
      </c>
      <c r="N1" s="4" t="s">
        <v>106</v>
      </c>
      <c r="O1" s="4" t="s">
        <v>107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AB1" s="4" t="s">
        <v>109</v>
      </c>
      <c r="AC1">
        <f>-4</f>
        <v>-4</v>
      </c>
      <c r="AD1">
        <f>-3</f>
        <v>-3</v>
      </c>
      <c r="AE1">
        <v>-2</v>
      </c>
      <c r="AF1">
        <v>-1</v>
      </c>
      <c r="AG1">
        <v>0</v>
      </c>
      <c r="AH1">
        <v>1</v>
      </c>
      <c r="AI1">
        <v>2</v>
      </c>
      <c r="AJ1">
        <v>3</v>
      </c>
      <c r="AK1">
        <v>4</v>
      </c>
      <c r="AL1">
        <v>5</v>
      </c>
      <c r="AM1">
        <v>6</v>
      </c>
      <c r="AN1">
        <v>7</v>
      </c>
      <c r="AO1">
        <v>8</v>
      </c>
      <c r="AP1">
        <v>9</v>
      </c>
      <c r="AQ1">
        <v>10</v>
      </c>
      <c r="AR1">
        <v>11</v>
      </c>
      <c r="AS1">
        <v>12</v>
      </c>
      <c r="AT1">
        <v>13</v>
      </c>
      <c r="AU1">
        <v>14</v>
      </c>
      <c r="AV1">
        <v>15</v>
      </c>
    </row>
    <row r="2" spans="2:48" x14ac:dyDescent="0.25">
      <c r="B2" t="s">
        <v>92</v>
      </c>
    </row>
    <row r="3" spans="2:48" x14ac:dyDescent="0.25">
      <c r="B3" s="1">
        <f>grafi!B4</f>
        <v>43904</v>
      </c>
      <c r="C3" s="4">
        <f>POWER(grafi!$E4,2)</f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>
        <f>POWER(grafi!$J19,2)</f>
        <v>5.640625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>
        <f t="shared" ref="AV3:AV23" si="0">$C3*W3</f>
        <v>0</v>
      </c>
    </row>
    <row r="4" spans="2:48" x14ac:dyDescent="0.25">
      <c r="B4" s="1">
        <f>grafi!B5</f>
        <v>43905</v>
      </c>
      <c r="C4" s="4">
        <f>POWER(grafi!$E5,2)</f>
        <v>43.890625</v>
      </c>
      <c r="M4" s="4"/>
      <c r="N4" s="4"/>
      <c r="O4" s="4"/>
      <c r="P4" s="4"/>
      <c r="Q4" s="4"/>
      <c r="R4" s="4"/>
      <c r="S4" s="4"/>
      <c r="T4" s="4"/>
      <c r="U4" s="4"/>
      <c r="V4" s="4">
        <f>POWER(grafi!$J19,2)</f>
        <v>5.640625</v>
      </c>
      <c r="W4" s="4">
        <f>POWER(grafi!$J20,2)</f>
        <v>6.25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>
        <f t="shared" ref="AO4:AU18" si="1">$C4*V4</f>
        <v>247.570556640625</v>
      </c>
      <c r="AV4" s="4">
        <f t="shared" si="0"/>
        <v>274.31640625</v>
      </c>
    </row>
    <row r="5" spans="2:48" x14ac:dyDescent="0.25">
      <c r="B5" s="1">
        <f>grafi!B6</f>
        <v>43906</v>
      </c>
      <c r="C5" s="4">
        <f>POWER(grafi!$E6,2)</f>
        <v>42.25</v>
      </c>
      <c r="M5" s="4"/>
      <c r="N5" s="4"/>
      <c r="O5" s="4"/>
      <c r="P5" s="4"/>
      <c r="Q5" s="4"/>
      <c r="R5" s="4"/>
      <c r="S5" s="4"/>
      <c r="T5" s="4"/>
      <c r="U5" s="4">
        <f>POWER(grafi!$J19,2)</f>
        <v>5.640625</v>
      </c>
      <c r="V5" s="4">
        <f>POWER(grafi!$J20,2)</f>
        <v>6.25</v>
      </c>
      <c r="W5" s="4">
        <f>POWER(grafi!$J21,2)</f>
        <v>4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>
        <f t="shared" si="1"/>
        <v>238.31640625</v>
      </c>
      <c r="AU5" s="4">
        <f t="shared" si="1"/>
        <v>264.0625</v>
      </c>
      <c r="AV5" s="4">
        <f t="shared" si="0"/>
        <v>169</v>
      </c>
    </row>
    <row r="6" spans="2:48" x14ac:dyDescent="0.25">
      <c r="B6" s="1">
        <f>grafi!B7</f>
        <v>43907</v>
      </c>
      <c r="C6" s="4">
        <f>POWER(grafi!$E7,2)</f>
        <v>40.640625</v>
      </c>
      <c r="M6" s="4"/>
      <c r="N6" s="4"/>
      <c r="O6" s="4"/>
      <c r="P6" s="4"/>
      <c r="Q6" s="4"/>
      <c r="R6" s="4"/>
      <c r="S6" s="4"/>
      <c r="T6" s="4">
        <f>POWER(grafi!$J19,2)</f>
        <v>5.640625</v>
      </c>
      <c r="U6" s="4">
        <f>POWER(grafi!$J20,2)</f>
        <v>6.25</v>
      </c>
      <c r="V6" s="4">
        <f>POWER(grafi!$J21,2)</f>
        <v>4</v>
      </c>
      <c r="W6" s="4">
        <f>POWER(grafi!$J22,2)</f>
        <v>3.515625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>
        <f t="shared" si="1"/>
        <v>229.238525390625</v>
      </c>
      <c r="AT6" s="4">
        <f t="shared" si="1"/>
        <v>254.00390625</v>
      </c>
      <c r="AU6" s="4">
        <f t="shared" si="1"/>
        <v>162.5625</v>
      </c>
      <c r="AV6" s="4">
        <f t="shared" si="0"/>
        <v>142.877197265625</v>
      </c>
    </row>
    <row r="7" spans="2:48" x14ac:dyDescent="0.25">
      <c r="B7" s="1">
        <f>grafi!B8</f>
        <v>43908</v>
      </c>
      <c r="C7" s="4">
        <f>POWER(grafi!$E8,2)</f>
        <v>31.640625</v>
      </c>
      <c r="M7" s="4"/>
      <c r="N7" s="4"/>
      <c r="O7" s="4"/>
      <c r="P7" s="4"/>
      <c r="Q7" s="4"/>
      <c r="R7" s="4"/>
      <c r="S7" s="4">
        <f>POWER(grafi!$J19,2)</f>
        <v>5.640625</v>
      </c>
      <c r="T7" s="4">
        <f>POWER(grafi!$J20,2)</f>
        <v>6.25</v>
      </c>
      <c r="U7" s="4">
        <f>POWER(grafi!$J21,2)</f>
        <v>4</v>
      </c>
      <c r="V7" s="4">
        <f>POWER(grafi!$J22,2)</f>
        <v>3.515625</v>
      </c>
      <c r="W7" s="4">
        <f>POWER(grafi!$J23,2)</f>
        <v>2.640625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>
        <f t="shared" si="1"/>
        <v>178.472900390625</v>
      </c>
      <c r="AS7" s="4">
        <f t="shared" si="1"/>
        <v>197.75390625</v>
      </c>
      <c r="AT7" s="4">
        <f t="shared" si="1"/>
        <v>126.5625</v>
      </c>
      <c r="AU7" s="4">
        <f t="shared" si="1"/>
        <v>111.236572265625</v>
      </c>
      <c r="AV7" s="4">
        <f t="shared" si="0"/>
        <v>83.551025390625</v>
      </c>
    </row>
    <row r="8" spans="2:48" x14ac:dyDescent="0.25">
      <c r="B8" s="1">
        <f>grafi!B9</f>
        <v>43909</v>
      </c>
      <c r="C8" s="4">
        <f>POWER(grafi!$E9,2)</f>
        <v>37.515625</v>
      </c>
      <c r="M8" s="4"/>
      <c r="N8" s="4"/>
      <c r="O8" s="4"/>
      <c r="P8" s="4"/>
      <c r="Q8" s="4"/>
      <c r="R8" s="4">
        <f>POWER(grafi!$J19,2)</f>
        <v>5.640625</v>
      </c>
      <c r="S8" s="4">
        <f>POWER(grafi!$J20,2)</f>
        <v>6.25</v>
      </c>
      <c r="T8" s="4">
        <f>POWER(grafi!$J21,2)</f>
        <v>4</v>
      </c>
      <c r="U8" s="4">
        <f>POWER(grafi!$J22,2)</f>
        <v>3.515625</v>
      </c>
      <c r="V8" s="4">
        <f>POWER(grafi!$J23,2)</f>
        <v>2.640625</v>
      </c>
      <c r="W8" s="4">
        <f>POWER(grafi!$J24,2)</f>
        <v>1.5625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>
        <f t="shared" si="1"/>
        <v>211.611572265625</v>
      </c>
      <c r="AR8" s="4">
        <f t="shared" si="1"/>
        <v>234.47265625</v>
      </c>
      <c r="AS8" s="4">
        <f t="shared" si="1"/>
        <v>150.0625</v>
      </c>
      <c r="AT8" s="4">
        <f t="shared" si="1"/>
        <v>131.890869140625</v>
      </c>
      <c r="AU8" s="4">
        <f t="shared" si="1"/>
        <v>99.064697265625</v>
      </c>
      <c r="AV8" s="4">
        <f t="shared" si="0"/>
        <v>58.6181640625</v>
      </c>
    </row>
    <row r="9" spans="2:48" x14ac:dyDescent="0.25">
      <c r="B9" s="1">
        <f>grafi!B10</f>
        <v>43910</v>
      </c>
      <c r="C9" s="4">
        <f>POWER(grafi!$E10,2)</f>
        <v>60.0625</v>
      </c>
      <c r="M9" s="4"/>
      <c r="N9" s="4"/>
      <c r="O9" s="4"/>
      <c r="P9" s="4"/>
      <c r="Q9" s="4">
        <f>POWER(grafi!$J19,2)</f>
        <v>5.640625</v>
      </c>
      <c r="R9" s="4">
        <f>POWER(grafi!$J20,2)</f>
        <v>6.25</v>
      </c>
      <c r="S9" s="4">
        <f>POWER(grafi!$J21,2)</f>
        <v>4</v>
      </c>
      <c r="T9" s="4">
        <f>POWER(grafi!$J22,2)</f>
        <v>3.515625</v>
      </c>
      <c r="U9" s="4">
        <f>POWER(grafi!$J23,2)</f>
        <v>2.640625</v>
      </c>
      <c r="V9" s="4">
        <f>POWER(grafi!$J24,2)</f>
        <v>1.5625</v>
      </c>
      <c r="W9" s="4">
        <f>POWER(grafi!$J25,2)</f>
        <v>3.0625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>
        <f t="shared" si="1"/>
        <v>338.7900390625</v>
      </c>
      <c r="AQ9" s="4">
        <f t="shared" si="1"/>
        <v>375.390625</v>
      </c>
      <c r="AR9" s="4">
        <f t="shared" si="1"/>
        <v>240.25</v>
      </c>
      <c r="AS9" s="4">
        <f t="shared" si="1"/>
        <v>211.1572265625</v>
      </c>
      <c r="AT9" s="4">
        <f t="shared" si="1"/>
        <v>158.6025390625</v>
      </c>
      <c r="AU9" s="4">
        <f t="shared" si="1"/>
        <v>93.84765625</v>
      </c>
      <c r="AV9" s="4">
        <f t="shared" si="0"/>
        <v>183.94140625</v>
      </c>
    </row>
    <row r="10" spans="2:48" x14ac:dyDescent="0.25">
      <c r="B10" s="1">
        <f>grafi!B11</f>
        <v>43911</v>
      </c>
      <c r="C10" s="4">
        <f>POWER(grafi!$E11,2)</f>
        <v>58.140625</v>
      </c>
      <c r="M10" s="4"/>
      <c r="N10" s="4"/>
      <c r="O10" s="4"/>
      <c r="P10" s="4">
        <f>POWER(grafi!$J19,2)</f>
        <v>5.640625</v>
      </c>
      <c r="Q10" s="4">
        <f>POWER(grafi!$J20,2)</f>
        <v>6.25</v>
      </c>
      <c r="R10" s="4">
        <f>POWER(grafi!$J21,2)</f>
        <v>4</v>
      </c>
      <c r="S10" s="4">
        <f>POWER(grafi!$J22,2)</f>
        <v>3.515625</v>
      </c>
      <c r="T10" s="4">
        <f>POWER(grafi!$J23,2)</f>
        <v>2.640625</v>
      </c>
      <c r="U10" s="4">
        <f>POWER(grafi!$J24,2)</f>
        <v>1.5625</v>
      </c>
      <c r="V10" s="4">
        <f>POWER(grafi!$J25,2)</f>
        <v>3.0625</v>
      </c>
      <c r="W10" s="4">
        <f>POWER(grafi!$J26,2)</f>
        <v>2.640625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>
        <f t="shared" si="1"/>
        <v>327.949462890625</v>
      </c>
      <c r="AP10" s="4">
        <f t="shared" si="1"/>
        <v>363.37890625</v>
      </c>
      <c r="AQ10" s="4">
        <f t="shared" si="1"/>
        <v>232.5625</v>
      </c>
      <c r="AR10" s="4">
        <f t="shared" si="1"/>
        <v>204.400634765625</v>
      </c>
      <c r="AS10" s="4">
        <f t="shared" si="1"/>
        <v>153.527587890625</v>
      </c>
      <c r="AT10" s="4">
        <f t="shared" si="1"/>
        <v>90.8447265625</v>
      </c>
      <c r="AU10" s="4">
        <f t="shared" si="1"/>
        <v>178.0556640625</v>
      </c>
      <c r="AV10" s="4">
        <f t="shared" si="0"/>
        <v>153.527587890625</v>
      </c>
    </row>
    <row r="11" spans="2:48" x14ac:dyDescent="0.25">
      <c r="B11" s="1">
        <f>grafi!B12</f>
        <v>43912</v>
      </c>
      <c r="C11" s="4">
        <f>POWER(grafi!$E12,2)</f>
        <v>54.390625</v>
      </c>
      <c r="M11" s="4"/>
      <c r="N11" s="4"/>
      <c r="O11" s="4">
        <f>POWER(grafi!$J19,2)</f>
        <v>5.640625</v>
      </c>
      <c r="P11" s="4">
        <f>POWER(grafi!$J20,2)</f>
        <v>6.25</v>
      </c>
      <c r="Q11" s="4">
        <f>POWER(grafi!$J21,2)</f>
        <v>4</v>
      </c>
      <c r="R11" s="4">
        <f>POWER(grafi!$J22,2)</f>
        <v>3.515625</v>
      </c>
      <c r="S11" s="4">
        <f>POWER(grafi!$J23,2)</f>
        <v>2.640625</v>
      </c>
      <c r="T11" s="4">
        <f>POWER(grafi!$J24,2)</f>
        <v>1.5625</v>
      </c>
      <c r="U11" s="4">
        <f>POWER(grafi!$J25,2)</f>
        <v>3.0625</v>
      </c>
      <c r="V11" s="4">
        <f>POWER(grafi!$J26,2)</f>
        <v>2.640625</v>
      </c>
      <c r="W11" s="4">
        <f>POWER(grafi!$J27,2)</f>
        <v>3.0625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>
        <f t="shared" ref="AN11:AN31" si="2">$C11*O11</f>
        <v>306.797119140625</v>
      </c>
      <c r="AO11" s="4">
        <f t="shared" si="1"/>
        <v>339.94140625</v>
      </c>
      <c r="AP11" s="4">
        <f t="shared" si="1"/>
        <v>217.5625</v>
      </c>
      <c r="AQ11" s="4">
        <f t="shared" si="1"/>
        <v>191.217041015625</v>
      </c>
      <c r="AR11" s="4">
        <f t="shared" si="1"/>
        <v>143.625244140625</v>
      </c>
      <c r="AS11" s="4">
        <f t="shared" si="1"/>
        <v>84.9853515625</v>
      </c>
      <c r="AT11" s="4">
        <f t="shared" si="1"/>
        <v>166.5712890625</v>
      </c>
      <c r="AU11" s="4">
        <f t="shared" si="1"/>
        <v>143.625244140625</v>
      </c>
      <c r="AV11" s="4">
        <f t="shared" si="0"/>
        <v>166.5712890625</v>
      </c>
    </row>
    <row r="12" spans="2:48" x14ac:dyDescent="0.25">
      <c r="B12" s="1">
        <f>grafi!B13</f>
        <v>43913</v>
      </c>
      <c r="C12" s="4">
        <f>POWER(grafi!$E13,2)</f>
        <v>87.890625</v>
      </c>
      <c r="M12" s="4"/>
      <c r="N12" s="4">
        <f>POWER(grafi!$J19,2)</f>
        <v>5.640625</v>
      </c>
      <c r="O12" s="4">
        <f>POWER(grafi!$J20,2)</f>
        <v>6.25</v>
      </c>
      <c r="P12" s="4">
        <f>POWER(grafi!$J21,2)</f>
        <v>4</v>
      </c>
      <c r="Q12" s="4">
        <f>POWER(grafi!$J22,2)</f>
        <v>3.515625</v>
      </c>
      <c r="R12" s="4">
        <f>POWER(grafi!$J23,2)</f>
        <v>2.640625</v>
      </c>
      <c r="S12" s="4">
        <f>POWER(grafi!$J24,2)</f>
        <v>1.5625</v>
      </c>
      <c r="T12" s="4">
        <f>POWER(grafi!$J25,2)</f>
        <v>3.0625</v>
      </c>
      <c r="U12" s="4">
        <f>POWER(grafi!$J26,2)</f>
        <v>2.640625</v>
      </c>
      <c r="V12" s="4">
        <f>POWER(grafi!$J27,2)</f>
        <v>3.0625</v>
      </c>
      <c r="W12" s="4">
        <f>POWER(grafi!$J28,2)</f>
        <v>2.640625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>
        <f t="shared" ref="AM12:AM32" si="3">$C12*N12</f>
        <v>495.758056640625</v>
      </c>
      <c r="AN12" s="4">
        <f t="shared" si="2"/>
        <v>549.31640625</v>
      </c>
      <c r="AO12" s="4">
        <f t="shared" si="1"/>
        <v>351.5625</v>
      </c>
      <c r="AP12" s="4">
        <f t="shared" si="1"/>
        <v>308.990478515625</v>
      </c>
      <c r="AQ12" s="4">
        <f t="shared" si="1"/>
        <v>232.086181640625</v>
      </c>
      <c r="AR12" s="4">
        <f t="shared" si="1"/>
        <v>137.3291015625</v>
      </c>
      <c r="AS12" s="4">
        <f t="shared" si="1"/>
        <v>269.1650390625</v>
      </c>
      <c r="AT12" s="4">
        <f t="shared" si="1"/>
        <v>232.086181640625</v>
      </c>
      <c r="AU12" s="4">
        <f t="shared" si="1"/>
        <v>269.1650390625</v>
      </c>
      <c r="AV12" s="4">
        <f t="shared" si="0"/>
        <v>232.086181640625</v>
      </c>
    </row>
    <row r="13" spans="2:48" x14ac:dyDescent="0.25">
      <c r="B13" s="1">
        <f>grafi!B14</f>
        <v>43914</v>
      </c>
      <c r="C13" s="4">
        <f>POWER(grafi!$E14,2)</f>
        <v>97.515625</v>
      </c>
      <c r="M13" s="4">
        <f>POWER(grafi!$J19,2)</f>
        <v>5.640625</v>
      </c>
      <c r="N13" s="4">
        <f>POWER(grafi!$J20,2)</f>
        <v>6.25</v>
      </c>
      <c r="O13" s="4">
        <f>POWER(grafi!$J21,2)</f>
        <v>4</v>
      </c>
      <c r="P13" s="4">
        <f>POWER(grafi!$J22,2)</f>
        <v>3.515625</v>
      </c>
      <c r="Q13" s="4">
        <f>POWER(grafi!$J23,2)</f>
        <v>2.640625</v>
      </c>
      <c r="R13" s="4">
        <f>POWER(grafi!$J24,2)</f>
        <v>1.5625</v>
      </c>
      <c r="S13" s="4">
        <f>POWER(grafi!$J25,2)</f>
        <v>3.0625</v>
      </c>
      <c r="T13" s="4">
        <f>POWER(grafi!$J26,2)</f>
        <v>2.640625</v>
      </c>
      <c r="U13" s="4">
        <f>POWER(grafi!$J27,2)</f>
        <v>3.0625</v>
      </c>
      <c r="V13" s="4">
        <f>POWER(grafi!$J28,2)</f>
        <v>2.640625</v>
      </c>
      <c r="W13" s="4">
        <f>POWER(grafi!$J29,2)</f>
        <v>2.640625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f t="shared" ref="AL13:AL33" si="4">$C13*M13</f>
        <v>550.049072265625</v>
      </c>
      <c r="AM13" s="4">
        <f t="shared" si="3"/>
        <v>609.47265625</v>
      </c>
      <c r="AN13" s="4">
        <f t="shared" si="2"/>
        <v>390.0625</v>
      </c>
      <c r="AO13" s="4">
        <f t="shared" si="1"/>
        <v>342.828369140625</v>
      </c>
      <c r="AP13" s="4">
        <f t="shared" si="1"/>
        <v>257.502197265625</v>
      </c>
      <c r="AQ13" s="4">
        <f t="shared" si="1"/>
        <v>152.3681640625</v>
      </c>
      <c r="AR13" s="4">
        <f t="shared" si="1"/>
        <v>298.6416015625</v>
      </c>
      <c r="AS13" s="4">
        <f t="shared" si="1"/>
        <v>257.502197265625</v>
      </c>
      <c r="AT13" s="4">
        <f t="shared" si="1"/>
        <v>298.6416015625</v>
      </c>
      <c r="AU13" s="4">
        <f t="shared" si="1"/>
        <v>257.502197265625</v>
      </c>
      <c r="AV13" s="4">
        <f t="shared" si="0"/>
        <v>257.502197265625</v>
      </c>
    </row>
    <row r="14" spans="2:48" x14ac:dyDescent="0.25">
      <c r="B14" s="1">
        <f>grafi!B15</f>
        <v>43915</v>
      </c>
      <c r="C14" s="4">
        <f>POWER(grafi!$E15,2)</f>
        <v>97.515625</v>
      </c>
      <c r="L14" s="4">
        <f>POWER(grafi!$J19,2)</f>
        <v>5.640625</v>
      </c>
      <c r="M14" s="4">
        <f>POWER(grafi!$J20,2)</f>
        <v>6.25</v>
      </c>
      <c r="N14" s="4">
        <f>POWER(grafi!$J21,2)</f>
        <v>4</v>
      </c>
      <c r="O14" s="4">
        <f>POWER(grafi!$J22,2)</f>
        <v>3.515625</v>
      </c>
      <c r="P14" s="4">
        <f>POWER(grafi!$J23,2)</f>
        <v>2.640625</v>
      </c>
      <c r="Q14" s="4">
        <f>POWER(grafi!$J24,2)</f>
        <v>1.5625</v>
      </c>
      <c r="R14" s="4">
        <f>POWER(grafi!$J25,2)</f>
        <v>3.0625</v>
      </c>
      <c r="S14" s="4">
        <f>POWER(grafi!$J26,2)</f>
        <v>2.640625</v>
      </c>
      <c r="T14" s="4">
        <f>POWER(grafi!$J27,2)</f>
        <v>3.0625</v>
      </c>
      <c r="U14" s="4">
        <f>POWER(grafi!$J28,2)</f>
        <v>2.640625</v>
      </c>
      <c r="V14" s="4">
        <f>POWER(grafi!$J29,2)</f>
        <v>2.640625</v>
      </c>
      <c r="W14" s="4">
        <f>POWER(grafi!$J30,2)</f>
        <v>2.640625</v>
      </c>
      <c r="AB14" s="4"/>
      <c r="AC14" s="4"/>
      <c r="AD14" s="4"/>
      <c r="AE14" s="4"/>
      <c r="AF14" s="4"/>
      <c r="AG14" s="4"/>
      <c r="AH14" s="4"/>
      <c r="AI14" s="4"/>
      <c r="AJ14" s="4"/>
      <c r="AK14" s="4">
        <f t="shared" ref="AK14:AK34" si="5">$C14*L14</f>
        <v>550.049072265625</v>
      </c>
      <c r="AL14" s="4">
        <f t="shared" si="4"/>
        <v>609.47265625</v>
      </c>
      <c r="AM14" s="4">
        <f t="shared" si="3"/>
        <v>390.0625</v>
      </c>
      <c r="AN14" s="4">
        <f t="shared" si="2"/>
        <v>342.828369140625</v>
      </c>
      <c r="AO14" s="4">
        <f t="shared" si="1"/>
        <v>257.502197265625</v>
      </c>
      <c r="AP14" s="4">
        <f t="shared" si="1"/>
        <v>152.3681640625</v>
      </c>
      <c r="AQ14" s="4">
        <f t="shared" si="1"/>
        <v>298.6416015625</v>
      </c>
      <c r="AR14" s="4">
        <f t="shared" si="1"/>
        <v>257.502197265625</v>
      </c>
      <c r="AS14" s="4">
        <f t="shared" si="1"/>
        <v>298.6416015625</v>
      </c>
      <c r="AT14" s="4">
        <f t="shared" si="1"/>
        <v>257.502197265625</v>
      </c>
      <c r="AU14" s="4">
        <f t="shared" si="1"/>
        <v>257.502197265625</v>
      </c>
      <c r="AV14" s="4">
        <f t="shared" si="0"/>
        <v>257.502197265625</v>
      </c>
    </row>
    <row r="15" spans="2:48" x14ac:dyDescent="0.25">
      <c r="B15" s="1">
        <f>grafi!B16</f>
        <v>43916</v>
      </c>
      <c r="C15" s="4">
        <f>POWER(grafi!$E16,2)</f>
        <v>118.265625</v>
      </c>
      <c r="K15" s="4">
        <f>POWER(grafi!$J19,2)</f>
        <v>5.640625</v>
      </c>
      <c r="L15" s="4">
        <f>POWER(grafi!$J20,2)</f>
        <v>6.25</v>
      </c>
      <c r="M15" s="4">
        <f>POWER(grafi!$J21,2)</f>
        <v>4</v>
      </c>
      <c r="N15" s="4">
        <f>POWER(grafi!$J22,2)</f>
        <v>3.515625</v>
      </c>
      <c r="O15" s="4">
        <f>POWER(grafi!$J23,2)</f>
        <v>2.640625</v>
      </c>
      <c r="P15" s="4">
        <f>POWER(grafi!$J24,2)</f>
        <v>1.5625</v>
      </c>
      <c r="Q15" s="4">
        <f>POWER(grafi!$J25,2)</f>
        <v>3.0625</v>
      </c>
      <c r="R15" s="4">
        <f>POWER(grafi!$J26,2)</f>
        <v>2.640625</v>
      </c>
      <c r="S15" s="4">
        <f>POWER(grafi!$J27,2)</f>
        <v>3.0625</v>
      </c>
      <c r="T15" s="4">
        <f>POWER(grafi!$J28,2)</f>
        <v>2.640625</v>
      </c>
      <c r="U15" s="4">
        <f>POWER(grafi!$J29,2)</f>
        <v>2.640625</v>
      </c>
      <c r="V15" s="4">
        <f>POWER(grafi!$J30,2)</f>
        <v>2.640625</v>
      </c>
      <c r="W15" s="4">
        <f>POWER(grafi!$J31,2)</f>
        <v>4</v>
      </c>
      <c r="AB15" s="4"/>
      <c r="AC15" s="4"/>
      <c r="AD15" s="4"/>
      <c r="AE15" s="4"/>
      <c r="AF15" s="4"/>
      <c r="AG15" s="4"/>
      <c r="AH15" s="4"/>
      <c r="AI15" s="4"/>
      <c r="AJ15" s="4">
        <f t="shared" ref="AJ15:AJ35" si="6">$C15*K15</f>
        <v>667.092041015625</v>
      </c>
      <c r="AK15" s="4">
        <f t="shared" si="5"/>
        <v>739.16015625</v>
      </c>
      <c r="AL15" s="4">
        <f t="shared" si="4"/>
        <v>473.0625</v>
      </c>
      <c r="AM15" s="4">
        <f t="shared" si="3"/>
        <v>415.777587890625</v>
      </c>
      <c r="AN15" s="4">
        <f t="shared" si="2"/>
        <v>312.295166015625</v>
      </c>
      <c r="AO15" s="4">
        <f t="shared" si="1"/>
        <v>184.7900390625</v>
      </c>
      <c r="AP15" s="4">
        <f t="shared" si="1"/>
        <v>362.1884765625</v>
      </c>
      <c r="AQ15" s="4">
        <f t="shared" si="1"/>
        <v>312.295166015625</v>
      </c>
      <c r="AR15" s="4">
        <f t="shared" si="1"/>
        <v>362.1884765625</v>
      </c>
      <c r="AS15" s="4">
        <f t="shared" si="1"/>
        <v>312.295166015625</v>
      </c>
      <c r="AT15" s="4">
        <f t="shared" si="1"/>
        <v>312.295166015625</v>
      </c>
      <c r="AU15" s="4">
        <f t="shared" si="1"/>
        <v>312.295166015625</v>
      </c>
      <c r="AV15" s="4">
        <f t="shared" si="0"/>
        <v>473.0625</v>
      </c>
    </row>
    <row r="16" spans="2:48" x14ac:dyDescent="0.25">
      <c r="B16" s="1">
        <f>grafi!B17</f>
        <v>43917</v>
      </c>
      <c r="C16" s="4">
        <f>POWER(grafi!$E17,2)</f>
        <v>105.0625</v>
      </c>
      <c r="J16" s="4">
        <f>POWER(grafi!$J19,2)</f>
        <v>5.640625</v>
      </c>
      <c r="K16" s="4">
        <f>POWER(grafi!$J20,2)</f>
        <v>6.25</v>
      </c>
      <c r="L16" s="4">
        <f>POWER(grafi!$J21,2)</f>
        <v>4</v>
      </c>
      <c r="M16" s="4">
        <f>POWER(grafi!$J22,2)</f>
        <v>3.515625</v>
      </c>
      <c r="N16" s="4">
        <f>POWER(grafi!$J23,2)</f>
        <v>2.640625</v>
      </c>
      <c r="O16" s="4">
        <f>POWER(grafi!$J24,2)</f>
        <v>1.5625</v>
      </c>
      <c r="P16" s="4">
        <f>POWER(grafi!$J25,2)</f>
        <v>3.0625</v>
      </c>
      <c r="Q16" s="4">
        <f>POWER(grafi!$J26,2)</f>
        <v>2.640625</v>
      </c>
      <c r="R16" s="4">
        <f>POWER(grafi!$J27,2)</f>
        <v>3.0625</v>
      </c>
      <c r="S16" s="4">
        <f>POWER(grafi!$J28,2)</f>
        <v>2.640625</v>
      </c>
      <c r="T16" s="4">
        <f>POWER(grafi!$J29,2)</f>
        <v>2.640625</v>
      </c>
      <c r="U16" s="4">
        <f>POWER(grafi!$J30,2)</f>
        <v>2.640625</v>
      </c>
      <c r="V16" s="4">
        <f>POWER(grafi!$J31,2)</f>
        <v>4</v>
      </c>
      <c r="W16" s="4">
        <f>POWER(grafi!$J32,2)</f>
        <v>4</v>
      </c>
      <c r="AB16" s="4"/>
      <c r="AC16" s="4"/>
      <c r="AD16" s="4"/>
      <c r="AE16" s="4"/>
      <c r="AF16" s="4"/>
      <c r="AG16" s="4"/>
      <c r="AH16" s="4"/>
      <c r="AI16" s="4">
        <f t="shared" ref="AI16:AI36" si="7">$C16*J16</f>
        <v>592.6181640625</v>
      </c>
      <c r="AJ16" s="4">
        <f t="shared" si="6"/>
        <v>656.640625</v>
      </c>
      <c r="AK16" s="4">
        <f t="shared" si="5"/>
        <v>420.25</v>
      </c>
      <c r="AL16" s="4">
        <f t="shared" si="4"/>
        <v>369.3603515625</v>
      </c>
      <c r="AM16" s="4">
        <f t="shared" si="3"/>
        <v>277.4306640625</v>
      </c>
      <c r="AN16" s="4">
        <f t="shared" si="2"/>
        <v>164.16015625</v>
      </c>
      <c r="AO16" s="4">
        <f t="shared" si="1"/>
        <v>321.75390625</v>
      </c>
      <c r="AP16" s="4">
        <f t="shared" si="1"/>
        <v>277.4306640625</v>
      </c>
      <c r="AQ16" s="4">
        <f t="shared" si="1"/>
        <v>321.75390625</v>
      </c>
      <c r="AR16" s="4">
        <f t="shared" si="1"/>
        <v>277.4306640625</v>
      </c>
      <c r="AS16" s="4">
        <f t="shared" si="1"/>
        <v>277.4306640625</v>
      </c>
      <c r="AT16" s="4">
        <f t="shared" si="1"/>
        <v>277.4306640625</v>
      </c>
      <c r="AU16" s="4">
        <f t="shared" si="1"/>
        <v>420.25</v>
      </c>
      <c r="AV16" s="4">
        <f t="shared" si="0"/>
        <v>420.25</v>
      </c>
    </row>
    <row r="17" spans="2:48" x14ac:dyDescent="0.25">
      <c r="B17" s="1">
        <f>grafi!B18</f>
        <v>43918</v>
      </c>
      <c r="C17" s="4">
        <f>POWER(grafi!$E18,2)</f>
        <v>87.890625</v>
      </c>
      <c r="I17" s="4">
        <f>POWER(grafi!$J19,2)</f>
        <v>5.640625</v>
      </c>
      <c r="J17" s="4">
        <f>POWER(grafi!$J20,2)</f>
        <v>6.25</v>
      </c>
      <c r="K17" s="4">
        <f>POWER(grafi!$J21,2)</f>
        <v>4</v>
      </c>
      <c r="L17" s="4">
        <f>POWER(grafi!$J22,2)</f>
        <v>3.515625</v>
      </c>
      <c r="M17" s="4">
        <f>POWER(grafi!$J23,2)</f>
        <v>2.640625</v>
      </c>
      <c r="N17" s="4">
        <f>POWER(grafi!$J24,2)</f>
        <v>1.5625</v>
      </c>
      <c r="O17" s="4">
        <f>POWER(grafi!$J25,2)</f>
        <v>3.0625</v>
      </c>
      <c r="P17" s="4">
        <f>POWER(grafi!$J26,2)</f>
        <v>2.640625</v>
      </c>
      <c r="Q17" s="4">
        <f>POWER(grafi!$J27,2)</f>
        <v>3.0625</v>
      </c>
      <c r="R17" s="4">
        <f>POWER(grafi!$J28,2)</f>
        <v>2.640625</v>
      </c>
      <c r="S17" s="4">
        <f>POWER(grafi!$J29,2)</f>
        <v>2.640625</v>
      </c>
      <c r="T17" s="4">
        <f>POWER(grafi!$J30,2)</f>
        <v>2.640625</v>
      </c>
      <c r="U17" s="4">
        <f>POWER(grafi!$J31,2)</f>
        <v>4</v>
      </c>
      <c r="V17" s="4">
        <f>POWER(grafi!$J32,2)</f>
        <v>4</v>
      </c>
      <c r="W17" s="4">
        <f>POWER(grafi!$J33,2)</f>
        <v>2.640625</v>
      </c>
      <c r="AB17" s="4"/>
      <c r="AC17" s="4"/>
      <c r="AD17" s="4"/>
      <c r="AE17" s="4"/>
      <c r="AF17" s="4"/>
      <c r="AG17" s="4"/>
      <c r="AH17" s="4">
        <f t="shared" ref="AH17:AH37" si="8">$C17*I17</f>
        <v>495.758056640625</v>
      </c>
      <c r="AI17" s="4">
        <f t="shared" si="7"/>
        <v>549.31640625</v>
      </c>
      <c r="AJ17" s="4">
        <f t="shared" si="6"/>
        <v>351.5625</v>
      </c>
      <c r="AK17" s="4">
        <f t="shared" si="5"/>
        <v>308.990478515625</v>
      </c>
      <c r="AL17" s="4">
        <f t="shared" si="4"/>
        <v>232.086181640625</v>
      </c>
      <c r="AM17" s="4">
        <f t="shared" si="3"/>
        <v>137.3291015625</v>
      </c>
      <c r="AN17" s="4">
        <f t="shared" si="2"/>
        <v>269.1650390625</v>
      </c>
      <c r="AO17" s="4">
        <f t="shared" si="1"/>
        <v>232.086181640625</v>
      </c>
      <c r="AP17" s="4">
        <f t="shared" si="1"/>
        <v>269.1650390625</v>
      </c>
      <c r="AQ17" s="4">
        <f t="shared" si="1"/>
        <v>232.086181640625</v>
      </c>
      <c r="AR17" s="4">
        <f t="shared" si="1"/>
        <v>232.086181640625</v>
      </c>
      <c r="AS17" s="4">
        <f t="shared" si="1"/>
        <v>232.086181640625</v>
      </c>
      <c r="AT17" s="4">
        <f t="shared" si="1"/>
        <v>351.5625</v>
      </c>
      <c r="AU17" s="4">
        <f t="shared" si="1"/>
        <v>351.5625</v>
      </c>
      <c r="AV17" s="4">
        <f t="shared" si="0"/>
        <v>232.086181640625</v>
      </c>
    </row>
    <row r="18" spans="2:48" x14ac:dyDescent="0.25">
      <c r="B18" s="1">
        <f>grafi!B19</f>
        <v>43919</v>
      </c>
      <c r="C18" s="4">
        <f>POWER(grafi!$E19,2)</f>
        <v>78.765625</v>
      </c>
      <c r="H18" s="4">
        <f>POWER(grafi!$J19,2)</f>
        <v>5.640625</v>
      </c>
      <c r="I18" s="4">
        <f>POWER(grafi!$J20,2)</f>
        <v>6.25</v>
      </c>
      <c r="J18" s="4">
        <f>POWER(grafi!$J21,2)</f>
        <v>4</v>
      </c>
      <c r="K18" s="4">
        <f>POWER(grafi!$J22,2)</f>
        <v>3.515625</v>
      </c>
      <c r="L18" s="4">
        <f>POWER(grafi!$J23,2)</f>
        <v>2.640625</v>
      </c>
      <c r="M18" s="4">
        <f>POWER(grafi!$J24,2)</f>
        <v>1.5625</v>
      </c>
      <c r="N18" s="4">
        <f>POWER(grafi!$J25,2)</f>
        <v>3.0625</v>
      </c>
      <c r="O18" s="4">
        <f>POWER(grafi!$J26,2)</f>
        <v>2.640625</v>
      </c>
      <c r="P18" s="4">
        <f>POWER(grafi!$J27,2)</f>
        <v>3.0625</v>
      </c>
      <c r="Q18" s="4">
        <f>POWER(grafi!$J28,2)</f>
        <v>2.640625</v>
      </c>
      <c r="R18" s="4">
        <f>POWER(grafi!$J29,2)</f>
        <v>2.640625</v>
      </c>
      <c r="S18" s="4">
        <f>POWER(grafi!$J30,2)</f>
        <v>2.640625</v>
      </c>
      <c r="T18" s="4">
        <f>POWER(grafi!$J31,2)</f>
        <v>4</v>
      </c>
      <c r="U18" s="4">
        <f>POWER(grafi!$J32,2)</f>
        <v>4</v>
      </c>
      <c r="V18" s="4">
        <f>POWER(grafi!$J33,2)</f>
        <v>2.640625</v>
      </c>
      <c r="W18" s="4">
        <f>POWER(grafi!$J34,2)</f>
        <v>1.890625</v>
      </c>
      <c r="AB18" s="4"/>
      <c r="AC18" s="4"/>
      <c r="AD18" s="4"/>
      <c r="AE18" s="4"/>
      <c r="AF18" s="4"/>
      <c r="AG18" s="4">
        <f t="shared" ref="AG18:AG38" si="9">$C18*H18</f>
        <v>444.287353515625</v>
      </c>
      <c r="AH18" s="4">
        <f t="shared" si="8"/>
        <v>492.28515625</v>
      </c>
      <c r="AI18" s="4">
        <f t="shared" si="7"/>
        <v>315.0625</v>
      </c>
      <c r="AJ18" s="4">
        <f t="shared" si="6"/>
        <v>276.910400390625</v>
      </c>
      <c r="AK18" s="4">
        <f t="shared" si="5"/>
        <v>207.990478515625</v>
      </c>
      <c r="AL18" s="4">
        <f t="shared" si="4"/>
        <v>123.0712890625</v>
      </c>
      <c r="AM18" s="4">
        <f t="shared" si="3"/>
        <v>241.2197265625</v>
      </c>
      <c r="AN18" s="4">
        <f t="shared" si="2"/>
        <v>207.990478515625</v>
      </c>
      <c r="AO18" s="4">
        <f t="shared" si="1"/>
        <v>241.2197265625</v>
      </c>
      <c r="AP18" s="4">
        <f t="shared" si="1"/>
        <v>207.990478515625</v>
      </c>
      <c r="AQ18" s="4">
        <f t="shared" si="1"/>
        <v>207.990478515625</v>
      </c>
      <c r="AR18" s="4">
        <f t="shared" si="1"/>
        <v>207.990478515625</v>
      </c>
      <c r="AS18" s="4">
        <f t="shared" si="1"/>
        <v>315.0625</v>
      </c>
      <c r="AT18" s="4">
        <f t="shared" si="1"/>
        <v>315.0625</v>
      </c>
      <c r="AU18" s="4">
        <f t="shared" si="1"/>
        <v>207.990478515625</v>
      </c>
      <c r="AV18" s="4">
        <f t="shared" si="0"/>
        <v>148.916259765625</v>
      </c>
    </row>
    <row r="19" spans="2:48" x14ac:dyDescent="0.25">
      <c r="B19" s="1">
        <f>grafi!B20</f>
        <v>43920</v>
      </c>
      <c r="C19" s="4">
        <f>POWER(grafi!$E20,2)</f>
        <v>85.5625</v>
      </c>
      <c r="G19" s="4">
        <f>POWER(grafi!$J19,2)</f>
        <v>5.640625</v>
      </c>
      <c r="H19" s="4">
        <f>POWER(grafi!$J20,2)</f>
        <v>6.25</v>
      </c>
      <c r="I19" s="4">
        <f>POWER(grafi!$J21,2)</f>
        <v>4</v>
      </c>
      <c r="J19" s="4">
        <f>POWER(grafi!$J22,2)</f>
        <v>3.515625</v>
      </c>
      <c r="K19" s="4">
        <f>POWER(grafi!$J23,2)</f>
        <v>2.640625</v>
      </c>
      <c r="L19" s="4">
        <f>POWER(grafi!$J24,2)</f>
        <v>1.5625</v>
      </c>
      <c r="M19" s="4">
        <f>POWER(grafi!$J25,2)</f>
        <v>3.0625</v>
      </c>
      <c r="N19" s="4">
        <f>POWER(grafi!$J26,2)</f>
        <v>2.640625</v>
      </c>
      <c r="O19" s="4">
        <f>POWER(grafi!$J27,2)</f>
        <v>3.0625</v>
      </c>
      <c r="P19" s="4">
        <f>POWER(grafi!$J28,2)</f>
        <v>2.640625</v>
      </c>
      <c r="Q19" s="4">
        <f>POWER(grafi!$J29,2)</f>
        <v>2.640625</v>
      </c>
      <c r="R19" s="4">
        <f>POWER(grafi!$J30,2)</f>
        <v>2.640625</v>
      </c>
      <c r="S19" s="4">
        <f>POWER(grafi!$J31,2)</f>
        <v>4</v>
      </c>
      <c r="T19" s="4">
        <f>POWER(grafi!$J32,2)</f>
        <v>4</v>
      </c>
      <c r="U19" s="4">
        <f>POWER(grafi!$J33,2)</f>
        <v>2.640625</v>
      </c>
      <c r="V19" s="4">
        <f>POWER(grafi!$J34,2)</f>
        <v>1.890625</v>
      </c>
      <c r="W19" s="4">
        <f>POWER(grafi!$J35,2)</f>
        <v>1.5625</v>
      </c>
      <c r="AB19" s="4"/>
      <c r="AC19" s="4"/>
      <c r="AD19" s="4"/>
      <c r="AE19" s="4"/>
      <c r="AF19" s="4">
        <f t="shared" ref="AF19:AF39" si="10">$C19*G19</f>
        <v>482.6259765625</v>
      </c>
      <c r="AG19" s="4">
        <f t="shared" si="9"/>
        <v>534.765625</v>
      </c>
      <c r="AH19" s="4">
        <f t="shared" si="8"/>
        <v>342.25</v>
      </c>
      <c r="AI19" s="4">
        <f t="shared" si="7"/>
        <v>300.8056640625</v>
      </c>
      <c r="AJ19" s="4">
        <f t="shared" si="6"/>
        <v>225.9384765625</v>
      </c>
      <c r="AK19" s="4">
        <f t="shared" si="5"/>
        <v>133.69140625</v>
      </c>
      <c r="AL19" s="4">
        <f t="shared" si="4"/>
        <v>262.03515625</v>
      </c>
      <c r="AM19" s="4">
        <f t="shared" si="3"/>
        <v>225.9384765625</v>
      </c>
      <c r="AN19" s="4">
        <f t="shared" si="2"/>
        <v>262.03515625</v>
      </c>
      <c r="AO19" s="4">
        <f t="shared" ref="AO19:AU30" si="11">$C19*P19</f>
        <v>225.9384765625</v>
      </c>
      <c r="AP19" s="4">
        <f t="shared" si="11"/>
        <v>225.9384765625</v>
      </c>
      <c r="AQ19" s="4">
        <f t="shared" si="11"/>
        <v>225.9384765625</v>
      </c>
      <c r="AR19" s="4">
        <f t="shared" si="11"/>
        <v>342.25</v>
      </c>
      <c r="AS19" s="4">
        <f t="shared" si="11"/>
        <v>342.25</v>
      </c>
      <c r="AT19" s="4">
        <f t="shared" si="11"/>
        <v>225.9384765625</v>
      </c>
      <c r="AU19" s="4">
        <f t="shared" si="11"/>
        <v>161.7666015625</v>
      </c>
      <c r="AV19" s="4">
        <f t="shared" si="0"/>
        <v>133.69140625</v>
      </c>
    </row>
    <row r="20" spans="2:48" x14ac:dyDescent="0.25">
      <c r="B20" s="1">
        <f>grafi!B21</f>
        <v>43921</v>
      </c>
      <c r="C20" s="4">
        <f>POWER(grafi!$E21,2)</f>
        <v>50.765625</v>
      </c>
      <c r="F20" s="4">
        <f>POWER(grafi!$J19,2)</f>
        <v>5.640625</v>
      </c>
      <c r="G20" s="4">
        <f>POWER(grafi!$J20,2)</f>
        <v>6.25</v>
      </c>
      <c r="H20" s="4">
        <f>POWER(grafi!$J21,2)</f>
        <v>4</v>
      </c>
      <c r="I20" s="4">
        <f>POWER(grafi!$J22,2)</f>
        <v>3.515625</v>
      </c>
      <c r="J20" s="4">
        <f>POWER(grafi!$J23,2)</f>
        <v>2.640625</v>
      </c>
      <c r="K20" s="4">
        <f>POWER(grafi!$J24,2)</f>
        <v>1.5625</v>
      </c>
      <c r="L20" s="4">
        <f>POWER(grafi!$J25,2)</f>
        <v>3.0625</v>
      </c>
      <c r="M20" s="4">
        <f>POWER(grafi!$J26,2)</f>
        <v>2.640625</v>
      </c>
      <c r="N20" s="4">
        <f>POWER(grafi!$J27,2)</f>
        <v>3.0625</v>
      </c>
      <c r="O20" s="4">
        <f>POWER(grafi!$J28,2)</f>
        <v>2.640625</v>
      </c>
      <c r="P20" s="4">
        <f>POWER(grafi!$J29,2)</f>
        <v>2.640625</v>
      </c>
      <c r="Q20" s="4">
        <f>POWER(grafi!$J30,2)</f>
        <v>2.640625</v>
      </c>
      <c r="R20" s="4">
        <f>POWER(grafi!$J31,2)</f>
        <v>4</v>
      </c>
      <c r="S20" s="4">
        <f>POWER(grafi!$J32,2)</f>
        <v>4</v>
      </c>
      <c r="T20" s="4">
        <f>POWER(grafi!$J33,2)</f>
        <v>2.640625</v>
      </c>
      <c r="U20" s="4">
        <f>POWER(grafi!$J34,2)</f>
        <v>1.890625</v>
      </c>
      <c r="V20" s="4">
        <f>POWER(grafi!$J35,2)</f>
        <v>1.5625</v>
      </c>
      <c r="W20" s="4">
        <f>POWER(grafi!$J36,2)</f>
        <v>1.265625</v>
      </c>
      <c r="AB20" s="4"/>
      <c r="AC20" s="4"/>
      <c r="AD20" s="4"/>
      <c r="AE20" s="4">
        <f t="shared" ref="AE20:AE40" si="12">$C20*F20</f>
        <v>286.349853515625</v>
      </c>
      <c r="AF20" s="4">
        <f t="shared" si="10"/>
        <v>317.28515625</v>
      </c>
      <c r="AG20" s="4">
        <f t="shared" si="9"/>
        <v>203.0625</v>
      </c>
      <c r="AH20" s="4">
        <f t="shared" si="8"/>
        <v>178.472900390625</v>
      </c>
      <c r="AI20" s="4">
        <f t="shared" si="7"/>
        <v>134.052978515625</v>
      </c>
      <c r="AJ20" s="4">
        <f t="shared" si="6"/>
        <v>79.3212890625</v>
      </c>
      <c r="AK20" s="4">
        <f t="shared" si="5"/>
        <v>155.4697265625</v>
      </c>
      <c r="AL20" s="4">
        <f t="shared" si="4"/>
        <v>134.052978515625</v>
      </c>
      <c r="AM20" s="4">
        <f t="shared" si="3"/>
        <v>155.4697265625</v>
      </c>
      <c r="AN20" s="4">
        <f t="shared" si="2"/>
        <v>134.052978515625</v>
      </c>
      <c r="AO20" s="4">
        <f t="shared" si="11"/>
        <v>134.052978515625</v>
      </c>
      <c r="AP20" s="4">
        <f t="shared" si="11"/>
        <v>134.052978515625</v>
      </c>
      <c r="AQ20" s="4">
        <f t="shared" si="11"/>
        <v>203.0625</v>
      </c>
      <c r="AR20" s="4">
        <f t="shared" si="11"/>
        <v>203.0625</v>
      </c>
      <c r="AS20" s="4">
        <f t="shared" si="11"/>
        <v>134.052978515625</v>
      </c>
      <c r="AT20" s="4">
        <f t="shared" si="11"/>
        <v>95.978759765625</v>
      </c>
      <c r="AU20" s="4">
        <f t="shared" si="11"/>
        <v>79.3212890625</v>
      </c>
      <c r="AV20" s="4">
        <f t="shared" si="0"/>
        <v>64.250244140625</v>
      </c>
    </row>
    <row r="21" spans="2:48" x14ac:dyDescent="0.25">
      <c r="B21" s="1">
        <f>grafi!B22</f>
        <v>43922</v>
      </c>
      <c r="C21" s="4">
        <f>POWER(grafi!$E22,2)</f>
        <v>54.390625</v>
      </c>
      <c r="E21" s="4">
        <f>POWER(grafi!$J19,2)</f>
        <v>5.640625</v>
      </c>
      <c r="F21" s="4">
        <f>POWER(grafi!$J20,2)</f>
        <v>6.25</v>
      </c>
      <c r="G21" s="4">
        <f>POWER(grafi!$J21,2)</f>
        <v>4</v>
      </c>
      <c r="H21" s="4">
        <f>POWER(grafi!$J22,2)</f>
        <v>3.515625</v>
      </c>
      <c r="I21" s="4">
        <f>POWER(grafi!$J23,2)</f>
        <v>2.640625</v>
      </c>
      <c r="J21" s="4">
        <f>POWER(grafi!$J24,2)</f>
        <v>1.5625</v>
      </c>
      <c r="K21" s="4">
        <f>POWER(grafi!$J25,2)</f>
        <v>3.0625</v>
      </c>
      <c r="L21" s="4">
        <f>POWER(grafi!$J26,2)</f>
        <v>2.640625</v>
      </c>
      <c r="M21" s="4">
        <f>POWER(grafi!$J27,2)</f>
        <v>3.0625</v>
      </c>
      <c r="N21" s="4">
        <f>POWER(grafi!$J28,2)</f>
        <v>2.640625</v>
      </c>
      <c r="O21" s="4">
        <f>POWER(grafi!$J29,2)</f>
        <v>2.640625</v>
      </c>
      <c r="P21" s="4">
        <f>POWER(grafi!$J30,2)</f>
        <v>2.640625</v>
      </c>
      <c r="Q21" s="4">
        <f>POWER(grafi!$J31,2)</f>
        <v>4</v>
      </c>
      <c r="R21" s="4">
        <f>POWER(grafi!$J32,2)</f>
        <v>4</v>
      </c>
      <c r="S21" s="4">
        <f>POWER(grafi!$J33,2)</f>
        <v>2.640625</v>
      </c>
      <c r="T21" s="4">
        <f>POWER(grafi!$J34,2)</f>
        <v>1.890625</v>
      </c>
      <c r="U21" s="4">
        <f>POWER(grafi!$J35,2)</f>
        <v>1.5625</v>
      </c>
      <c r="V21" s="4">
        <f>POWER(grafi!$J36,2)</f>
        <v>1.265625</v>
      </c>
      <c r="W21" s="4">
        <f>POWER(grafi!$J37,2)</f>
        <v>1.265625</v>
      </c>
      <c r="AB21" s="4"/>
      <c r="AC21" s="4"/>
      <c r="AD21" s="4">
        <f t="shared" ref="AD21:AD41" si="13">$C21*E21</f>
        <v>306.797119140625</v>
      </c>
      <c r="AE21" s="4">
        <f t="shared" si="12"/>
        <v>339.94140625</v>
      </c>
      <c r="AF21" s="4">
        <f t="shared" si="10"/>
        <v>217.5625</v>
      </c>
      <c r="AG21" s="4">
        <f t="shared" si="9"/>
        <v>191.217041015625</v>
      </c>
      <c r="AH21" s="4">
        <f t="shared" si="8"/>
        <v>143.625244140625</v>
      </c>
      <c r="AI21" s="4">
        <f t="shared" si="7"/>
        <v>84.9853515625</v>
      </c>
      <c r="AJ21" s="4">
        <f t="shared" si="6"/>
        <v>166.5712890625</v>
      </c>
      <c r="AK21" s="4">
        <f t="shared" si="5"/>
        <v>143.625244140625</v>
      </c>
      <c r="AL21" s="4">
        <f t="shared" si="4"/>
        <v>166.5712890625</v>
      </c>
      <c r="AM21" s="4">
        <f t="shared" si="3"/>
        <v>143.625244140625</v>
      </c>
      <c r="AN21" s="4">
        <f t="shared" si="2"/>
        <v>143.625244140625</v>
      </c>
      <c r="AO21" s="4">
        <f t="shared" si="11"/>
        <v>143.625244140625</v>
      </c>
      <c r="AP21" s="4">
        <f t="shared" si="11"/>
        <v>217.5625</v>
      </c>
      <c r="AQ21" s="4">
        <f t="shared" si="11"/>
        <v>217.5625</v>
      </c>
      <c r="AR21" s="4">
        <f t="shared" si="11"/>
        <v>143.625244140625</v>
      </c>
      <c r="AS21" s="4">
        <f t="shared" si="11"/>
        <v>102.832275390625</v>
      </c>
      <c r="AT21" s="4">
        <f t="shared" si="11"/>
        <v>84.9853515625</v>
      </c>
      <c r="AU21" s="4">
        <f t="shared" si="11"/>
        <v>68.838134765625</v>
      </c>
      <c r="AV21" s="4">
        <f t="shared" si="0"/>
        <v>68.838134765625</v>
      </c>
    </row>
    <row r="22" spans="2:48" x14ac:dyDescent="0.25">
      <c r="B22" s="1">
        <f>grafi!B23</f>
        <v>43923</v>
      </c>
      <c r="C22" s="4">
        <f>POWER(grafi!$E23,2)</f>
        <v>54.390625</v>
      </c>
      <c r="D22" s="4">
        <f>POWER(grafi!$J19,2)</f>
        <v>5.640625</v>
      </c>
      <c r="E22" s="4">
        <f>POWER(grafi!$J20,2)</f>
        <v>6.25</v>
      </c>
      <c r="F22" s="4">
        <f>POWER(grafi!$J21,2)</f>
        <v>4</v>
      </c>
      <c r="G22" s="4">
        <f>POWER(grafi!$J22,2)</f>
        <v>3.515625</v>
      </c>
      <c r="H22" s="4">
        <f>POWER(grafi!$J23,2)</f>
        <v>2.640625</v>
      </c>
      <c r="I22" s="4">
        <f>POWER(grafi!$J24,2)</f>
        <v>1.5625</v>
      </c>
      <c r="J22" s="4">
        <f>POWER(grafi!$J25,2)</f>
        <v>3.0625</v>
      </c>
      <c r="K22" s="4">
        <f>POWER(grafi!$J26,2)</f>
        <v>2.640625</v>
      </c>
      <c r="L22" s="4">
        <f>POWER(grafi!$J27,2)</f>
        <v>3.0625</v>
      </c>
      <c r="M22" s="4">
        <f>POWER(grafi!$J28,2)</f>
        <v>2.640625</v>
      </c>
      <c r="N22" s="4">
        <f>POWER(grafi!$J29,2)</f>
        <v>2.640625</v>
      </c>
      <c r="O22" s="4">
        <f>POWER(grafi!$J30,2)</f>
        <v>2.640625</v>
      </c>
      <c r="P22" s="4">
        <f>POWER(grafi!$J31,2)</f>
        <v>4</v>
      </c>
      <c r="Q22" s="4">
        <f>POWER(grafi!$J32,2)</f>
        <v>4</v>
      </c>
      <c r="R22" s="4">
        <f>POWER(grafi!$J33,2)</f>
        <v>2.640625</v>
      </c>
      <c r="S22" s="4">
        <f>POWER(grafi!$J34,2)</f>
        <v>1.890625</v>
      </c>
      <c r="T22" s="4">
        <f>POWER(grafi!$J35,2)</f>
        <v>1.5625</v>
      </c>
      <c r="U22" s="4">
        <f>POWER(grafi!$J36,2)</f>
        <v>1.265625</v>
      </c>
      <c r="V22" s="4">
        <f>POWER(grafi!$J37,2)</f>
        <v>1.265625</v>
      </c>
      <c r="W22" s="4">
        <f>POWER(grafi!$J38,2)</f>
        <v>1.265625</v>
      </c>
      <c r="AB22" s="4"/>
      <c r="AC22" s="4">
        <f t="shared" ref="AC22:AC42" si="14">$C22*D22</f>
        <v>306.797119140625</v>
      </c>
      <c r="AD22" s="4">
        <f t="shared" si="13"/>
        <v>339.94140625</v>
      </c>
      <c r="AE22" s="4">
        <f t="shared" si="12"/>
        <v>217.5625</v>
      </c>
      <c r="AF22" s="4">
        <f t="shared" si="10"/>
        <v>191.217041015625</v>
      </c>
      <c r="AG22" s="4">
        <f t="shared" si="9"/>
        <v>143.625244140625</v>
      </c>
      <c r="AH22" s="4">
        <f t="shared" si="8"/>
        <v>84.9853515625</v>
      </c>
      <c r="AI22" s="4">
        <f t="shared" si="7"/>
        <v>166.5712890625</v>
      </c>
      <c r="AJ22" s="4">
        <f t="shared" si="6"/>
        <v>143.625244140625</v>
      </c>
      <c r="AK22" s="4">
        <f t="shared" si="5"/>
        <v>166.5712890625</v>
      </c>
      <c r="AL22" s="4">
        <f t="shared" si="4"/>
        <v>143.625244140625</v>
      </c>
      <c r="AM22" s="4">
        <f t="shared" si="3"/>
        <v>143.625244140625</v>
      </c>
      <c r="AN22" s="4">
        <f t="shared" si="2"/>
        <v>143.625244140625</v>
      </c>
      <c r="AO22" s="4">
        <f t="shared" si="11"/>
        <v>217.5625</v>
      </c>
      <c r="AP22" s="4">
        <f t="shared" si="11"/>
        <v>217.5625</v>
      </c>
      <c r="AQ22" s="4">
        <f t="shared" si="11"/>
        <v>143.625244140625</v>
      </c>
      <c r="AR22" s="4">
        <f t="shared" si="11"/>
        <v>102.832275390625</v>
      </c>
      <c r="AS22" s="4">
        <f t="shared" si="11"/>
        <v>84.9853515625</v>
      </c>
      <c r="AT22" s="4">
        <f t="shared" si="11"/>
        <v>68.838134765625</v>
      </c>
      <c r="AU22" s="4">
        <f t="shared" si="11"/>
        <v>68.838134765625</v>
      </c>
      <c r="AV22" s="4">
        <f t="shared" si="0"/>
        <v>68.838134765625</v>
      </c>
    </row>
    <row r="23" spans="2:48" x14ac:dyDescent="0.25">
      <c r="B23" s="1">
        <f>grafi!B24</f>
        <v>43924</v>
      </c>
      <c r="C23" s="4">
        <f>POWER(grafi!$E24,2)</f>
        <v>60.0625</v>
      </c>
      <c r="D23" s="4">
        <f>POWER(grafi!$J20,2)</f>
        <v>6.25</v>
      </c>
      <c r="E23" s="4">
        <f>POWER(grafi!$J21,2)</f>
        <v>4</v>
      </c>
      <c r="F23" s="4">
        <f>POWER(grafi!$J22,2)</f>
        <v>3.515625</v>
      </c>
      <c r="G23" s="4">
        <f>POWER(grafi!$J23,2)</f>
        <v>2.640625</v>
      </c>
      <c r="H23" s="4">
        <f>POWER(grafi!$J24,2)</f>
        <v>1.5625</v>
      </c>
      <c r="I23" s="4">
        <f>POWER(grafi!$J25,2)</f>
        <v>3.0625</v>
      </c>
      <c r="J23" s="4">
        <f>POWER(grafi!$J26,2)</f>
        <v>2.640625</v>
      </c>
      <c r="K23" s="4">
        <f>POWER(grafi!$J27,2)</f>
        <v>3.0625</v>
      </c>
      <c r="L23" s="4">
        <f>POWER(grafi!$J28,2)</f>
        <v>2.640625</v>
      </c>
      <c r="M23" s="4">
        <f>POWER(grafi!$J29,2)</f>
        <v>2.640625</v>
      </c>
      <c r="N23" s="4">
        <f>POWER(grafi!$J30,2)</f>
        <v>2.640625</v>
      </c>
      <c r="O23" s="4">
        <f>POWER(grafi!$J31,2)</f>
        <v>4</v>
      </c>
      <c r="P23" s="4">
        <f>POWER(grafi!$J32,2)</f>
        <v>4</v>
      </c>
      <c r="Q23" s="4">
        <f>POWER(grafi!$J33,2)</f>
        <v>2.640625</v>
      </c>
      <c r="R23" s="4">
        <f>POWER(grafi!$J34,2)</f>
        <v>1.890625</v>
      </c>
      <c r="S23" s="4">
        <f>POWER(grafi!$J35,2)</f>
        <v>1.5625</v>
      </c>
      <c r="T23" s="4">
        <f>POWER(grafi!$J36,2)</f>
        <v>1.265625</v>
      </c>
      <c r="U23" s="4">
        <f>POWER(grafi!$J37,2)</f>
        <v>1.265625</v>
      </c>
      <c r="V23" s="4">
        <f>POWER(grafi!$J38,2)</f>
        <v>1.265625</v>
      </c>
      <c r="W23" s="4">
        <f>POWER(grafi!$J39,2)</f>
        <v>0.5625</v>
      </c>
      <c r="AB23" s="4"/>
      <c r="AC23" s="4">
        <f t="shared" si="14"/>
        <v>375.390625</v>
      </c>
      <c r="AD23" s="4">
        <f t="shared" si="13"/>
        <v>240.25</v>
      </c>
      <c r="AE23" s="4">
        <f t="shared" si="12"/>
        <v>211.1572265625</v>
      </c>
      <c r="AF23" s="4">
        <f t="shared" si="10"/>
        <v>158.6025390625</v>
      </c>
      <c r="AG23" s="4">
        <f t="shared" si="9"/>
        <v>93.84765625</v>
      </c>
      <c r="AH23" s="4">
        <f t="shared" si="8"/>
        <v>183.94140625</v>
      </c>
      <c r="AI23" s="4">
        <f t="shared" si="7"/>
        <v>158.6025390625</v>
      </c>
      <c r="AJ23" s="4">
        <f t="shared" si="6"/>
        <v>183.94140625</v>
      </c>
      <c r="AK23" s="4">
        <f t="shared" si="5"/>
        <v>158.6025390625</v>
      </c>
      <c r="AL23" s="4">
        <f t="shared" si="4"/>
        <v>158.6025390625</v>
      </c>
      <c r="AM23" s="4">
        <f t="shared" si="3"/>
        <v>158.6025390625</v>
      </c>
      <c r="AN23" s="4">
        <f t="shared" si="2"/>
        <v>240.25</v>
      </c>
      <c r="AO23" s="4">
        <f t="shared" si="11"/>
        <v>240.25</v>
      </c>
      <c r="AP23" s="4">
        <f t="shared" si="11"/>
        <v>158.6025390625</v>
      </c>
      <c r="AQ23" s="4">
        <f t="shared" si="11"/>
        <v>113.5556640625</v>
      </c>
      <c r="AR23" s="4">
        <f t="shared" si="11"/>
        <v>93.84765625</v>
      </c>
      <c r="AS23" s="4">
        <f t="shared" si="11"/>
        <v>76.0166015625</v>
      </c>
      <c r="AT23" s="4">
        <f t="shared" si="11"/>
        <v>76.0166015625</v>
      </c>
      <c r="AU23" s="4">
        <f t="shared" si="11"/>
        <v>76.0166015625</v>
      </c>
      <c r="AV23" s="4">
        <f t="shared" si="0"/>
        <v>33.78515625</v>
      </c>
    </row>
    <row r="24" spans="2:48" x14ac:dyDescent="0.25">
      <c r="B24" s="1">
        <f>grafi!B25</f>
        <v>43925</v>
      </c>
      <c r="C24" s="4">
        <f>POWER(grafi!$E25,2)</f>
        <v>72.25</v>
      </c>
      <c r="D24" s="4">
        <f>POWER(grafi!$J21,2)</f>
        <v>4</v>
      </c>
      <c r="E24" s="4">
        <f>POWER(grafi!$J22,2)</f>
        <v>3.515625</v>
      </c>
      <c r="F24" s="4">
        <f>POWER(grafi!$J23,2)</f>
        <v>2.640625</v>
      </c>
      <c r="G24" s="4">
        <f>POWER(grafi!$J24,2)</f>
        <v>1.5625</v>
      </c>
      <c r="H24" s="4">
        <f>POWER(grafi!$J25,2)</f>
        <v>3.0625</v>
      </c>
      <c r="I24" s="4">
        <f>POWER(grafi!$J26,2)</f>
        <v>2.640625</v>
      </c>
      <c r="J24" s="4">
        <f>POWER(grafi!$J27,2)</f>
        <v>3.0625</v>
      </c>
      <c r="K24" s="4">
        <f>POWER(grafi!$J28,2)</f>
        <v>2.640625</v>
      </c>
      <c r="L24" s="4">
        <f>POWER(grafi!$J29,2)</f>
        <v>2.640625</v>
      </c>
      <c r="M24" s="4">
        <f>POWER(grafi!$J30,2)</f>
        <v>2.640625</v>
      </c>
      <c r="N24" s="4">
        <f>POWER(grafi!$J31,2)</f>
        <v>4</v>
      </c>
      <c r="O24" s="4">
        <f>POWER(grafi!$J32,2)</f>
        <v>4</v>
      </c>
      <c r="P24" s="4">
        <f>POWER(grafi!$J33,2)</f>
        <v>2.640625</v>
      </c>
      <c r="Q24" s="4">
        <f>POWER(grafi!$J34,2)</f>
        <v>1.890625</v>
      </c>
      <c r="R24" s="4">
        <f>POWER(grafi!$J35,2)</f>
        <v>1.5625</v>
      </c>
      <c r="S24" s="4">
        <f>POWER(grafi!$J36,2)</f>
        <v>1.265625</v>
      </c>
      <c r="T24" s="4">
        <f>POWER(grafi!$J37,2)</f>
        <v>1.265625</v>
      </c>
      <c r="U24" s="4">
        <f>POWER(grafi!$J38,2)</f>
        <v>1.265625</v>
      </c>
      <c r="V24" s="4">
        <f>POWER(grafi!$J39,2)</f>
        <v>0.5625</v>
      </c>
      <c r="W24" s="4"/>
      <c r="AB24" s="4"/>
      <c r="AC24" s="4">
        <f t="shared" si="14"/>
        <v>289</v>
      </c>
      <c r="AD24" s="4">
        <f t="shared" si="13"/>
        <v>254.00390625</v>
      </c>
      <c r="AE24" s="4">
        <f t="shared" si="12"/>
        <v>190.78515625</v>
      </c>
      <c r="AF24" s="4">
        <f t="shared" si="10"/>
        <v>112.890625</v>
      </c>
      <c r="AG24" s="4">
        <f t="shared" si="9"/>
        <v>221.265625</v>
      </c>
      <c r="AH24" s="4">
        <f t="shared" si="8"/>
        <v>190.78515625</v>
      </c>
      <c r="AI24" s="4">
        <f t="shared" si="7"/>
        <v>221.265625</v>
      </c>
      <c r="AJ24" s="4">
        <f t="shared" si="6"/>
        <v>190.78515625</v>
      </c>
      <c r="AK24" s="4">
        <f t="shared" si="5"/>
        <v>190.78515625</v>
      </c>
      <c r="AL24" s="4">
        <f t="shared" si="4"/>
        <v>190.78515625</v>
      </c>
      <c r="AM24" s="4">
        <f t="shared" si="3"/>
        <v>289</v>
      </c>
      <c r="AN24" s="4">
        <f t="shared" si="2"/>
        <v>289</v>
      </c>
      <c r="AO24" s="4">
        <f t="shared" si="11"/>
        <v>190.78515625</v>
      </c>
      <c r="AP24" s="4">
        <f t="shared" si="11"/>
        <v>136.59765625</v>
      </c>
      <c r="AQ24" s="4">
        <f t="shared" si="11"/>
        <v>112.890625</v>
      </c>
      <c r="AR24" s="4">
        <f t="shared" si="11"/>
        <v>91.44140625</v>
      </c>
      <c r="AS24" s="4">
        <f t="shared" si="11"/>
        <v>91.44140625</v>
      </c>
      <c r="AT24" s="4">
        <f t="shared" si="11"/>
        <v>91.44140625</v>
      </c>
      <c r="AU24" s="4">
        <f t="shared" si="11"/>
        <v>40.640625</v>
      </c>
      <c r="AV24" s="4"/>
    </row>
    <row r="25" spans="2:48" x14ac:dyDescent="0.25">
      <c r="B25" s="1">
        <f>grafi!B26</f>
        <v>43926</v>
      </c>
      <c r="C25" s="4">
        <f>POWER(grafi!$E26,2)</f>
        <v>70.140625</v>
      </c>
      <c r="D25" s="4">
        <f>POWER(grafi!$J22,2)</f>
        <v>3.515625</v>
      </c>
      <c r="E25" s="4">
        <f>POWER(grafi!$J23,2)</f>
        <v>2.640625</v>
      </c>
      <c r="F25" s="4">
        <f>POWER(grafi!$J24,2)</f>
        <v>1.5625</v>
      </c>
      <c r="G25" s="4">
        <f>POWER(grafi!$J25,2)</f>
        <v>3.0625</v>
      </c>
      <c r="H25" s="4">
        <f>POWER(grafi!$J26,2)</f>
        <v>2.640625</v>
      </c>
      <c r="I25" s="4">
        <f>POWER(grafi!$J27,2)</f>
        <v>3.0625</v>
      </c>
      <c r="J25" s="4">
        <f>POWER(grafi!$J28,2)</f>
        <v>2.640625</v>
      </c>
      <c r="K25" s="4">
        <f>POWER(grafi!$J29,2)</f>
        <v>2.640625</v>
      </c>
      <c r="L25" s="4">
        <f>POWER(grafi!$J30,2)</f>
        <v>2.640625</v>
      </c>
      <c r="M25" s="4">
        <f>POWER(grafi!$J31,2)</f>
        <v>4</v>
      </c>
      <c r="N25" s="4">
        <f>POWER(grafi!$J32,2)</f>
        <v>4</v>
      </c>
      <c r="O25" s="4">
        <f>POWER(grafi!$J33,2)</f>
        <v>2.640625</v>
      </c>
      <c r="P25" s="4">
        <f>POWER(grafi!$J34,2)</f>
        <v>1.890625</v>
      </c>
      <c r="Q25" s="4">
        <f>POWER(grafi!$J35,2)</f>
        <v>1.5625</v>
      </c>
      <c r="R25" s="4">
        <f>POWER(grafi!$J36,2)</f>
        <v>1.265625</v>
      </c>
      <c r="S25" s="4">
        <f>POWER(grafi!$J37,2)</f>
        <v>1.265625</v>
      </c>
      <c r="T25" s="4">
        <f>POWER(grafi!$J38,2)</f>
        <v>1.265625</v>
      </c>
      <c r="U25" s="4">
        <f>POWER(grafi!$J39,2)</f>
        <v>0.5625</v>
      </c>
      <c r="V25" s="4"/>
      <c r="W25" s="4"/>
      <c r="AB25" s="4"/>
      <c r="AC25" s="4">
        <f t="shared" si="14"/>
        <v>246.588134765625</v>
      </c>
      <c r="AD25" s="4">
        <f t="shared" si="13"/>
        <v>185.215087890625</v>
      </c>
      <c r="AE25" s="4">
        <f t="shared" si="12"/>
        <v>109.5947265625</v>
      </c>
      <c r="AF25" s="4">
        <f t="shared" si="10"/>
        <v>214.8056640625</v>
      </c>
      <c r="AG25" s="4">
        <f t="shared" si="9"/>
        <v>185.215087890625</v>
      </c>
      <c r="AH25" s="4">
        <f t="shared" si="8"/>
        <v>214.8056640625</v>
      </c>
      <c r="AI25" s="4">
        <f t="shared" si="7"/>
        <v>185.215087890625</v>
      </c>
      <c r="AJ25" s="4">
        <f t="shared" si="6"/>
        <v>185.215087890625</v>
      </c>
      <c r="AK25" s="4">
        <f t="shared" si="5"/>
        <v>185.215087890625</v>
      </c>
      <c r="AL25" s="4">
        <f t="shared" si="4"/>
        <v>280.5625</v>
      </c>
      <c r="AM25" s="4">
        <f t="shared" si="3"/>
        <v>280.5625</v>
      </c>
      <c r="AN25" s="4">
        <f t="shared" si="2"/>
        <v>185.215087890625</v>
      </c>
      <c r="AO25" s="4">
        <f t="shared" si="11"/>
        <v>132.609619140625</v>
      </c>
      <c r="AP25" s="4">
        <f t="shared" si="11"/>
        <v>109.5947265625</v>
      </c>
      <c r="AQ25" s="4">
        <f t="shared" si="11"/>
        <v>88.771728515625</v>
      </c>
      <c r="AR25" s="4">
        <f t="shared" si="11"/>
        <v>88.771728515625</v>
      </c>
      <c r="AS25" s="4">
        <f t="shared" si="11"/>
        <v>88.771728515625</v>
      </c>
      <c r="AT25" s="4">
        <f t="shared" si="11"/>
        <v>39.4541015625</v>
      </c>
      <c r="AU25" s="4"/>
      <c r="AV25" s="4"/>
    </row>
    <row r="26" spans="2:48" x14ac:dyDescent="0.25">
      <c r="B26" s="1">
        <f>grafi!B27</f>
        <v>43927</v>
      </c>
      <c r="C26" s="4">
        <f>POWER(grafi!$E27,2)</f>
        <v>74.390625</v>
      </c>
      <c r="D26" s="4">
        <f>POWER(grafi!$J23,2)</f>
        <v>2.640625</v>
      </c>
      <c r="E26" s="4">
        <f>POWER(grafi!$J24,2)</f>
        <v>1.5625</v>
      </c>
      <c r="F26" s="4">
        <f>POWER(grafi!$J25,2)</f>
        <v>3.0625</v>
      </c>
      <c r="G26" s="4">
        <f>POWER(grafi!$J26,2)</f>
        <v>2.640625</v>
      </c>
      <c r="H26" s="4">
        <f>POWER(grafi!$J27,2)</f>
        <v>3.0625</v>
      </c>
      <c r="I26" s="4">
        <f>POWER(grafi!$J28,2)</f>
        <v>2.640625</v>
      </c>
      <c r="J26" s="4">
        <f>POWER(grafi!$J29,2)</f>
        <v>2.640625</v>
      </c>
      <c r="K26" s="4">
        <f>POWER(grafi!$J30,2)</f>
        <v>2.640625</v>
      </c>
      <c r="L26" s="4">
        <f>POWER(grafi!$J31,2)</f>
        <v>4</v>
      </c>
      <c r="M26" s="4">
        <f>POWER(grafi!$J32,2)</f>
        <v>4</v>
      </c>
      <c r="N26" s="4">
        <f>POWER(grafi!$J33,2)</f>
        <v>2.640625</v>
      </c>
      <c r="O26" s="4">
        <f>POWER(grafi!$J34,2)</f>
        <v>1.890625</v>
      </c>
      <c r="P26" s="4">
        <f>POWER(grafi!$J35,2)</f>
        <v>1.5625</v>
      </c>
      <c r="Q26" s="4">
        <f>POWER(grafi!$J36,2)</f>
        <v>1.265625</v>
      </c>
      <c r="R26" s="4">
        <f>POWER(grafi!$J37,2)</f>
        <v>1.265625</v>
      </c>
      <c r="S26" s="4">
        <f>POWER(grafi!$J38,2)</f>
        <v>1.265625</v>
      </c>
      <c r="T26" s="4">
        <f>POWER(grafi!$J39,2)</f>
        <v>0.5625</v>
      </c>
      <c r="U26" s="4"/>
      <c r="V26" s="4"/>
      <c r="W26" s="4"/>
      <c r="AB26" s="4"/>
      <c r="AC26" s="4">
        <f t="shared" si="14"/>
        <v>196.437744140625</v>
      </c>
      <c r="AD26" s="4">
        <f t="shared" si="13"/>
        <v>116.2353515625</v>
      </c>
      <c r="AE26" s="4">
        <f t="shared" si="12"/>
        <v>227.8212890625</v>
      </c>
      <c r="AF26" s="4">
        <f t="shared" si="10"/>
        <v>196.437744140625</v>
      </c>
      <c r="AG26" s="4">
        <f t="shared" si="9"/>
        <v>227.8212890625</v>
      </c>
      <c r="AH26" s="4">
        <f t="shared" si="8"/>
        <v>196.437744140625</v>
      </c>
      <c r="AI26" s="4">
        <f t="shared" si="7"/>
        <v>196.437744140625</v>
      </c>
      <c r="AJ26" s="4">
        <f t="shared" si="6"/>
        <v>196.437744140625</v>
      </c>
      <c r="AK26" s="4">
        <f t="shared" si="5"/>
        <v>297.5625</v>
      </c>
      <c r="AL26" s="4">
        <f t="shared" si="4"/>
        <v>297.5625</v>
      </c>
      <c r="AM26" s="4">
        <f t="shared" si="3"/>
        <v>196.437744140625</v>
      </c>
      <c r="AN26" s="4">
        <f t="shared" si="2"/>
        <v>140.644775390625</v>
      </c>
      <c r="AO26" s="4">
        <f t="shared" si="11"/>
        <v>116.2353515625</v>
      </c>
      <c r="AP26" s="4">
        <f t="shared" si="11"/>
        <v>94.150634765625</v>
      </c>
      <c r="AQ26" s="4">
        <f t="shared" si="11"/>
        <v>94.150634765625</v>
      </c>
      <c r="AR26" s="4">
        <f t="shared" si="11"/>
        <v>94.150634765625</v>
      </c>
      <c r="AS26" s="4">
        <f t="shared" si="11"/>
        <v>41.8447265625</v>
      </c>
      <c r="AT26" s="4"/>
      <c r="AU26" s="4"/>
      <c r="AV26" s="4"/>
    </row>
    <row r="27" spans="2:48" x14ac:dyDescent="0.25">
      <c r="B27" s="1">
        <f>grafi!B28</f>
        <v>43928</v>
      </c>
      <c r="C27" s="4">
        <f>POWER(grafi!$E28,2)</f>
        <v>66.015625</v>
      </c>
      <c r="D27" s="4">
        <f>POWER(grafi!$J24,2)</f>
        <v>1.5625</v>
      </c>
      <c r="E27" s="4">
        <f>POWER(grafi!$J25,2)</f>
        <v>3.0625</v>
      </c>
      <c r="F27" s="4">
        <f>POWER(grafi!$J26,2)</f>
        <v>2.640625</v>
      </c>
      <c r="G27" s="4">
        <f>POWER(grafi!$J27,2)</f>
        <v>3.0625</v>
      </c>
      <c r="H27" s="4">
        <f>POWER(grafi!$J28,2)</f>
        <v>2.640625</v>
      </c>
      <c r="I27" s="4">
        <f>POWER(grafi!$J29,2)</f>
        <v>2.640625</v>
      </c>
      <c r="J27" s="4">
        <f>POWER(grafi!$J30,2)</f>
        <v>2.640625</v>
      </c>
      <c r="K27" s="4">
        <f>POWER(grafi!$J31,2)</f>
        <v>4</v>
      </c>
      <c r="L27" s="4">
        <f>POWER(grafi!$J32,2)</f>
        <v>4</v>
      </c>
      <c r="M27" s="4">
        <f>POWER(grafi!$J33,2)</f>
        <v>2.640625</v>
      </c>
      <c r="N27" s="4">
        <f>POWER(grafi!$J34,2)</f>
        <v>1.890625</v>
      </c>
      <c r="O27" s="4">
        <f>POWER(grafi!$J35,2)</f>
        <v>1.5625</v>
      </c>
      <c r="P27" s="4">
        <f>POWER(grafi!$J36,2)</f>
        <v>1.265625</v>
      </c>
      <c r="Q27" s="4">
        <f>POWER(grafi!$J37,2)</f>
        <v>1.265625</v>
      </c>
      <c r="R27" s="4">
        <f>POWER(grafi!$J38,2)</f>
        <v>1.265625</v>
      </c>
      <c r="S27" s="4">
        <f>POWER(grafi!$J39,2)</f>
        <v>0.5625</v>
      </c>
      <c r="T27" s="4"/>
      <c r="U27" s="4"/>
      <c r="V27" s="4"/>
      <c r="W27" s="4"/>
      <c r="AB27" s="4"/>
      <c r="AC27" s="4">
        <f t="shared" si="14"/>
        <v>103.1494140625</v>
      </c>
      <c r="AD27" s="4">
        <f t="shared" si="13"/>
        <v>202.1728515625</v>
      </c>
      <c r="AE27" s="4">
        <f t="shared" si="12"/>
        <v>174.322509765625</v>
      </c>
      <c r="AF27" s="4">
        <f t="shared" si="10"/>
        <v>202.1728515625</v>
      </c>
      <c r="AG27" s="4">
        <f t="shared" si="9"/>
        <v>174.322509765625</v>
      </c>
      <c r="AH27" s="4">
        <f t="shared" si="8"/>
        <v>174.322509765625</v>
      </c>
      <c r="AI27" s="4">
        <f t="shared" si="7"/>
        <v>174.322509765625</v>
      </c>
      <c r="AJ27" s="4">
        <f t="shared" si="6"/>
        <v>264.0625</v>
      </c>
      <c r="AK27" s="4">
        <f t="shared" si="5"/>
        <v>264.0625</v>
      </c>
      <c r="AL27" s="4">
        <f t="shared" si="4"/>
        <v>174.322509765625</v>
      </c>
      <c r="AM27" s="4">
        <f t="shared" si="3"/>
        <v>124.810791015625</v>
      </c>
      <c r="AN27" s="4">
        <f t="shared" si="2"/>
        <v>103.1494140625</v>
      </c>
      <c r="AO27" s="4">
        <f t="shared" si="11"/>
        <v>83.551025390625</v>
      </c>
      <c r="AP27" s="4">
        <f t="shared" si="11"/>
        <v>83.551025390625</v>
      </c>
      <c r="AQ27" s="4">
        <f t="shared" si="11"/>
        <v>83.551025390625</v>
      </c>
      <c r="AR27" s="4">
        <f t="shared" si="11"/>
        <v>37.1337890625</v>
      </c>
      <c r="AS27" s="4"/>
      <c r="AT27" s="4"/>
      <c r="AU27" s="4"/>
      <c r="AV27" s="4"/>
    </row>
    <row r="28" spans="2:48" x14ac:dyDescent="0.25">
      <c r="B28" s="1">
        <f>grafi!B29</f>
        <v>43929</v>
      </c>
      <c r="C28" s="4">
        <f>POWER(grafi!$E29,2)</f>
        <v>66.015625</v>
      </c>
      <c r="D28" s="4">
        <f>POWER(grafi!$J25,2)</f>
        <v>3.0625</v>
      </c>
      <c r="E28" s="4">
        <f>POWER(grafi!$J26,2)</f>
        <v>2.640625</v>
      </c>
      <c r="F28" s="4">
        <f>POWER(grafi!$J27,2)</f>
        <v>3.0625</v>
      </c>
      <c r="G28" s="4">
        <f>POWER(grafi!$J28,2)</f>
        <v>2.640625</v>
      </c>
      <c r="H28" s="4">
        <f>POWER(grafi!$J29,2)</f>
        <v>2.640625</v>
      </c>
      <c r="I28" s="4">
        <f>POWER(grafi!$J30,2)</f>
        <v>2.640625</v>
      </c>
      <c r="J28" s="4">
        <f>POWER(grafi!$J31,2)</f>
        <v>4</v>
      </c>
      <c r="K28" s="4">
        <f>POWER(grafi!$J32,2)</f>
        <v>4</v>
      </c>
      <c r="L28" s="4">
        <f>POWER(grafi!$J33,2)</f>
        <v>2.640625</v>
      </c>
      <c r="M28" s="4">
        <f>POWER(grafi!$J34,2)</f>
        <v>1.890625</v>
      </c>
      <c r="N28" s="4">
        <f>POWER(grafi!$J35,2)</f>
        <v>1.5625</v>
      </c>
      <c r="O28" s="4">
        <f>POWER(grafi!$J36,2)</f>
        <v>1.265625</v>
      </c>
      <c r="P28" s="4">
        <f>POWER(grafi!$J37,2)</f>
        <v>1.265625</v>
      </c>
      <c r="Q28" s="4">
        <f>POWER(grafi!$J38,2)</f>
        <v>1.265625</v>
      </c>
      <c r="R28" s="4">
        <f>POWER(grafi!$J39,2)</f>
        <v>0.5625</v>
      </c>
      <c r="S28" s="4"/>
      <c r="T28" s="4"/>
      <c r="U28" s="4"/>
      <c r="V28" s="4"/>
      <c r="W28" s="4"/>
      <c r="AB28" s="4"/>
      <c r="AC28" s="4">
        <f t="shared" si="14"/>
        <v>202.1728515625</v>
      </c>
      <c r="AD28" s="4">
        <f t="shared" si="13"/>
        <v>174.322509765625</v>
      </c>
      <c r="AE28" s="4">
        <f t="shared" si="12"/>
        <v>202.1728515625</v>
      </c>
      <c r="AF28" s="4">
        <f t="shared" si="10"/>
        <v>174.322509765625</v>
      </c>
      <c r="AG28" s="4">
        <f t="shared" si="9"/>
        <v>174.322509765625</v>
      </c>
      <c r="AH28" s="4">
        <f t="shared" si="8"/>
        <v>174.322509765625</v>
      </c>
      <c r="AI28" s="4">
        <f t="shared" si="7"/>
        <v>264.0625</v>
      </c>
      <c r="AJ28" s="4">
        <f t="shared" si="6"/>
        <v>264.0625</v>
      </c>
      <c r="AK28" s="4">
        <f t="shared" si="5"/>
        <v>174.322509765625</v>
      </c>
      <c r="AL28" s="4">
        <f t="shared" si="4"/>
        <v>124.810791015625</v>
      </c>
      <c r="AM28" s="4">
        <f t="shared" si="3"/>
        <v>103.1494140625</v>
      </c>
      <c r="AN28" s="4">
        <f t="shared" si="2"/>
        <v>83.551025390625</v>
      </c>
      <c r="AO28" s="4">
        <f t="shared" si="11"/>
        <v>83.551025390625</v>
      </c>
      <c r="AP28" s="4">
        <f t="shared" si="11"/>
        <v>83.551025390625</v>
      </c>
      <c r="AQ28" s="4">
        <f t="shared" si="11"/>
        <v>37.1337890625</v>
      </c>
      <c r="AR28" s="4"/>
      <c r="AS28" s="4"/>
      <c r="AT28" s="4"/>
      <c r="AU28" s="4"/>
      <c r="AV28" s="4"/>
    </row>
    <row r="29" spans="2:48" x14ac:dyDescent="0.25">
      <c r="B29" s="1">
        <f>grafi!B30</f>
        <v>43930</v>
      </c>
      <c r="C29" s="4">
        <f>POWER(grafi!$E30,2)</f>
        <v>54.390625</v>
      </c>
      <c r="D29" s="4">
        <f>POWER(grafi!$J26,2)</f>
        <v>2.640625</v>
      </c>
      <c r="E29" s="4">
        <f>POWER(grafi!$J27,2)</f>
        <v>3.0625</v>
      </c>
      <c r="F29" s="4">
        <f>POWER(grafi!$J28,2)</f>
        <v>2.640625</v>
      </c>
      <c r="G29" s="4">
        <f>POWER(grafi!$J29,2)</f>
        <v>2.640625</v>
      </c>
      <c r="H29" s="4">
        <f>POWER(grafi!$J30,2)</f>
        <v>2.640625</v>
      </c>
      <c r="I29" s="4">
        <f>POWER(grafi!$J31,2)</f>
        <v>4</v>
      </c>
      <c r="J29" s="4">
        <f>POWER(grafi!$J32,2)</f>
        <v>4</v>
      </c>
      <c r="K29" s="4">
        <f>POWER(grafi!$J33,2)</f>
        <v>2.640625</v>
      </c>
      <c r="L29" s="4">
        <f>POWER(grafi!$J34,2)</f>
        <v>1.890625</v>
      </c>
      <c r="M29" s="4">
        <f>POWER(grafi!$J35,2)</f>
        <v>1.5625</v>
      </c>
      <c r="N29" s="4">
        <f>POWER(grafi!$J36,2)</f>
        <v>1.265625</v>
      </c>
      <c r="O29" s="4">
        <f>POWER(grafi!$J37,2)</f>
        <v>1.265625</v>
      </c>
      <c r="P29" s="4">
        <f>POWER(grafi!$J38,2)</f>
        <v>1.265625</v>
      </c>
      <c r="Q29" s="4">
        <f>POWER(grafi!$J39,2)</f>
        <v>0.5625</v>
      </c>
      <c r="R29" s="4"/>
      <c r="S29" s="4"/>
      <c r="T29" s="4"/>
      <c r="U29" s="4"/>
      <c r="V29" s="4"/>
      <c r="W29" s="4"/>
      <c r="AB29" s="4"/>
      <c r="AC29" s="4">
        <f t="shared" si="14"/>
        <v>143.625244140625</v>
      </c>
      <c r="AD29" s="4">
        <f t="shared" si="13"/>
        <v>166.5712890625</v>
      </c>
      <c r="AE29" s="4">
        <f t="shared" si="12"/>
        <v>143.625244140625</v>
      </c>
      <c r="AF29" s="4">
        <f t="shared" si="10"/>
        <v>143.625244140625</v>
      </c>
      <c r="AG29" s="4">
        <f t="shared" si="9"/>
        <v>143.625244140625</v>
      </c>
      <c r="AH29" s="4">
        <f t="shared" si="8"/>
        <v>217.5625</v>
      </c>
      <c r="AI29" s="4">
        <f t="shared" si="7"/>
        <v>217.5625</v>
      </c>
      <c r="AJ29" s="4">
        <f t="shared" si="6"/>
        <v>143.625244140625</v>
      </c>
      <c r="AK29" s="4">
        <f t="shared" si="5"/>
        <v>102.832275390625</v>
      </c>
      <c r="AL29" s="4">
        <f t="shared" si="4"/>
        <v>84.9853515625</v>
      </c>
      <c r="AM29" s="4">
        <f t="shared" si="3"/>
        <v>68.838134765625</v>
      </c>
      <c r="AN29" s="4">
        <f t="shared" si="2"/>
        <v>68.838134765625</v>
      </c>
      <c r="AO29" s="4">
        <f t="shared" si="11"/>
        <v>68.838134765625</v>
      </c>
      <c r="AP29" s="4">
        <f t="shared" si="11"/>
        <v>30.5947265625</v>
      </c>
      <c r="AQ29" s="4"/>
      <c r="AR29" s="4"/>
      <c r="AS29" s="4"/>
      <c r="AT29" s="4"/>
      <c r="AU29" s="4"/>
      <c r="AV29" s="4"/>
    </row>
    <row r="30" spans="2:48" x14ac:dyDescent="0.25">
      <c r="B30" s="1">
        <f>grafi!B31</f>
        <v>43931</v>
      </c>
      <c r="C30" s="4">
        <f>POWER(grafi!$E31,2)</f>
        <v>56.25</v>
      </c>
      <c r="D30" s="4">
        <f>POWER(grafi!$J27,2)</f>
        <v>3.0625</v>
      </c>
      <c r="E30" s="4">
        <f>POWER(grafi!$J28,2)</f>
        <v>2.640625</v>
      </c>
      <c r="F30" s="4">
        <f>POWER(grafi!$J29,2)</f>
        <v>2.640625</v>
      </c>
      <c r="G30" s="4">
        <f>POWER(grafi!$J30,2)</f>
        <v>2.640625</v>
      </c>
      <c r="H30" s="4">
        <f>POWER(grafi!$J31,2)</f>
        <v>4</v>
      </c>
      <c r="I30" s="4">
        <f>POWER(grafi!$J32,2)</f>
        <v>4</v>
      </c>
      <c r="J30" s="4">
        <f>POWER(grafi!$J33,2)</f>
        <v>2.640625</v>
      </c>
      <c r="K30" s="4">
        <f>POWER(grafi!$J34,2)</f>
        <v>1.890625</v>
      </c>
      <c r="L30" s="4">
        <f>POWER(grafi!$J35,2)</f>
        <v>1.5625</v>
      </c>
      <c r="M30" s="4">
        <f>POWER(grafi!$J36,2)</f>
        <v>1.265625</v>
      </c>
      <c r="N30" s="4">
        <f>POWER(grafi!$J37,2)</f>
        <v>1.265625</v>
      </c>
      <c r="O30" s="4">
        <f>POWER(grafi!$J38,2)</f>
        <v>1.265625</v>
      </c>
      <c r="P30" s="4">
        <f>POWER(grafi!$J39,2)</f>
        <v>0.5625</v>
      </c>
      <c r="Q30" s="4"/>
      <c r="R30" s="4"/>
      <c r="S30" s="4"/>
      <c r="T30" s="4"/>
      <c r="U30" s="4"/>
      <c r="V30" s="4"/>
      <c r="W30" s="4"/>
      <c r="AB30" s="4"/>
      <c r="AC30" s="4">
        <f t="shared" si="14"/>
        <v>172.265625</v>
      </c>
      <c r="AD30" s="4">
        <f t="shared" si="13"/>
        <v>148.53515625</v>
      </c>
      <c r="AE30" s="4">
        <f t="shared" si="12"/>
        <v>148.53515625</v>
      </c>
      <c r="AF30" s="4">
        <f t="shared" si="10"/>
        <v>148.53515625</v>
      </c>
      <c r="AG30" s="4">
        <f t="shared" si="9"/>
        <v>225</v>
      </c>
      <c r="AH30" s="4">
        <f t="shared" si="8"/>
        <v>225</v>
      </c>
      <c r="AI30" s="4">
        <f t="shared" si="7"/>
        <v>148.53515625</v>
      </c>
      <c r="AJ30" s="4">
        <f t="shared" si="6"/>
        <v>106.34765625</v>
      </c>
      <c r="AK30" s="4">
        <f t="shared" si="5"/>
        <v>87.890625</v>
      </c>
      <c r="AL30" s="4">
        <f t="shared" si="4"/>
        <v>71.19140625</v>
      </c>
      <c r="AM30" s="4">
        <f t="shared" si="3"/>
        <v>71.19140625</v>
      </c>
      <c r="AN30" s="4">
        <f t="shared" si="2"/>
        <v>71.19140625</v>
      </c>
      <c r="AO30" s="4">
        <f t="shared" si="11"/>
        <v>31.640625</v>
      </c>
      <c r="AP30" s="4"/>
      <c r="AQ30" s="4"/>
      <c r="AR30" s="4"/>
      <c r="AS30" s="4"/>
      <c r="AT30" s="4"/>
      <c r="AU30" s="4"/>
      <c r="AV30" s="4"/>
    </row>
    <row r="31" spans="2:48" x14ac:dyDescent="0.25">
      <c r="B31" s="1">
        <f>grafi!B32</f>
        <v>43932</v>
      </c>
      <c r="C31" s="4">
        <f>POWER(grafi!$E32,2)</f>
        <v>45.5625</v>
      </c>
      <c r="D31" s="4">
        <f>POWER(grafi!$J28,2)</f>
        <v>2.640625</v>
      </c>
      <c r="E31" s="4">
        <f>POWER(grafi!$J29,2)</f>
        <v>2.640625</v>
      </c>
      <c r="F31" s="4">
        <f>POWER(grafi!$J30,2)</f>
        <v>2.640625</v>
      </c>
      <c r="G31" s="4">
        <f>POWER(grafi!$J31,2)</f>
        <v>4</v>
      </c>
      <c r="H31" s="4">
        <f>POWER(grafi!$J32,2)</f>
        <v>4</v>
      </c>
      <c r="I31" s="4">
        <f>POWER(grafi!$J33,2)</f>
        <v>2.640625</v>
      </c>
      <c r="J31" s="4">
        <f>POWER(grafi!$J34,2)</f>
        <v>1.890625</v>
      </c>
      <c r="K31" s="4">
        <f>POWER(grafi!$J35,2)</f>
        <v>1.5625</v>
      </c>
      <c r="L31" s="4">
        <f>POWER(grafi!$J36,2)</f>
        <v>1.265625</v>
      </c>
      <c r="M31" s="4">
        <f>POWER(grafi!$J37,2)</f>
        <v>1.265625</v>
      </c>
      <c r="N31" s="4">
        <f>POWER(grafi!$J38,2)</f>
        <v>1.265625</v>
      </c>
      <c r="O31" s="4">
        <f>POWER(grafi!$J39,2)</f>
        <v>0.5625</v>
      </c>
      <c r="P31" s="4"/>
      <c r="Q31" s="4"/>
      <c r="R31" s="4"/>
      <c r="S31" s="4"/>
      <c r="T31" s="4"/>
      <c r="U31" s="4"/>
      <c r="V31" s="4"/>
      <c r="W31" s="4"/>
      <c r="AB31" s="4"/>
      <c r="AC31" s="4">
        <f t="shared" si="14"/>
        <v>120.3134765625</v>
      </c>
      <c r="AD31" s="4">
        <f t="shared" si="13"/>
        <v>120.3134765625</v>
      </c>
      <c r="AE31" s="4">
        <f t="shared" si="12"/>
        <v>120.3134765625</v>
      </c>
      <c r="AF31" s="4">
        <f t="shared" si="10"/>
        <v>182.25</v>
      </c>
      <c r="AG31" s="4">
        <f t="shared" si="9"/>
        <v>182.25</v>
      </c>
      <c r="AH31" s="4">
        <f t="shared" si="8"/>
        <v>120.3134765625</v>
      </c>
      <c r="AI31" s="4">
        <f t="shared" si="7"/>
        <v>86.1416015625</v>
      </c>
      <c r="AJ31" s="4">
        <f t="shared" si="6"/>
        <v>71.19140625</v>
      </c>
      <c r="AK31" s="4">
        <f t="shared" si="5"/>
        <v>57.6650390625</v>
      </c>
      <c r="AL31" s="4">
        <f t="shared" si="4"/>
        <v>57.6650390625</v>
      </c>
      <c r="AM31" s="4">
        <f t="shared" si="3"/>
        <v>57.6650390625</v>
      </c>
      <c r="AN31" s="4">
        <f t="shared" si="2"/>
        <v>25.62890625</v>
      </c>
      <c r="AO31" s="4"/>
      <c r="AP31" s="4"/>
      <c r="AQ31" s="4"/>
      <c r="AR31" s="4"/>
      <c r="AS31" s="4"/>
      <c r="AT31" s="4"/>
      <c r="AU31" s="4"/>
      <c r="AV31" s="4"/>
    </row>
    <row r="32" spans="2:48" x14ac:dyDescent="0.25">
      <c r="B32" s="1">
        <f>grafi!B33</f>
        <v>43933</v>
      </c>
      <c r="C32" s="4">
        <f>POWER(grafi!$E33,2)</f>
        <v>50.765625</v>
      </c>
      <c r="D32" s="4">
        <f>POWER(grafi!$J29,2)</f>
        <v>2.640625</v>
      </c>
      <c r="E32" s="4">
        <f>POWER(grafi!$J30,2)</f>
        <v>2.640625</v>
      </c>
      <c r="F32" s="4">
        <f>POWER(grafi!$J31,2)</f>
        <v>4</v>
      </c>
      <c r="G32" s="4">
        <f>POWER(grafi!$J32,2)</f>
        <v>4</v>
      </c>
      <c r="H32" s="4">
        <f>POWER(grafi!$J33,2)</f>
        <v>2.640625</v>
      </c>
      <c r="I32" s="4">
        <f>POWER(grafi!$J34,2)</f>
        <v>1.890625</v>
      </c>
      <c r="J32" s="4">
        <f>POWER(grafi!$J35,2)</f>
        <v>1.5625</v>
      </c>
      <c r="K32" s="4">
        <f>POWER(grafi!$J36,2)</f>
        <v>1.265625</v>
      </c>
      <c r="L32" s="4">
        <f>POWER(grafi!$J37,2)</f>
        <v>1.265625</v>
      </c>
      <c r="M32" s="4">
        <f>POWER(grafi!$J38,2)</f>
        <v>1.265625</v>
      </c>
      <c r="N32" s="4">
        <f>POWER(grafi!$J39,2)</f>
        <v>0.5625</v>
      </c>
      <c r="O32" s="4"/>
      <c r="P32" s="4"/>
      <c r="Q32" s="4"/>
      <c r="R32" s="4"/>
      <c r="S32" s="4"/>
      <c r="T32" s="4"/>
      <c r="U32" s="4"/>
      <c r="V32" s="4"/>
      <c r="W32" s="4"/>
      <c r="AB32" s="4"/>
      <c r="AC32" s="4">
        <f t="shared" si="14"/>
        <v>134.052978515625</v>
      </c>
      <c r="AD32" s="4">
        <f t="shared" si="13"/>
        <v>134.052978515625</v>
      </c>
      <c r="AE32" s="4">
        <f t="shared" si="12"/>
        <v>203.0625</v>
      </c>
      <c r="AF32" s="4">
        <f t="shared" si="10"/>
        <v>203.0625</v>
      </c>
      <c r="AG32" s="4">
        <f t="shared" si="9"/>
        <v>134.052978515625</v>
      </c>
      <c r="AH32" s="4">
        <f t="shared" si="8"/>
        <v>95.978759765625</v>
      </c>
      <c r="AI32" s="4">
        <f t="shared" si="7"/>
        <v>79.3212890625</v>
      </c>
      <c r="AJ32" s="4">
        <f t="shared" si="6"/>
        <v>64.250244140625</v>
      </c>
      <c r="AK32" s="4">
        <f t="shared" si="5"/>
        <v>64.250244140625</v>
      </c>
      <c r="AL32" s="4">
        <f t="shared" si="4"/>
        <v>64.250244140625</v>
      </c>
      <c r="AM32" s="4">
        <f t="shared" si="3"/>
        <v>28.5556640625</v>
      </c>
      <c r="AN32" s="4"/>
      <c r="AO32" s="4"/>
      <c r="AP32" s="4"/>
      <c r="AQ32" s="4"/>
      <c r="AR32" s="4"/>
      <c r="AS32" s="4"/>
      <c r="AT32" s="4"/>
      <c r="AU32" s="4"/>
      <c r="AV32" s="4"/>
    </row>
    <row r="33" spans="2:48" x14ac:dyDescent="0.25">
      <c r="B33" s="1">
        <f>grafi!B34</f>
        <v>43934</v>
      </c>
      <c r="C33" s="4">
        <f>POWER(grafi!$E34,2)</f>
        <v>50.765625</v>
      </c>
      <c r="D33" s="4">
        <f>POWER(grafi!$J30,2)</f>
        <v>2.640625</v>
      </c>
      <c r="E33" s="4">
        <f>POWER(grafi!$J31,2)</f>
        <v>4</v>
      </c>
      <c r="F33" s="4">
        <f>POWER(grafi!$J32,2)</f>
        <v>4</v>
      </c>
      <c r="G33" s="4">
        <f>POWER(grafi!$J33,2)</f>
        <v>2.640625</v>
      </c>
      <c r="H33" s="4">
        <f>POWER(grafi!$J34,2)</f>
        <v>1.890625</v>
      </c>
      <c r="I33" s="4">
        <f>POWER(grafi!$J35,2)</f>
        <v>1.5625</v>
      </c>
      <c r="J33" s="4">
        <f>POWER(grafi!$J36,2)</f>
        <v>1.265625</v>
      </c>
      <c r="K33" s="4">
        <f>POWER(grafi!$J37,2)</f>
        <v>1.265625</v>
      </c>
      <c r="L33" s="4">
        <f>POWER(grafi!$J38,2)</f>
        <v>1.265625</v>
      </c>
      <c r="M33" s="4">
        <f>POWER(grafi!$J39,2)</f>
        <v>0.5625</v>
      </c>
      <c r="N33" s="4"/>
      <c r="O33" s="4"/>
      <c r="P33" s="4"/>
      <c r="Q33" s="4"/>
      <c r="R33" s="4"/>
      <c r="S33" s="4"/>
      <c r="T33" s="4"/>
      <c r="U33" s="4"/>
      <c r="V33" s="4"/>
      <c r="W33" s="4"/>
      <c r="AB33" s="4"/>
      <c r="AC33" s="4">
        <f t="shared" si="14"/>
        <v>134.052978515625</v>
      </c>
      <c r="AD33" s="4">
        <f t="shared" si="13"/>
        <v>203.0625</v>
      </c>
      <c r="AE33" s="4">
        <f t="shared" si="12"/>
        <v>203.0625</v>
      </c>
      <c r="AF33" s="4">
        <f t="shared" si="10"/>
        <v>134.052978515625</v>
      </c>
      <c r="AG33" s="4">
        <f t="shared" si="9"/>
        <v>95.978759765625</v>
      </c>
      <c r="AH33" s="4">
        <f t="shared" si="8"/>
        <v>79.3212890625</v>
      </c>
      <c r="AI33" s="4">
        <f t="shared" si="7"/>
        <v>64.250244140625</v>
      </c>
      <c r="AJ33" s="4">
        <f t="shared" si="6"/>
        <v>64.250244140625</v>
      </c>
      <c r="AK33" s="4">
        <f t="shared" si="5"/>
        <v>64.250244140625</v>
      </c>
      <c r="AL33" s="4">
        <f t="shared" si="4"/>
        <v>28.5556640625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2:48" x14ac:dyDescent="0.25">
      <c r="B34" s="1">
        <f>grafi!B35</f>
        <v>43935</v>
      </c>
      <c r="C34" s="4">
        <f>POWER(grafi!$E35,2)</f>
        <v>49</v>
      </c>
      <c r="D34" s="4">
        <f>POWER(grafi!$J31,2)</f>
        <v>4</v>
      </c>
      <c r="E34" s="4">
        <f>POWER(grafi!$J32,2)</f>
        <v>4</v>
      </c>
      <c r="F34" s="4">
        <f>POWER(grafi!$J33,2)</f>
        <v>2.640625</v>
      </c>
      <c r="G34" s="4">
        <f>POWER(grafi!$J34,2)</f>
        <v>1.890625</v>
      </c>
      <c r="H34" s="4">
        <f>POWER(grafi!$J35,2)</f>
        <v>1.5625</v>
      </c>
      <c r="I34" s="4">
        <f>POWER(grafi!$J36,2)</f>
        <v>1.265625</v>
      </c>
      <c r="J34" s="4">
        <f>POWER(grafi!$J37,2)</f>
        <v>1.265625</v>
      </c>
      <c r="K34" s="4">
        <f>POWER(grafi!$J38,2)</f>
        <v>1.265625</v>
      </c>
      <c r="L34" s="4">
        <f>POWER(grafi!$J39,2)</f>
        <v>0.5625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B34" s="4"/>
      <c r="AC34" s="4">
        <f t="shared" si="14"/>
        <v>196</v>
      </c>
      <c r="AD34" s="4">
        <f t="shared" si="13"/>
        <v>196</v>
      </c>
      <c r="AE34" s="4">
        <f t="shared" si="12"/>
        <v>129.390625</v>
      </c>
      <c r="AF34" s="4">
        <f t="shared" si="10"/>
        <v>92.640625</v>
      </c>
      <c r="AG34" s="4">
        <f t="shared" si="9"/>
        <v>76.5625</v>
      </c>
      <c r="AH34" s="4">
        <f t="shared" si="8"/>
        <v>62.015625</v>
      </c>
      <c r="AI34" s="4">
        <f t="shared" si="7"/>
        <v>62.015625</v>
      </c>
      <c r="AJ34" s="4">
        <f t="shared" si="6"/>
        <v>62.015625</v>
      </c>
      <c r="AK34" s="4">
        <f t="shared" si="5"/>
        <v>27.5625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2:48" x14ac:dyDescent="0.25">
      <c r="B35" s="1">
        <f>grafi!B36</f>
        <v>43936</v>
      </c>
      <c r="C35" s="4">
        <f>POWER(grafi!$E36,2)</f>
        <v>40.640625</v>
      </c>
      <c r="D35" s="4">
        <f>POWER(grafi!$J32,2)</f>
        <v>4</v>
      </c>
      <c r="E35" s="4">
        <f>POWER(grafi!$J33,2)</f>
        <v>2.640625</v>
      </c>
      <c r="F35" s="4">
        <f>POWER(grafi!$J34,2)</f>
        <v>1.890625</v>
      </c>
      <c r="G35" s="4">
        <f>POWER(grafi!$J35,2)</f>
        <v>1.5625</v>
      </c>
      <c r="H35" s="4">
        <f>POWER(grafi!$J36,2)</f>
        <v>1.265625</v>
      </c>
      <c r="I35" s="4">
        <f>POWER(grafi!$J37,2)</f>
        <v>1.265625</v>
      </c>
      <c r="J35" s="4">
        <f>POWER(grafi!$J38,2)</f>
        <v>1.265625</v>
      </c>
      <c r="K35" s="4">
        <f>POWER(grafi!$J39,2)</f>
        <v>0.5625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B35" s="4"/>
      <c r="AC35" s="4">
        <f t="shared" si="14"/>
        <v>162.5625</v>
      </c>
      <c r="AD35" s="4">
        <f t="shared" si="13"/>
        <v>107.316650390625</v>
      </c>
      <c r="AE35" s="4">
        <f t="shared" si="12"/>
        <v>76.836181640625</v>
      </c>
      <c r="AF35" s="4">
        <f t="shared" si="10"/>
        <v>63.5009765625</v>
      </c>
      <c r="AG35" s="4">
        <f t="shared" si="9"/>
        <v>51.435791015625</v>
      </c>
      <c r="AH35" s="4">
        <f t="shared" si="8"/>
        <v>51.435791015625</v>
      </c>
      <c r="AI35" s="4">
        <f t="shared" si="7"/>
        <v>51.435791015625</v>
      </c>
      <c r="AJ35" s="4">
        <f t="shared" si="6"/>
        <v>22.8603515625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2:48" x14ac:dyDescent="0.25">
      <c r="B36" s="1">
        <f>grafi!B37</f>
        <v>43937</v>
      </c>
      <c r="C36" s="4">
        <f>POWER(grafi!$E37,2)</f>
        <v>31.640625</v>
      </c>
      <c r="D36" s="4">
        <f>POWER(grafi!$J33,2)</f>
        <v>2.640625</v>
      </c>
      <c r="E36" s="4">
        <f>POWER(grafi!$J34,2)</f>
        <v>1.890625</v>
      </c>
      <c r="F36" s="4">
        <f>POWER(grafi!$J35,2)</f>
        <v>1.5625</v>
      </c>
      <c r="G36" s="4">
        <f>POWER(grafi!$J36,2)</f>
        <v>1.265625</v>
      </c>
      <c r="H36" s="4">
        <f>POWER(grafi!$J37,2)</f>
        <v>1.265625</v>
      </c>
      <c r="I36" s="4">
        <f>POWER(grafi!$J38,2)</f>
        <v>1.265625</v>
      </c>
      <c r="J36" s="4">
        <f>POWER(grafi!$J39,2)</f>
        <v>0.5625</v>
      </c>
      <c r="M36" s="4"/>
      <c r="N36" s="4"/>
      <c r="O36" s="4"/>
      <c r="AB36" s="4"/>
      <c r="AC36" s="4">
        <f t="shared" si="14"/>
        <v>83.551025390625</v>
      </c>
      <c r="AD36" s="4">
        <f t="shared" si="13"/>
        <v>59.820556640625</v>
      </c>
      <c r="AE36" s="4">
        <f t="shared" si="12"/>
        <v>49.4384765625</v>
      </c>
      <c r="AF36" s="4">
        <f t="shared" si="10"/>
        <v>40.045166015625</v>
      </c>
      <c r="AG36" s="4">
        <f t="shared" si="9"/>
        <v>40.045166015625</v>
      </c>
      <c r="AH36" s="4">
        <f t="shared" si="8"/>
        <v>40.045166015625</v>
      </c>
      <c r="AI36" s="4">
        <f t="shared" si="7"/>
        <v>17.7978515625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2:48" x14ac:dyDescent="0.25">
      <c r="B37" s="1">
        <f>grafi!B38</f>
        <v>43938</v>
      </c>
      <c r="C37" s="4">
        <f>POWER(grafi!$E38,2)</f>
        <v>31.640625</v>
      </c>
      <c r="D37" s="4">
        <f>POWER(grafi!$J34,2)</f>
        <v>1.890625</v>
      </c>
      <c r="E37" s="4">
        <f>POWER(grafi!$J35,2)</f>
        <v>1.5625</v>
      </c>
      <c r="F37" s="4">
        <f>POWER(grafi!$J36,2)</f>
        <v>1.265625</v>
      </c>
      <c r="G37" s="4">
        <f>POWER(grafi!$J37,2)</f>
        <v>1.265625</v>
      </c>
      <c r="H37" s="4">
        <f>POWER(grafi!$J38,2)</f>
        <v>1.265625</v>
      </c>
      <c r="I37" s="4">
        <f>POWER(grafi!$J39,2)</f>
        <v>0.5625</v>
      </c>
      <c r="M37" s="4"/>
      <c r="N37" s="4"/>
      <c r="O37" s="4"/>
      <c r="AB37" s="4"/>
      <c r="AC37" s="4">
        <f t="shared" si="14"/>
        <v>59.820556640625</v>
      </c>
      <c r="AD37" s="4">
        <f t="shared" si="13"/>
        <v>49.4384765625</v>
      </c>
      <c r="AE37" s="4">
        <f t="shared" si="12"/>
        <v>40.045166015625</v>
      </c>
      <c r="AF37" s="4">
        <f t="shared" si="10"/>
        <v>40.045166015625</v>
      </c>
      <c r="AG37" s="4">
        <f t="shared" si="9"/>
        <v>40.045166015625</v>
      </c>
      <c r="AH37" s="4">
        <f t="shared" si="8"/>
        <v>17.7978515625</v>
      </c>
      <c r="AI37" s="4"/>
      <c r="AJ37" s="4"/>
      <c r="AK37" s="4"/>
      <c r="AL37" s="4"/>
      <c r="AM37" s="4"/>
      <c r="AN37" s="4"/>
    </row>
    <row r="38" spans="2:48" x14ac:dyDescent="0.25">
      <c r="B38" s="1">
        <f>grafi!B39</f>
        <v>43939</v>
      </c>
      <c r="C38" s="4">
        <f>POWER(grafi!$E39,2)</f>
        <v>26.265625</v>
      </c>
      <c r="D38" s="4">
        <f>POWER(grafi!$J35,2)</f>
        <v>1.5625</v>
      </c>
      <c r="E38" s="4">
        <f>POWER(grafi!$J36,2)</f>
        <v>1.265625</v>
      </c>
      <c r="F38" s="4">
        <f>POWER(grafi!$J37,2)</f>
        <v>1.265625</v>
      </c>
      <c r="G38" s="4">
        <f>POWER(grafi!$J38,2)</f>
        <v>1.265625</v>
      </c>
      <c r="H38" s="4">
        <f>POWER(grafi!$J39,2)</f>
        <v>0.5625</v>
      </c>
      <c r="M38" s="4"/>
      <c r="N38" s="4"/>
      <c r="O38" s="4"/>
      <c r="AB38" s="4"/>
      <c r="AC38" s="4">
        <f t="shared" si="14"/>
        <v>41.0400390625</v>
      </c>
      <c r="AD38" s="4">
        <f t="shared" si="13"/>
        <v>33.242431640625</v>
      </c>
      <c r="AE38" s="4">
        <f t="shared" si="12"/>
        <v>33.242431640625</v>
      </c>
      <c r="AF38" s="4">
        <f t="shared" si="10"/>
        <v>33.242431640625</v>
      </c>
      <c r="AG38" s="4">
        <f t="shared" si="9"/>
        <v>14.7744140625</v>
      </c>
      <c r="AH38" s="4"/>
      <c r="AI38" s="4"/>
      <c r="AJ38" s="4"/>
      <c r="AK38" s="4"/>
      <c r="AL38" s="4"/>
      <c r="AM38" s="4"/>
      <c r="AN38" s="4"/>
    </row>
    <row r="39" spans="2:48" x14ac:dyDescent="0.25">
      <c r="B39" s="1">
        <f>grafi!B40</f>
        <v>43940</v>
      </c>
      <c r="C39" s="4">
        <f>POWER(grafi!$E40,2)</f>
        <v>22.5625</v>
      </c>
      <c r="D39" s="4">
        <f>POWER(grafi!$J36,2)</f>
        <v>1.265625</v>
      </c>
      <c r="E39" s="4">
        <f>POWER(grafi!$J37,2)</f>
        <v>1.265625</v>
      </c>
      <c r="F39" s="4">
        <f>POWER(grafi!$J38,2)</f>
        <v>1.265625</v>
      </c>
      <c r="G39" s="4">
        <f>POWER(grafi!$J39,2)</f>
        <v>0.5625</v>
      </c>
      <c r="M39" s="4"/>
      <c r="N39" s="4"/>
      <c r="O39" s="4"/>
      <c r="AB39" s="4"/>
      <c r="AC39" s="4">
        <f t="shared" si="14"/>
        <v>28.5556640625</v>
      </c>
      <c r="AD39" s="4">
        <f t="shared" si="13"/>
        <v>28.5556640625</v>
      </c>
      <c r="AE39" s="4">
        <f t="shared" si="12"/>
        <v>28.5556640625</v>
      </c>
      <c r="AF39" s="4">
        <f t="shared" si="10"/>
        <v>12.69140625</v>
      </c>
      <c r="AG39" s="4"/>
      <c r="AH39" s="4"/>
      <c r="AI39" s="4"/>
      <c r="AJ39" s="4"/>
      <c r="AK39" s="4"/>
      <c r="AL39" s="4"/>
      <c r="AM39" s="4"/>
      <c r="AN39" s="4"/>
    </row>
    <row r="40" spans="2:48" x14ac:dyDescent="0.25">
      <c r="B40" s="1">
        <f>grafi!B41</f>
        <v>43941</v>
      </c>
      <c r="C40" s="4">
        <f>POWER(grafi!$E41,2)</f>
        <v>13.140625</v>
      </c>
      <c r="D40" s="4">
        <f>POWER(grafi!$J37,2)</f>
        <v>1.265625</v>
      </c>
      <c r="E40" s="4">
        <f>POWER(grafi!$J38,2)</f>
        <v>1.265625</v>
      </c>
      <c r="F40" s="4">
        <f>POWER(grafi!$J39,2)</f>
        <v>0.5625</v>
      </c>
      <c r="M40" s="4"/>
      <c r="N40" s="4"/>
      <c r="O40" s="4"/>
      <c r="AB40" s="4"/>
      <c r="AC40" s="4">
        <f t="shared" si="14"/>
        <v>16.631103515625</v>
      </c>
      <c r="AD40" s="4">
        <f t="shared" si="13"/>
        <v>16.631103515625</v>
      </c>
      <c r="AE40" s="4">
        <f t="shared" si="12"/>
        <v>7.3916015625</v>
      </c>
      <c r="AF40" s="4"/>
      <c r="AG40" s="4"/>
      <c r="AH40" s="4"/>
      <c r="AI40" s="4"/>
      <c r="AJ40" s="4"/>
      <c r="AK40" s="4"/>
      <c r="AL40" s="4"/>
      <c r="AM40" s="4"/>
      <c r="AN40" s="4"/>
    </row>
    <row r="41" spans="2:48" x14ac:dyDescent="0.25">
      <c r="B41" s="1">
        <f>grafi!B42</f>
        <v>43942</v>
      </c>
      <c r="C41" s="4">
        <f>POWER(grafi!$E42,2)</f>
        <v>0</v>
      </c>
      <c r="D41" s="4">
        <f>POWER(grafi!$J38,2)</f>
        <v>1.265625</v>
      </c>
      <c r="E41" s="4">
        <f>POWER(grafi!$J39,2)</f>
        <v>0.5625</v>
      </c>
      <c r="M41" s="4"/>
      <c r="N41" s="4"/>
      <c r="O41" s="4"/>
      <c r="AB41" s="4"/>
      <c r="AC41" s="4">
        <f t="shared" si="14"/>
        <v>0</v>
      </c>
      <c r="AD41" s="4">
        <f t="shared" si="13"/>
        <v>0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2:48" x14ac:dyDescent="0.25">
      <c r="B42" s="1">
        <f>grafi!B43</f>
        <v>43943</v>
      </c>
      <c r="C42" s="4">
        <f>POWER(grafi!$E43,2)</f>
        <v>0</v>
      </c>
      <c r="D42" s="4">
        <f>POWER(grafi!$J39,2)</f>
        <v>0.5625</v>
      </c>
      <c r="M42" s="4"/>
      <c r="N42" s="4"/>
      <c r="O42" s="4"/>
      <c r="AB42" s="4"/>
      <c r="AC42" s="4">
        <f t="shared" si="14"/>
        <v>0</v>
      </c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2:48" x14ac:dyDescent="0.25">
      <c r="B43" s="1"/>
      <c r="M43" s="4"/>
    </row>
    <row r="44" spans="2:48" x14ac:dyDescent="0.25">
      <c r="B44" s="1"/>
      <c r="AB44" t="s">
        <v>93</v>
      </c>
      <c r="AC44" s="4">
        <f>AVERAGE(AC3:AC42)</f>
        <v>143.4289085751488</v>
      </c>
      <c r="AD44" s="4">
        <f t="shared" ref="AD44:AV44" si="15">AVERAGE(AD3:AD42)</f>
        <v>146.7846912202381</v>
      </c>
      <c r="AE44" s="4">
        <f t="shared" si="15"/>
        <v>149.67650204613096</v>
      </c>
      <c r="AF44" s="4">
        <f t="shared" si="15"/>
        <v>160.07686941964286</v>
      </c>
      <c r="AG44" s="4">
        <f t="shared" si="15"/>
        <v>171.3105933779762</v>
      </c>
      <c r="AH44" s="4">
        <f t="shared" si="15"/>
        <v>180.0696265811012</v>
      </c>
      <c r="AI44" s="4">
        <f t="shared" si="15"/>
        <v>193.82754371279762</v>
      </c>
      <c r="AJ44" s="4">
        <f t="shared" si="15"/>
        <v>208.89081101190476</v>
      </c>
      <c r="AK44" s="4">
        <f t="shared" si="15"/>
        <v>214.32376534598214</v>
      </c>
      <c r="AL44" s="4">
        <f t="shared" si="15"/>
        <v>218.88954380580358</v>
      </c>
      <c r="AM44" s="4">
        <f t="shared" si="15"/>
        <v>219.73915318080358</v>
      </c>
      <c r="AN44" s="4">
        <f t="shared" si="15"/>
        <v>211.11536225818452</v>
      </c>
      <c r="AO44" s="4">
        <f t="shared" si="15"/>
        <v>203.25113932291666</v>
      </c>
      <c r="AP44" s="4">
        <f t="shared" si="15"/>
        <v>202.24408249627976</v>
      </c>
      <c r="AQ44" s="4">
        <f t="shared" si="15"/>
        <v>194.67836216517858</v>
      </c>
      <c r="AR44" s="4">
        <f t="shared" si="15"/>
        <v>189.11930338541666</v>
      </c>
      <c r="AS44" s="4">
        <f t="shared" si="15"/>
        <v>188.14778645833334</v>
      </c>
      <c r="AT44" s="4">
        <f t="shared" si="15"/>
        <v>185.42980375744048</v>
      </c>
      <c r="AU44" s="4">
        <f t="shared" si="15"/>
        <v>184.36735026041666</v>
      </c>
      <c r="AV44" s="4">
        <f t="shared" si="15"/>
        <v>172.5338890438988</v>
      </c>
    </row>
    <row r="45" spans="2:48" x14ac:dyDescent="0.25">
      <c r="B45" s="1"/>
    </row>
    <row r="46" spans="2:48" x14ac:dyDescent="0.25">
      <c r="B46" s="1"/>
      <c r="D46" s="5">
        <v>-4</v>
      </c>
      <c r="E46" s="5">
        <v>-3</v>
      </c>
      <c r="F46" s="5">
        <v>-2</v>
      </c>
      <c r="G46" s="5">
        <v>-1</v>
      </c>
      <c r="H46" s="5">
        <v>0</v>
      </c>
      <c r="I46" s="5">
        <v>1</v>
      </c>
      <c r="J46" s="5">
        <v>2</v>
      </c>
      <c r="K46" s="5">
        <v>3</v>
      </c>
      <c r="L46" s="5">
        <v>4</v>
      </c>
      <c r="M46" s="5">
        <v>5</v>
      </c>
      <c r="N46" s="5">
        <v>6</v>
      </c>
      <c r="O46" s="5">
        <v>7</v>
      </c>
      <c r="P46" s="5">
        <v>8</v>
      </c>
      <c r="Q46" s="5">
        <v>9</v>
      </c>
      <c r="R46" s="5">
        <v>10</v>
      </c>
      <c r="S46" s="5">
        <v>11</v>
      </c>
      <c r="T46" s="5">
        <v>12</v>
      </c>
      <c r="U46" s="5">
        <v>13</v>
      </c>
      <c r="V46" s="5">
        <v>14</v>
      </c>
      <c r="W46" s="5">
        <v>15</v>
      </c>
    </row>
    <row r="47" spans="2:48" x14ac:dyDescent="0.25">
      <c r="B47" s="1"/>
      <c r="C47" s="4" t="s">
        <v>108</v>
      </c>
      <c r="D47" s="11">
        <f>SQRT(LINEST(D22:D42,$C22:$C42,TRUE,FALSE))</f>
        <v>0.198173938713779</v>
      </c>
      <c r="E47" s="11">
        <f>SQRT(LINEST(E21:E41,$C21:$C41,TRUE,FALSE))</f>
        <v>0.19755791999184447</v>
      </c>
      <c r="F47" s="11">
        <f>SQRT(ABS(LINEST(F20:F40,$C20:$C40,TRUE,FALSE)))</f>
        <v>0.20188055625890752</v>
      </c>
      <c r="G47" s="11">
        <f>SQRT(ABS(LINEST(G19:G39,$C19:$C39,TRUE,FALSE)))</f>
        <v>0.21407505933865262</v>
      </c>
      <c r="H47" s="11">
        <f>SQRT(ABS(LINEST(H18:H38,$C18:$C38,TRUE,FALSE)))</f>
        <v>0.25595133504892187</v>
      </c>
      <c r="I47" s="11">
        <f>SQRT(ABS(LINEST(I17:I37,$C17:$C37,TRUE,FALSE)))</f>
        <v>0.26073564963299739</v>
      </c>
      <c r="J47" s="11">
        <f>SQRT(ABS(LINEST(J16:J36,$C16:$C36,TRUE,FALSE)))</f>
        <v>0.26196769154635779</v>
      </c>
      <c r="K47" s="11">
        <f>SQRT(ABS(LINEST(K15:K35,$C15:$C35,TRUE,FALSE)))</f>
        <v>0.24874097305319551</v>
      </c>
      <c r="L47" s="11">
        <f>SQRT(ABS(LINEST(L14:L34,$C14:$C34,TRUE,FALSE)))</f>
        <v>0.23469864595392159</v>
      </c>
      <c r="M47" s="11">
        <f>SQRT(ABS(LINEST(M13:M33,$C13:$C33,TRUE,FALSE)))</f>
        <v>0.21997699144165897</v>
      </c>
      <c r="N47" s="11">
        <f>SQRT(ABS(LINEST(N12:N32,$C12:$C32,TRUE,FALSE)))</f>
        <v>0.19797828218157817</v>
      </c>
      <c r="O47" s="11">
        <f>SQRT(ABS(LINEST(O11:O31,$C11:$C31,TRUE,FALSE)))</f>
        <v>0.12770912887321678</v>
      </c>
      <c r="P47" s="11">
        <f>SQRT(ABS(LINEST(P10:P30,$C10:$C30,TRUE,FALSE)))</f>
        <v>9.5010651420641815E-2</v>
      </c>
      <c r="Q47" s="11">
        <f>SQRT(ABS(LINEST(Q9:Q29,$C9:$C29,TRUE,FALSE)))</f>
        <v>0.11597874903666726</v>
      </c>
      <c r="R47" s="11">
        <f>SQRT(ABS(LINEST(R8:R28,$C8:$C28,TRUE,FALSE)))</f>
        <v>0.1590444023830222</v>
      </c>
      <c r="S47" s="11">
        <f>SQRT(ABS(LINEST(S7:S27,$C7:$C27,TRUE,FALSE)))</f>
        <v>0.15249731834741384</v>
      </c>
      <c r="T47" s="11">
        <f>SQRT(ABS(LINEST(T6:T26,$C6:$C26,TRUE,FALSE)))</f>
        <v>0.12921109618458698</v>
      </c>
      <c r="U47" s="11">
        <f>SQRT(ABS(LINEST(U5:U25,$C5:$C25,TRUE,FALSE)))</f>
        <v>0.1132461550673073</v>
      </c>
      <c r="V47" s="11">
        <f>SQRT(ABS(LINEST(V4:V24,$C4:$C24,TRUE,FALSE)))</f>
        <v>8.9522857950633694E-2</v>
      </c>
      <c r="W47" s="11">
        <f>SQRT(ABS(LINEST(W3:W23,$C3:$C23,TRUE,FALSE)))</f>
        <v>9.3485889067348185E-2</v>
      </c>
    </row>
    <row r="48" spans="2:48" x14ac:dyDescent="0.25">
      <c r="B48" s="1"/>
      <c r="C48" s="5" t="s">
        <v>104</v>
      </c>
      <c r="D48" s="11">
        <f t="shared" ref="D48:V48" si="16">RSQ(D3:D42,$C3:$C42)</f>
        <v>0.37666900103674172</v>
      </c>
      <c r="E48" s="11">
        <f t="shared" si="16"/>
        <v>0.29666539956689525</v>
      </c>
      <c r="F48" s="11">
        <f t="shared" si="16"/>
        <v>0.22908340482421349</v>
      </c>
      <c r="G48" s="11">
        <f t="shared" si="16"/>
        <v>0.2752312016983553</v>
      </c>
      <c r="H48" s="11">
        <f t="shared" si="16"/>
        <v>0.51898606783375834</v>
      </c>
      <c r="I48" s="11">
        <f t="shared" si="16"/>
        <v>0.55767360940509658</v>
      </c>
      <c r="J48" s="11">
        <f t="shared" si="16"/>
        <v>0.70255734452687268</v>
      </c>
      <c r="K48" s="11">
        <f t="shared" si="16"/>
        <v>0.74490889675170924</v>
      </c>
      <c r="L48" s="11">
        <f t="shared" si="16"/>
        <v>0.60276763561234425</v>
      </c>
      <c r="M48" s="11">
        <f t="shared" si="16"/>
        <v>0.48255285339416604</v>
      </c>
      <c r="N48" s="11">
        <f t="shared" si="16"/>
        <v>0.30873624110084646</v>
      </c>
      <c r="O48" s="11">
        <f t="shared" si="16"/>
        <v>5.2491746610360664E-2</v>
      </c>
      <c r="P48" s="11">
        <f t="shared" si="16"/>
        <v>1.4998607916572856E-2</v>
      </c>
      <c r="Q48" s="11">
        <f t="shared" si="16"/>
        <v>3.2773208684583395E-2</v>
      </c>
      <c r="R48" s="11">
        <f t="shared" si="16"/>
        <v>0.13043752918254381</v>
      </c>
      <c r="S48" s="11">
        <f t="shared" si="16"/>
        <v>0.13157315299053626</v>
      </c>
      <c r="T48" s="11">
        <f t="shared" si="16"/>
        <v>7.3885690336977353E-2</v>
      </c>
      <c r="U48" s="11">
        <f t="shared" si="16"/>
        <v>4.6496576504528007E-2</v>
      </c>
      <c r="V48" s="11">
        <f t="shared" si="16"/>
        <v>1.9075617217182882E-2</v>
      </c>
      <c r="W48" s="11">
        <f>RSQ(W3:W42,$C3:$C42)</f>
        <v>3.0674429659453658E-2</v>
      </c>
    </row>
    <row r="49" spans="3:19" x14ac:dyDescent="0.25">
      <c r="C49" s="5"/>
      <c r="D49" s="11"/>
      <c r="E49" s="11"/>
      <c r="F49" s="11"/>
    </row>
    <row r="50" spans="3:19" x14ac:dyDescent="0.25">
      <c r="C50" s="5"/>
      <c r="D50" s="11"/>
      <c r="E50" s="11"/>
      <c r="F50" s="11"/>
    </row>
    <row r="51" spans="3:19" x14ac:dyDescent="0.25">
      <c r="C51" s="5"/>
      <c r="D51" s="11"/>
      <c r="E51" s="11"/>
      <c r="F51" s="11"/>
      <c r="M51" s="10"/>
      <c r="N51" s="10"/>
      <c r="O51" s="10"/>
      <c r="P51" s="10"/>
      <c r="Q51" s="10"/>
      <c r="R51" s="10"/>
      <c r="S51" s="10"/>
    </row>
    <row r="52" spans="3:19" x14ac:dyDescent="0.25">
      <c r="C52" s="5"/>
      <c r="D52" s="11"/>
      <c r="E52" s="11"/>
      <c r="F52" s="11"/>
      <c r="M52" s="10"/>
      <c r="N52" s="10"/>
      <c r="O52" s="10"/>
      <c r="P52" s="10"/>
      <c r="Q52" s="10"/>
      <c r="R52" s="10"/>
      <c r="S52" s="10"/>
    </row>
    <row r="53" spans="3:19" x14ac:dyDescent="0.25">
      <c r="C53" s="5"/>
      <c r="D53" s="11"/>
      <c r="E53" s="11"/>
      <c r="F53" s="11"/>
    </row>
    <row r="54" spans="3:19" x14ac:dyDescent="0.25">
      <c r="C54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321F-DD0C-46CB-A316-20C26C43F370}">
  <dimension ref="A1:S110"/>
  <sheetViews>
    <sheetView workbookViewId="0">
      <selection activeCell="O30" sqref="O30"/>
    </sheetView>
  </sheetViews>
  <sheetFormatPr defaultRowHeight="15" x14ac:dyDescent="0.25"/>
  <cols>
    <col min="2" max="3" width="10.42578125" bestFit="1" customWidth="1"/>
    <col min="4" max="4" width="10.42578125" customWidth="1"/>
    <col min="5" max="5" width="11.42578125" customWidth="1"/>
    <col min="6" max="16" width="8.85546875" customWidth="1"/>
    <col min="17" max="17" width="11" customWidth="1"/>
  </cols>
  <sheetData>
    <row r="1" spans="1:19" x14ac:dyDescent="0.25">
      <c r="C1" t="s">
        <v>110</v>
      </c>
      <c r="D1" t="s">
        <v>112</v>
      </c>
      <c r="E1" t="s">
        <v>113</v>
      </c>
      <c r="F1" t="s">
        <v>115</v>
      </c>
      <c r="G1" t="s">
        <v>114</v>
      </c>
      <c r="H1" t="s">
        <v>116</v>
      </c>
      <c r="I1" t="s">
        <v>118</v>
      </c>
      <c r="J1" t="s">
        <v>119</v>
      </c>
      <c r="K1" t="s">
        <v>117</v>
      </c>
      <c r="Q1" t="s">
        <v>111</v>
      </c>
    </row>
    <row r="2" spans="1:19" x14ac:dyDescent="0.25">
      <c r="A2">
        <v>12</v>
      </c>
      <c r="B2" s="1">
        <f>grafi!B2</f>
        <v>43902</v>
      </c>
      <c r="C2" s="3"/>
      <c r="D2" s="3"/>
      <c r="E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>
        <v>13</v>
      </c>
      <c r="B3" s="1">
        <f>grafi!B3</f>
        <v>43903</v>
      </c>
      <c r="C3" s="3"/>
      <c r="D3" s="3"/>
      <c r="E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>
        <v>14</v>
      </c>
      <c r="B4" s="1">
        <f>grafi!B4</f>
        <v>43904</v>
      </c>
      <c r="C4" s="3"/>
      <c r="D4" s="4"/>
      <c r="E4" s="4"/>
      <c r="L4" s="10"/>
      <c r="M4" s="10"/>
      <c r="N4" s="10"/>
      <c r="O4" s="10"/>
      <c r="P4" s="10"/>
      <c r="Q4" s="3">
        <f>grafi!J4</f>
        <v>0</v>
      </c>
      <c r="R4" s="3"/>
      <c r="S4" s="3"/>
    </row>
    <row r="5" spans="1:19" x14ac:dyDescent="0.25">
      <c r="A5">
        <v>15</v>
      </c>
      <c r="B5" s="1">
        <f>grafi!B5</f>
        <v>43905</v>
      </c>
      <c r="C5" s="3">
        <f>grafi!E5</f>
        <v>6.625</v>
      </c>
      <c r="D5" s="4">
        <f>C5-_xlfn.STDEV.P(C5:C8)</f>
        <v>6.2359406375628517</v>
      </c>
      <c r="E5" s="4">
        <f>C5+_xlfn.STDEV.P(C5:C8)</f>
        <v>7.0140593624371483</v>
      </c>
      <c r="G5" s="3"/>
      <c r="H5" s="3"/>
      <c r="I5" s="3"/>
      <c r="J5" s="3"/>
      <c r="K5" s="3"/>
      <c r="L5" s="10"/>
      <c r="M5" s="10"/>
      <c r="N5" s="10"/>
      <c r="O5" s="10"/>
      <c r="P5" s="10"/>
      <c r="Q5" s="3">
        <f>grafi!J5</f>
        <v>0.875</v>
      </c>
      <c r="R5" s="3"/>
      <c r="S5" s="3"/>
    </row>
    <row r="6" spans="1:19" x14ac:dyDescent="0.25">
      <c r="A6">
        <v>16</v>
      </c>
      <c r="B6" s="1">
        <f>grafi!B6</f>
        <v>43906</v>
      </c>
      <c r="C6" s="3">
        <f>grafi!E6</f>
        <v>6.5</v>
      </c>
      <c r="D6" s="4">
        <f t="shared" ref="D6:D38" si="0">C6-_xlfn.STDEV.P(C6:C9)</f>
        <v>6.1648810845386368</v>
      </c>
      <c r="E6" s="4">
        <f t="shared" ref="E6:E38" si="1">C6+_xlfn.STDEV.P(C6:C9)</f>
        <v>6.8351189154613632</v>
      </c>
      <c r="G6" s="3"/>
      <c r="H6" s="3"/>
      <c r="I6" s="3"/>
      <c r="J6" s="3"/>
      <c r="L6" s="10"/>
      <c r="M6" s="10"/>
      <c r="N6" s="10"/>
      <c r="O6" s="10"/>
      <c r="P6" s="10"/>
      <c r="Q6" s="3">
        <f>grafi!J6</f>
        <v>0.875</v>
      </c>
      <c r="R6" s="3"/>
      <c r="S6" s="3"/>
    </row>
    <row r="7" spans="1:19" x14ac:dyDescent="0.25">
      <c r="A7">
        <v>17</v>
      </c>
      <c r="B7" s="1">
        <f>grafi!B7</f>
        <v>43907</v>
      </c>
      <c r="C7" s="3">
        <f>grafi!E7</f>
        <v>6.375</v>
      </c>
      <c r="D7" s="4">
        <f t="shared" si="0"/>
        <v>5.5875248019778656</v>
      </c>
      <c r="E7" s="4">
        <f t="shared" si="1"/>
        <v>7.1624751980221344</v>
      </c>
      <c r="F7" s="10"/>
      <c r="G7" s="10"/>
      <c r="K7" s="10"/>
      <c r="L7" s="10"/>
      <c r="M7" s="10"/>
      <c r="N7" s="10"/>
      <c r="O7" s="10"/>
      <c r="P7" s="10"/>
      <c r="Q7" s="3">
        <f>grafi!J7</f>
        <v>0.625</v>
      </c>
      <c r="R7" s="3"/>
      <c r="S7" s="3"/>
    </row>
    <row r="8" spans="1:19" x14ac:dyDescent="0.25">
      <c r="A8">
        <v>18</v>
      </c>
      <c r="B8" s="1">
        <f>grafi!B8</f>
        <v>43908</v>
      </c>
      <c r="C8" s="3">
        <f>grafi!E8</f>
        <v>5.625</v>
      </c>
      <c r="D8" s="4">
        <f t="shared" si="0"/>
        <v>4.700612533890685</v>
      </c>
      <c r="E8" s="4">
        <f t="shared" si="1"/>
        <v>6.549387466109315</v>
      </c>
      <c r="F8" s="10"/>
      <c r="G8" s="10"/>
      <c r="H8" s="12"/>
      <c r="I8" s="12"/>
      <c r="J8" s="12"/>
      <c r="K8" s="13"/>
      <c r="L8" s="10"/>
      <c r="M8" s="10"/>
      <c r="N8" s="10"/>
      <c r="O8" s="10"/>
      <c r="P8" s="10"/>
      <c r="Q8" s="3">
        <f>grafi!J8</f>
        <v>1</v>
      </c>
      <c r="R8" s="3"/>
      <c r="S8" s="3"/>
    </row>
    <row r="9" spans="1:19" x14ac:dyDescent="0.25">
      <c r="A9">
        <v>19</v>
      </c>
      <c r="B9" s="1">
        <f>grafi!B9</f>
        <v>43909</v>
      </c>
      <c r="C9" s="3">
        <f>grafi!E9</f>
        <v>6.125</v>
      </c>
      <c r="D9" s="4">
        <f t="shared" si="0"/>
        <v>5.4792506775071308</v>
      </c>
      <c r="E9" s="4">
        <f t="shared" si="1"/>
        <v>6.7707493224928692</v>
      </c>
      <c r="F9" s="10"/>
      <c r="G9" s="10"/>
      <c r="H9" s="12"/>
      <c r="I9" s="12"/>
      <c r="J9" s="12"/>
      <c r="K9" s="14"/>
      <c r="L9" s="10"/>
      <c r="M9" s="10"/>
      <c r="N9" s="10"/>
      <c r="O9" s="10"/>
      <c r="P9" s="10"/>
      <c r="Q9" s="3">
        <f>grafi!J9</f>
        <v>1.125</v>
      </c>
      <c r="R9" s="3"/>
      <c r="S9" s="3"/>
    </row>
    <row r="10" spans="1:19" x14ac:dyDescent="0.25">
      <c r="A10">
        <v>20</v>
      </c>
      <c r="B10" s="1">
        <f>grafi!B10</f>
        <v>43910</v>
      </c>
      <c r="C10" s="3">
        <f>grafi!E10</f>
        <v>7.75</v>
      </c>
      <c r="D10" s="4">
        <f t="shared" si="0"/>
        <v>6.9625248019778656</v>
      </c>
      <c r="E10" s="4">
        <f t="shared" si="1"/>
        <v>8.5374751980221344</v>
      </c>
      <c r="F10" s="10">
        <f>E15/D5</f>
        <v>1.6713668136273896</v>
      </c>
      <c r="G10" s="10">
        <f>D15/E5</f>
        <v>1.3298227580705915</v>
      </c>
      <c r="H10" s="12">
        <f>AVERAGE(F10:G11)</f>
        <v>1.592137012161952</v>
      </c>
      <c r="I10" s="12">
        <f>H10-K10</f>
        <v>1.5855523405818197</v>
      </c>
      <c r="J10" s="12">
        <f>H10+K10</f>
        <v>1.5987216837420843</v>
      </c>
      <c r="K10" s="12">
        <f>_xlfn.CONFIDENCE.NORM(0.95,_xlfn.STDEV.P(F10:G11),4)</f>
        <v>6.5846715801323443E-3</v>
      </c>
      <c r="L10" s="10"/>
      <c r="M10" s="10"/>
      <c r="N10" s="10"/>
      <c r="O10" s="10"/>
      <c r="P10" s="10"/>
      <c r="Q10" s="3">
        <f>grafi!J10</f>
        <v>1</v>
      </c>
      <c r="R10" s="3"/>
      <c r="S10" s="3"/>
    </row>
    <row r="11" spans="1:19" x14ac:dyDescent="0.25">
      <c r="A11">
        <v>21</v>
      </c>
      <c r="B11" s="1">
        <f>grafi!B11</f>
        <v>43911</v>
      </c>
      <c r="C11" s="3">
        <f>grafi!E11</f>
        <v>7.625</v>
      </c>
      <c r="D11" s="4">
        <f t="shared" si="0"/>
        <v>6.5442739708880886</v>
      </c>
      <c r="E11" s="4">
        <f t="shared" si="1"/>
        <v>8.7057260291119114</v>
      </c>
      <c r="F11" s="10">
        <f>E16/D6</f>
        <v>1.8893228082867279</v>
      </c>
      <c r="G11" s="10">
        <f>D16/E6</f>
        <v>1.4780356686630993</v>
      </c>
      <c r="H11" s="12">
        <f t="shared" ref="H11:H35" si="2">AVERAGE(F11:G12)</f>
        <v>1.66317542111001</v>
      </c>
      <c r="I11" s="12">
        <f t="shared" ref="I11:I43" si="3">H11-K11</f>
        <v>1.6554118025743185</v>
      </c>
      <c r="J11" s="12">
        <f t="shared" ref="J11:J43" si="4">H11+K11</f>
        <v>1.6709390396457016</v>
      </c>
      <c r="K11" s="12">
        <f t="shared" ref="K11:K35" si="5">_xlfn.CONFIDENCE.NORM(0.95,_xlfn.STDEV.P(F11:G12),4)</f>
        <v>7.7636185356914234E-3</v>
      </c>
      <c r="L11" s="10"/>
      <c r="M11" s="10"/>
      <c r="N11" s="10"/>
      <c r="O11" s="10"/>
      <c r="P11" s="10"/>
      <c r="Q11" s="3">
        <f>grafi!J11</f>
        <v>1.75</v>
      </c>
      <c r="R11" s="3"/>
      <c r="S11" s="3"/>
    </row>
    <row r="12" spans="1:19" x14ac:dyDescent="0.25">
      <c r="A12">
        <v>22</v>
      </c>
      <c r="B12" s="1">
        <f>grafi!B12</f>
        <v>43912</v>
      </c>
      <c r="C12" s="3">
        <f>grafi!E12</f>
        <v>7.375</v>
      </c>
      <c r="D12" s="4">
        <f t="shared" si="0"/>
        <v>6.3442235935955846</v>
      </c>
      <c r="E12" s="4">
        <f t="shared" si="1"/>
        <v>8.4057764064044154</v>
      </c>
      <c r="F12" s="10">
        <f>E17/D7</f>
        <v>1.9246252124844276</v>
      </c>
      <c r="G12" s="10">
        <f>D17/E7</f>
        <v>1.3607179950057848</v>
      </c>
      <c r="H12" s="12">
        <f t="shared" si="2"/>
        <v>1.6913558819655579</v>
      </c>
      <c r="I12" s="12">
        <f t="shared" si="3"/>
        <v>1.6795495980083435</v>
      </c>
      <c r="J12" s="12">
        <f t="shared" si="4"/>
        <v>1.7031621659227723</v>
      </c>
      <c r="K12" s="12">
        <f t="shared" si="5"/>
        <v>1.1806283957214494E-2</v>
      </c>
      <c r="L12" s="10"/>
      <c r="M12" s="10"/>
      <c r="N12" s="10"/>
      <c r="O12" s="10"/>
      <c r="P12" s="10"/>
      <c r="Q12" s="3">
        <f>grafi!J12</f>
        <v>2</v>
      </c>
      <c r="R12" s="3"/>
      <c r="S12" s="3"/>
    </row>
    <row r="13" spans="1:19" x14ac:dyDescent="0.25">
      <c r="A13">
        <v>23</v>
      </c>
      <c r="B13" s="1">
        <f>grafi!B13</f>
        <v>43913</v>
      </c>
      <c r="C13" s="3">
        <f>grafi!E13</f>
        <v>9.375</v>
      </c>
      <c r="D13" s="4">
        <f t="shared" si="0"/>
        <v>8.830137632057415</v>
      </c>
      <c r="E13" s="4">
        <f t="shared" si="1"/>
        <v>9.919862367942585</v>
      </c>
      <c r="F13" s="10">
        <f>E18/D8</f>
        <v>2.1865259858576152</v>
      </c>
      <c r="G13" s="10">
        <f>D18/E8</f>
        <v>1.2935543345144032</v>
      </c>
      <c r="H13" s="12">
        <f t="shared" si="2"/>
        <v>1.6106614239783119</v>
      </c>
      <c r="I13" s="12">
        <f t="shared" si="3"/>
        <v>1.5979893166641665</v>
      </c>
      <c r="J13" s="12">
        <f t="shared" si="4"/>
        <v>1.6233335312924573</v>
      </c>
      <c r="K13" s="12">
        <f t="shared" si="5"/>
        <v>1.2672107314145475E-2</v>
      </c>
      <c r="L13" s="10"/>
      <c r="M13" s="10"/>
      <c r="N13" s="10"/>
      <c r="O13" s="10"/>
      <c r="P13" s="10"/>
      <c r="Q13" s="3">
        <f>grafi!J13</f>
        <v>2.375</v>
      </c>
      <c r="R13" s="3"/>
      <c r="S13" s="3"/>
    </row>
    <row r="14" spans="1:19" x14ac:dyDescent="0.25">
      <c r="A14">
        <v>24</v>
      </c>
      <c r="B14" s="1">
        <f>grafi!B14</f>
        <v>43914</v>
      </c>
      <c r="C14" s="3">
        <f>grafi!E14</f>
        <v>9.875</v>
      </c>
      <c r="D14" s="4">
        <f t="shared" si="0"/>
        <v>9.4663532240430612</v>
      </c>
      <c r="E14" s="4">
        <f t="shared" si="1"/>
        <v>10.283646775956939</v>
      </c>
      <c r="F14" s="10">
        <f>E19/D9</f>
        <v>1.7876809381492691</v>
      </c>
      <c r="G14" s="10">
        <f>D19/E9</f>
        <v>1.1748844373919607</v>
      </c>
      <c r="H14" s="12">
        <f t="shared" si="2"/>
        <v>1.3492986824873314</v>
      </c>
      <c r="I14" s="12">
        <f t="shared" si="3"/>
        <v>1.3398035312772536</v>
      </c>
      <c r="J14" s="12">
        <f t="shared" si="4"/>
        <v>1.3587938336974092</v>
      </c>
      <c r="K14" s="12">
        <f t="shared" si="5"/>
        <v>9.4951512100777784E-3</v>
      </c>
      <c r="L14" s="10"/>
      <c r="M14" s="10"/>
      <c r="N14" s="10"/>
      <c r="O14" s="10"/>
      <c r="P14" s="10"/>
      <c r="Q14" s="3">
        <f>grafi!J14</f>
        <v>2.375</v>
      </c>
      <c r="R14" s="3"/>
      <c r="S14" s="3"/>
    </row>
    <row r="15" spans="1:19" x14ac:dyDescent="0.25">
      <c r="A15">
        <v>25</v>
      </c>
      <c r="B15" s="1">
        <f>grafi!B15</f>
        <v>43915</v>
      </c>
      <c r="C15" s="3">
        <f>grafi!E15</f>
        <v>9.875</v>
      </c>
      <c r="D15" s="4">
        <f t="shared" si="0"/>
        <v>9.3274557666270237</v>
      </c>
      <c r="E15" s="4">
        <f t="shared" si="1"/>
        <v>10.422544233372976</v>
      </c>
      <c r="F15" s="10">
        <f>E20/D10</f>
        <v>1.4512125177887303</v>
      </c>
      <c r="G15" s="10">
        <f>D20/E10</f>
        <v>0.98341683661936585</v>
      </c>
      <c r="H15" s="12">
        <f t="shared" si="2"/>
        <v>1.0875652378376128</v>
      </c>
      <c r="I15" s="12">
        <f t="shared" si="3"/>
        <v>1.080027017428475</v>
      </c>
      <c r="J15" s="12">
        <f t="shared" si="4"/>
        <v>1.0951034582467507</v>
      </c>
      <c r="K15" s="12">
        <f t="shared" si="5"/>
        <v>7.5382204091378937E-3</v>
      </c>
      <c r="L15" s="10"/>
      <c r="M15" s="10"/>
      <c r="N15" s="10"/>
      <c r="O15" s="10"/>
      <c r="P15" s="10"/>
      <c r="Q15" s="3">
        <f>grafi!J15</f>
        <v>2.625</v>
      </c>
      <c r="R15" s="3"/>
      <c r="S15" s="3"/>
    </row>
    <row r="16" spans="1:19" x14ac:dyDescent="0.25">
      <c r="A16">
        <v>26</v>
      </c>
      <c r="B16" s="1">
        <f>grafi!B16</f>
        <v>43916</v>
      </c>
      <c r="C16" s="3">
        <f>grafi!E16</f>
        <v>10.875</v>
      </c>
      <c r="D16" s="4">
        <f t="shared" si="0"/>
        <v>10.102549556605734</v>
      </c>
      <c r="E16" s="4">
        <f t="shared" si="1"/>
        <v>11.647450443394266</v>
      </c>
      <c r="F16" s="10">
        <f>E21/D11</f>
        <v>1.12283954967044</v>
      </c>
      <c r="G16" s="10">
        <f>D21/E11</f>
        <v>0.79279204727191555</v>
      </c>
      <c r="H16" s="12">
        <f t="shared" si="2"/>
        <v>0.99330850205057364</v>
      </c>
      <c r="I16" s="12">
        <f t="shared" si="3"/>
        <v>0.98735070360173438</v>
      </c>
      <c r="J16" s="12">
        <f t="shared" si="4"/>
        <v>0.9992663004994129</v>
      </c>
      <c r="K16" s="12">
        <f t="shared" si="5"/>
        <v>5.9577984488392091E-3</v>
      </c>
      <c r="L16" s="10"/>
      <c r="M16" s="10"/>
      <c r="N16" s="10"/>
      <c r="O16" s="10"/>
      <c r="P16" s="10"/>
      <c r="Q16" s="3">
        <f>grafi!J16</f>
        <v>2.875</v>
      </c>
      <c r="R16" s="3"/>
      <c r="S16" s="3"/>
    </row>
    <row r="17" spans="1:19" x14ac:dyDescent="0.25">
      <c r="A17">
        <v>27</v>
      </c>
      <c r="B17" s="1">
        <f>grafi!B17</f>
        <v>43917</v>
      </c>
      <c r="C17" s="3">
        <f>grafi!E17</f>
        <v>10.25</v>
      </c>
      <c r="D17" s="4">
        <f t="shared" si="0"/>
        <v>9.7461088907313407</v>
      </c>
      <c r="E17" s="4">
        <f t="shared" si="1"/>
        <v>10.753891109268659</v>
      </c>
      <c r="F17" s="10">
        <f>E22/D12</f>
        <v>1.2348680987032761</v>
      </c>
      <c r="G17" s="10">
        <f>D22/E12</f>
        <v>0.82273431255666307</v>
      </c>
      <c r="H17" s="12">
        <f t="shared" si="2"/>
        <v>0.91049546701209927</v>
      </c>
      <c r="I17" s="12">
        <f t="shared" si="3"/>
        <v>0.90424493037769216</v>
      </c>
      <c r="J17" s="12">
        <f t="shared" si="4"/>
        <v>0.91674600364650638</v>
      </c>
      <c r="K17" s="12">
        <f t="shared" si="5"/>
        <v>6.2505366344071103E-3</v>
      </c>
      <c r="L17" s="10"/>
      <c r="M17" s="10"/>
      <c r="N17" s="10"/>
      <c r="O17" s="10"/>
      <c r="P17" s="10"/>
      <c r="Q17" s="3">
        <f>grafi!J17</f>
        <v>2.75</v>
      </c>
      <c r="R17" s="3"/>
      <c r="S17" s="3"/>
    </row>
    <row r="18" spans="1:19" x14ac:dyDescent="0.25">
      <c r="A18">
        <v>28</v>
      </c>
      <c r="B18" s="1">
        <f>grafi!B18</f>
        <v>43918</v>
      </c>
      <c r="C18" s="3">
        <f>grafi!E18</f>
        <v>9.375</v>
      </c>
      <c r="D18" s="4">
        <f t="shared" si="0"/>
        <v>8.4719885452000074</v>
      </c>
      <c r="E18" s="4">
        <f t="shared" si="1"/>
        <v>10.278011454799993</v>
      </c>
      <c r="F18" s="10">
        <f>E23/D13</f>
        <v>0.88722052285231079</v>
      </c>
      <c r="G18" s="10">
        <f>D23/E13</f>
        <v>0.69715893393614692</v>
      </c>
      <c r="H18" s="12">
        <f t="shared" si="2"/>
        <v>0.78987948743597514</v>
      </c>
      <c r="I18" s="12">
        <f t="shared" si="3"/>
        <v>0.78730478311400121</v>
      </c>
      <c r="J18" s="12">
        <f t="shared" si="4"/>
        <v>0.79245419175794907</v>
      </c>
      <c r="K18" s="12">
        <f t="shared" si="5"/>
        <v>2.5747043219739672E-3</v>
      </c>
      <c r="L18" s="10"/>
      <c r="M18" s="10"/>
      <c r="N18" s="10"/>
      <c r="O18" s="10"/>
      <c r="P18" s="10"/>
      <c r="Q18" s="3">
        <f>grafi!J18</f>
        <v>3</v>
      </c>
      <c r="R18" s="3"/>
      <c r="S18" s="3"/>
    </row>
    <row r="19" spans="1:19" x14ac:dyDescent="0.25">
      <c r="A19">
        <v>29</v>
      </c>
      <c r="B19" s="1">
        <f>grafi!B19</f>
        <v>43919</v>
      </c>
      <c r="C19" s="3">
        <f>grafi!E19</f>
        <v>8.875</v>
      </c>
      <c r="D19" s="4">
        <f t="shared" si="0"/>
        <v>7.9548480084790336</v>
      </c>
      <c r="E19" s="4">
        <f t="shared" si="1"/>
        <v>9.7951519915209655</v>
      </c>
      <c r="F19" s="10">
        <f>E24/D14</f>
        <v>0.85424372079284694</v>
      </c>
      <c r="G19" s="10">
        <f>D24/E14</f>
        <v>0.72089477216259612</v>
      </c>
      <c r="H19" s="12">
        <f t="shared" si="2"/>
        <v>0.82601226034129849</v>
      </c>
      <c r="I19" s="12">
        <f t="shared" si="3"/>
        <v>0.82359948230814339</v>
      </c>
      <c r="J19" s="12">
        <f t="shared" si="4"/>
        <v>0.82842503837445358</v>
      </c>
      <c r="K19" s="12">
        <f t="shared" si="5"/>
        <v>2.4127780331551331E-3</v>
      </c>
      <c r="L19" s="10"/>
      <c r="M19" s="10"/>
      <c r="N19" s="10"/>
      <c r="O19" s="10"/>
      <c r="P19" s="10"/>
      <c r="Q19" s="3">
        <f>grafi!J19</f>
        <v>2.375</v>
      </c>
      <c r="R19" s="3"/>
      <c r="S19" s="3"/>
    </row>
    <row r="20" spans="1:19" x14ac:dyDescent="0.25">
      <c r="A20">
        <v>30</v>
      </c>
      <c r="B20" s="1">
        <f>grafi!B20</f>
        <v>43920</v>
      </c>
      <c r="C20" s="3">
        <f>grafi!E20</f>
        <v>9.25</v>
      </c>
      <c r="D20" s="4">
        <f t="shared" si="0"/>
        <v>8.3958968519552215</v>
      </c>
      <c r="E20" s="4">
        <f t="shared" si="1"/>
        <v>10.104103148044778</v>
      </c>
      <c r="F20" s="10">
        <f>E25/D15</f>
        <v>0.93110894444503722</v>
      </c>
      <c r="G20" s="10">
        <f>D25/E15</f>
        <v>0.79780160396471356</v>
      </c>
      <c r="H20" s="12">
        <f t="shared" si="2"/>
        <v>0.81991805650668725</v>
      </c>
      <c r="I20" s="12">
        <f t="shared" si="3"/>
        <v>0.81730366219338668</v>
      </c>
      <c r="J20" s="12">
        <f t="shared" si="4"/>
        <v>0.82253245081998783</v>
      </c>
      <c r="K20" s="12">
        <f t="shared" si="5"/>
        <v>2.6143943133005994E-3</v>
      </c>
      <c r="L20" s="10"/>
      <c r="M20" s="10"/>
      <c r="N20" s="10"/>
      <c r="O20" s="10"/>
      <c r="P20" s="10"/>
      <c r="Q20" s="3">
        <f>grafi!J20</f>
        <v>2.5</v>
      </c>
      <c r="R20" s="3"/>
      <c r="S20" s="3"/>
    </row>
    <row r="21" spans="1:19" x14ac:dyDescent="0.25">
      <c r="A21">
        <v>31</v>
      </c>
      <c r="B21" s="1">
        <f>grafi!B21</f>
        <v>43921</v>
      </c>
      <c r="C21" s="3">
        <f>grafi!E21</f>
        <v>7.125</v>
      </c>
      <c r="D21" s="4">
        <f t="shared" si="0"/>
        <v>6.9018303616080363</v>
      </c>
      <c r="E21" s="4">
        <f t="shared" si="1"/>
        <v>7.3481696383919637</v>
      </c>
      <c r="F21" s="10">
        <f>E26/D16</f>
        <v>0.84951714429210878</v>
      </c>
      <c r="G21" s="10">
        <f>D26/E16</f>
        <v>0.70124453332488934</v>
      </c>
      <c r="H21" s="12">
        <f t="shared" si="2"/>
        <v>0.81051431781806071</v>
      </c>
      <c r="I21" s="12">
        <f t="shared" si="3"/>
        <v>0.80778010348965468</v>
      </c>
      <c r="J21" s="12">
        <f t="shared" si="4"/>
        <v>0.81324853214646675</v>
      </c>
      <c r="K21" s="12">
        <f t="shared" si="5"/>
        <v>2.7342143284059834E-3</v>
      </c>
      <c r="L21" s="10"/>
      <c r="M21" s="10"/>
      <c r="N21" s="10"/>
      <c r="O21" s="10"/>
      <c r="P21" s="10"/>
      <c r="Q21" s="3">
        <f>grafi!J21</f>
        <v>2</v>
      </c>
      <c r="R21" s="3"/>
      <c r="S21" s="3"/>
    </row>
    <row r="22" spans="1:19" x14ac:dyDescent="0.25">
      <c r="A22">
        <v>32</v>
      </c>
      <c r="B22" s="1">
        <f>grafi!B22</f>
        <v>43922</v>
      </c>
      <c r="C22" s="3">
        <f>grafi!E22</f>
        <v>7.375</v>
      </c>
      <c r="D22" s="4">
        <f t="shared" si="0"/>
        <v>6.9157206732281544</v>
      </c>
      <c r="E22" s="4">
        <f t="shared" si="1"/>
        <v>7.8342793267718456</v>
      </c>
      <c r="F22" s="10">
        <f>E27/D17</f>
        <v>0.93076522933279282</v>
      </c>
      <c r="G22" s="10">
        <f>D27/E17</f>
        <v>0.76053036432245213</v>
      </c>
      <c r="H22" s="12">
        <f t="shared" si="2"/>
        <v>0.86201234796332782</v>
      </c>
      <c r="I22" s="12">
        <f t="shared" si="3"/>
        <v>0.8586823136693198</v>
      </c>
      <c r="J22" s="12">
        <f t="shared" si="4"/>
        <v>0.86534238225733584</v>
      </c>
      <c r="K22" s="12">
        <f t="shared" si="5"/>
        <v>3.3300342940080557E-3</v>
      </c>
      <c r="L22" s="10"/>
      <c r="M22" s="10"/>
      <c r="N22" s="10"/>
      <c r="O22" s="10"/>
      <c r="P22" s="10"/>
      <c r="Q22" s="3">
        <f>grafi!J22</f>
        <v>1.875</v>
      </c>
      <c r="R22" s="3"/>
      <c r="S22" s="3"/>
    </row>
    <row r="23" spans="1:19" x14ac:dyDescent="0.25">
      <c r="A23">
        <v>33</v>
      </c>
      <c r="B23" s="1">
        <f>grafi!B23</f>
        <v>43923</v>
      </c>
      <c r="C23" s="3">
        <f>grafi!E23</f>
        <v>7.375</v>
      </c>
      <c r="D23" s="4">
        <f t="shared" si="0"/>
        <v>6.9157206732281544</v>
      </c>
      <c r="E23" s="4">
        <f t="shared" si="1"/>
        <v>7.8342793267718456</v>
      </c>
      <c r="F23" s="10">
        <f>E28/D18</f>
        <v>0.99995169028233111</v>
      </c>
      <c r="G23" s="10">
        <f>D28/E18</f>
        <v>0.7568021079157351</v>
      </c>
      <c r="H23" s="12">
        <f t="shared" si="2"/>
        <v>0.90479112331900813</v>
      </c>
      <c r="I23" s="12">
        <f t="shared" si="3"/>
        <v>0.90040485613939458</v>
      </c>
      <c r="J23" s="12">
        <f t="shared" si="4"/>
        <v>0.90917739049862167</v>
      </c>
      <c r="K23" s="12">
        <f t="shared" si="5"/>
        <v>4.3862671796135125E-3</v>
      </c>
      <c r="L23" s="10"/>
      <c r="M23" s="10"/>
      <c r="N23" s="10"/>
      <c r="O23" s="10"/>
      <c r="P23" s="10"/>
      <c r="Q23" s="3">
        <f>grafi!J23</f>
        <v>1.625</v>
      </c>
      <c r="R23" s="3"/>
      <c r="S23" s="3"/>
    </row>
    <row r="24" spans="1:19" x14ac:dyDescent="0.25">
      <c r="A24">
        <v>34</v>
      </c>
      <c r="B24" s="1">
        <f>grafi!B24</f>
        <v>43924</v>
      </c>
      <c r="C24" s="3">
        <f>grafi!E24</f>
        <v>7.75</v>
      </c>
      <c r="D24" s="4">
        <f t="shared" si="0"/>
        <v>7.4134271995540937</v>
      </c>
      <c r="E24" s="4">
        <f t="shared" si="1"/>
        <v>8.0865728004459072</v>
      </c>
      <c r="F24" s="10">
        <f>E29/D19</f>
        <v>1.0827536359668295</v>
      </c>
      <c r="G24" s="10">
        <f>D29/E19</f>
        <v>0.77965705911113714</v>
      </c>
      <c r="H24" s="12">
        <f t="shared" si="2"/>
        <v>0.86912116430663244</v>
      </c>
      <c r="I24" s="12">
        <f t="shared" si="3"/>
        <v>0.86458834246714589</v>
      </c>
      <c r="J24" s="12">
        <f t="shared" si="4"/>
        <v>0.873653986146119</v>
      </c>
      <c r="K24" s="12">
        <f t="shared" si="5"/>
        <v>4.5328218394865951E-3</v>
      </c>
      <c r="L24" s="10"/>
      <c r="M24" s="10"/>
      <c r="N24" s="10"/>
      <c r="O24" s="10"/>
      <c r="P24" s="10"/>
      <c r="Q24" s="3">
        <f>grafi!J24</f>
        <v>1.25</v>
      </c>
      <c r="R24" s="3"/>
      <c r="S24" s="3"/>
    </row>
    <row r="25" spans="1:19" x14ac:dyDescent="0.25">
      <c r="A25">
        <v>35</v>
      </c>
      <c r="B25" s="1">
        <f>grafi!B25</f>
        <v>43925</v>
      </c>
      <c r="C25" s="3">
        <f>grafi!E25</f>
        <v>8.5</v>
      </c>
      <c r="D25" s="4">
        <f t="shared" si="0"/>
        <v>8.3151225067781365</v>
      </c>
      <c r="E25" s="4">
        <f t="shared" si="1"/>
        <v>8.6848774932218635</v>
      </c>
      <c r="F25" s="10">
        <f>E30/D20</f>
        <v>0.91251847372929118</v>
      </c>
      <c r="G25" s="10">
        <f>D30/E20</f>
        <v>0.70155548841927218</v>
      </c>
      <c r="H25" s="12">
        <f t="shared" si="2"/>
        <v>0.93093455575222728</v>
      </c>
      <c r="I25" s="12">
        <f t="shared" si="3"/>
        <v>0.9261402842190436</v>
      </c>
      <c r="J25" s="12">
        <f t="shared" si="4"/>
        <v>0.93572882728541096</v>
      </c>
      <c r="K25" s="12">
        <f t="shared" si="5"/>
        <v>4.7942715331836926E-3</v>
      </c>
      <c r="L25" s="10"/>
      <c r="M25" s="10"/>
      <c r="N25" s="10"/>
      <c r="O25" s="10"/>
      <c r="P25" s="10"/>
      <c r="Q25" s="3">
        <f>grafi!J25</f>
        <v>1.75</v>
      </c>
      <c r="R25" s="3"/>
      <c r="S25" s="3"/>
    </row>
    <row r="26" spans="1:19" x14ac:dyDescent="0.25">
      <c r="A26">
        <v>36</v>
      </c>
      <c r="B26" s="1">
        <f>grafi!B26</f>
        <v>43926</v>
      </c>
      <c r="C26" s="3">
        <f>grafi!E26</f>
        <v>8.375</v>
      </c>
      <c r="D26" s="4">
        <f t="shared" si="0"/>
        <v>8.1677109506027872</v>
      </c>
      <c r="E26" s="4">
        <f t="shared" si="1"/>
        <v>8.5822890493972128</v>
      </c>
      <c r="F26" s="10">
        <f>E31/D21</f>
        <v>1.1250877862978617</v>
      </c>
      <c r="G26" s="10">
        <f>D31/E21</f>
        <v>0.98457647456248421</v>
      </c>
      <c r="H26" s="12">
        <f t="shared" si="2"/>
        <v>0.98747374365776852</v>
      </c>
      <c r="I26" s="12">
        <f t="shared" si="3"/>
        <v>0.98433031616615052</v>
      </c>
      <c r="J26" s="12">
        <f t="shared" si="4"/>
        <v>0.99061717114938652</v>
      </c>
      <c r="K26" s="12">
        <f t="shared" si="5"/>
        <v>3.1434274916179753E-3</v>
      </c>
      <c r="L26" s="10"/>
      <c r="M26" s="10"/>
      <c r="N26" s="10"/>
      <c r="O26" s="10"/>
      <c r="P26" s="10"/>
      <c r="Q26" s="3">
        <f>grafi!J26</f>
        <v>1.625</v>
      </c>
      <c r="R26" s="3"/>
      <c r="S26" s="3"/>
    </row>
    <row r="27" spans="1:19" x14ac:dyDescent="0.25">
      <c r="A27">
        <v>37</v>
      </c>
      <c r="B27" s="1">
        <f>grafi!B27</f>
        <v>43927</v>
      </c>
      <c r="C27" s="3">
        <f>grafi!E27</f>
        <v>8.625</v>
      </c>
      <c r="D27" s="4">
        <f t="shared" si="0"/>
        <v>8.1786607232160726</v>
      </c>
      <c r="E27" s="4">
        <f t="shared" si="1"/>
        <v>9.0713392767839274</v>
      </c>
      <c r="F27" s="10">
        <f>E32/D22</f>
        <v>0.99817407832084815</v>
      </c>
      <c r="G27" s="10">
        <f>D32/E22</f>
        <v>0.84205663544988008</v>
      </c>
      <c r="H27" s="12">
        <f t="shared" si="2"/>
        <v>0.94630707183925244</v>
      </c>
      <c r="I27" s="12">
        <f t="shared" si="3"/>
        <v>0.94333120810198479</v>
      </c>
      <c r="J27" s="12">
        <f t="shared" si="4"/>
        <v>0.9492829355765201</v>
      </c>
      <c r="K27" s="12">
        <f t="shared" si="5"/>
        <v>2.9758637372676654E-3</v>
      </c>
      <c r="L27" s="10"/>
      <c r="M27" s="10"/>
      <c r="N27" s="10"/>
      <c r="O27" s="10"/>
      <c r="P27" s="10"/>
      <c r="Q27" s="3">
        <f>grafi!J27</f>
        <v>1.75</v>
      </c>
      <c r="R27" s="3"/>
      <c r="S27" s="3"/>
    </row>
    <row r="28" spans="1:19" x14ac:dyDescent="0.25">
      <c r="A28">
        <v>38</v>
      </c>
      <c r="B28" s="1">
        <f>grafi!B28</f>
        <v>43928</v>
      </c>
      <c r="C28" s="3">
        <f>grafi!E28</f>
        <v>8.125</v>
      </c>
      <c r="D28" s="4">
        <f t="shared" si="0"/>
        <v>7.7784207341747056</v>
      </c>
      <c r="E28" s="4">
        <f t="shared" si="1"/>
        <v>8.4715792658252944</v>
      </c>
      <c r="F28" s="10">
        <f>E33/D23</f>
        <v>1.0752217918345792</v>
      </c>
      <c r="G28" s="10">
        <f>D33/E23</f>
        <v>0.86977578175170223</v>
      </c>
      <c r="H28" s="12">
        <f t="shared" si="2"/>
        <v>0.94846678392214501</v>
      </c>
      <c r="I28" s="12">
        <f t="shared" si="3"/>
        <v>0.94493416607590441</v>
      </c>
      <c r="J28" s="12">
        <f t="shared" si="4"/>
        <v>0.9519994017683856</v>
      </c>
      <c r="K28" s="12">
        <f t="shared" si="5"/>
        <v>3.5326178462406141E-3</v>
      </c>
      <c r="L28" s="10"/>
      <c r="M28" s="10"/>
      <c r="N28" s="10"/>
      <c r="O28" s="10"/>
      <c r="P28" s="10"/>
      <c r="Q28" s="3">
        <f>grafi!J28</f>
        <v>1.625</v>
      </c>
      <c r="R28" s="3"/>
      <c r="S28" s="3"/>
    </row>
    <row r="29" spans="1:19" x14ac:dyDescent="0.25">
      <c r="A29">
        <v>39</v>
      </c>
      <c r="B29" s="1">
        <f>grafi!B29</f>
        <v>43929</v>
      </c>
      <c r="C29" s="3">
        <f>grafi!E29</f>
        <v>8.125</v>
      </c>
      <c r="D29" s="4">
        <f t="shared" si="0"/>
        <v>7.6368593952558346</v>
      </c>
      <c r="E29" s="4">
        <f t="shared" si="1"/>
        <v>8.6131406047441654</v>
      </c>
      <c r="F29" s="10">
        <f>E34/D24</f>
        <v>1.0414066608175732</v>
      </c>
      <c r="G29" s="10">
        <f>D34/E24</f>
        <v>0.80746290128472531</v>
      </c>
      <c r="H29" s="12">
        <f t="shared" si="2"/>
        <v>0.87491348229678234</v>
      </c>
      <c r="I29" s="12">
        <f t="shared" si="3"/>
        <v>0.87134401552420859</v>
      </c>
      <c r="J29" s="12">
        <f t="shared" si="4"/>
        <v>0.87848294906935609</v>
      </c>
      <c r="K29" s="12">
        <f t="shared" si="5"/>
        <v>3.569466772573705E-3</v>
      </c>
      <c r="L29" s="10"/>
      <c r="M29" s="10"/>
      <c r="N29" s="10"/>
      <c r="O29" s="10"/>
      <c r="P29" s="10"/>
      <c r="Q29" s="3">
        <f>grafi!J29</f>
        <v>1.625</v>
      </c>
      <c r="R29" s="3"/>
      <c r="S29" s="3"/>
    </row>
    <row r="30" spans="1:19" x14ac:dyDescent="0.25">
      <c r="A30">
        <v>40</v>
      </c>
      <c r="B30" s="1">
        <f>grafi!B30</f>
        <v>43930</v>
      </c>
      <c r="C30" s="3">
        <f>grafi!E30</f>
        <v>7.375</v>
      </c>
      <c r="D30" s="4">
        <f t="shared" si="0"/>
        <v>7.0885890190652603</v>
      </c>
      <c r="E30" s="4">
        <f t="shared" si="1"/>
        <v>7.6614109809347397</v>
      </c>
      <c r="F30" s="10">
        <f>E35/D25</f>
        <v>0.91103570798986266</v>
      </c>
      <c r="G30" s="10">
        <f>D35/E25</f>
        <v>0.73974865909496779</v>
      </c>
      <c r="H30" s="12">
        <f t="shared" si="2"/>
        <v>0.79418635197083576</v>
      </c>
      <c r="I30" s="12">
        <f t="shared" si="3"/>
        <v>0.79151742626681743</v>
      </c>
      <c r="J30" s="12">
        <f t="shared" si="4"/>
        <v>0.79685527767485409</v>
      </c>
      <c r="K30" s="12">
        <f t="shared" si="5"/>
        <v>2.6689257040183041E-3</v>
      </c>
      <c r="L30" s="10"/>
      <c r="M30" s="10"/>
      <c r="N30" s="10"/>
      <c r="O30" s="10"/>
      <c r="P30" s="10"/>
      <c r="Q30" s="3">
        <f>grafi!J30</f>
        <v>1.625</v>
      </c>
      <c r="R30" s="3"/>
      <c r="S30" s="3"/>
    </row>
    <row r="31" spans="1:19" x14ac:dyDescent="0.25">
      <c r="A31">
        <v>41</v>
      </c>
      <c r="B31" s="1">
        <f>grafi!B31</f>
        <v>43931</v>
      </c>
      <c r="C31" s="3">
        <f>grafi!E31</f>
        <v>7.5</v>
      </c>
      <c r="D31" s="4">
        <f t="shared" si="0"/>
        <v>7.2348349570550443</v>
      </c>
      <c r="E31" s="4">
        <f t="shared" si="1"/>
        <v>7.7651650429449557</v>
      </c>
      <c r="F31" s="10">
        <f>E36/D26</f>
        <v>0.83515924082505699</v>
      </c>
      <c r="G31" s="10">
        <f>D36/E26</f>
        <v>0.69080179997345559</v>
      </c>
      <c r="H31" s="12">
        <f t="shared" si="2"/>
        <v>0.70956107838842364</v>
      </c>
      <c r="I31" s="12">
        <f t="shared" si="3"/>
        <v>0.70668786926996774</v>
      </c>
      <c r="J31" s="12">
        <f t="shared" si="4"/>
        <v>0.71243428750687954</v>
      </c>
      <c r="K31" s="12">
        <f t="shared" si="5"/>
        <v>2.8732091184559367E-3</v>
      </c>
      <c r="L31" s="10"/>
      <c r="M31" s="10"/>
      <c r="N31" s="10"/>
      <c r="O31" s="10"/>
      <c r="P31" s="10"/>
      <c r="Q31" s="3">
        <f>grafi!J31</f>
        <v>2</v>
      </c>
      <c r="R31" s="3"/>
      <c r="S31" s="3"/>
    </row>
    <row r="32" spans="1:19" x14ac:dyDescent="0.25">
      <c r="A32">
        <v>42</v>
      </c>
      <c r="B32" s="1">
        <f>grafi!B32</f>
        <v>43932</v>
      </c>
      <c r="C32" s="3">
        <f>grafi!E32</f>
        <v>6.75</v>
      </c>
      <c r="D32" s="4">
        <f t="shared" si="0"/>
        <v>6.5969068910760518</v>
      </c>
      <c r="E32" s="4">
        <f t="shared" si="1"/>
        <v>6.9030931089239482</v>
      </c>
      <c r="F32" s="10">
        <f>E37/D27</f>
        <v>0.73281338707652821</v>
      </c>
      <c r="G32" s="10">
        <f>D37/E27</f>
        <v>0.57946988567865354</v>
      </c>
      <c r="H32" s="12">
        <f t="shared" si="2"/>
        <v>0.67679168393888545</v>
      </c>
      <c r="I32" s="12">
        <f t="shared" si="3"/>
        <v>0.67356230095940817</v>
      </c>
      <c r="J32" s="12">
        <f t="shared" si="4"/>
        <v>0.68002106691836273</v>
      </c>
      <c r="K32" s="12">
        <f t="shared" si="5"/>
        <v>3.2293829794772634E-3</v>
      </c>
      <c r="L32" s="10"/>
      <c r="M32" s="10"/>
      <c r="N32" s="10"/>
      <c r="O32" s="10"/>
      <c r="P32" s="10"/>
      <c r="Q32" s="3">
        <f>grafi!J32</f>
        <v>2</v>
      </c>
      <c r="R32" s="3"/>
      <c r="S32" s="3"/>
    </row>
    <row r="33" spans="1:19" x14ac:dyDescent="0.25">
      <c r="A33">
        <v>43</v>
      </c>
      <c r="B33" s="1">
        <f>grafi!B33</f>
        <v>43933</v>
      </c>
      <c r="C33" s="3">
        <f>grafi!E33</f>
        <v>7.125</v>
      </c>
      <c r="D33" s="4">
        <f t="shared" si="0"/>
        <v>6.8140664259041817</v>
      </c>
      <c r="E33" s="4">
        <f t="shared" si="1"/>
        <v>7.4359335740958183</v>
      </c>
      <c r="F33" s="10">
        <f>E38/D28</f>
        <v>0.81780111981970149</v>
      </c>
      <c r="G33" s="10">
        <f>D38/E28</f>
        <v>0.57708234318065821</v>
      </c>
      <c r="H33" s="12">
        <f t="shared" si="2"/>
        <v>0.66797968875900715</v>
      </c>
      <c r="I33" s="12">
        <f t="shared" si="3"/>
        <v>0.66396107779054636</v>
      </c>
      <c r="J33" s="12">
        <f t="shared" si="4"/>
        <v>0.67199829972746794</v>
      </c>
      <c r="K33" s="12">
        <f t="shared" si="5"/>
        <v>4.0186109684607878E-3</v>
      </c>
      <c r="L33" s="10"/>
      <c r="M33" s="10"/>
      <c r="N33" s="10"/>
      <c r="O33" s="10"/>
      <c r="P33" s="10"/>
      <c r="Q33" s="3">
        <f>grafi!J33</f>
        <v>1.625</v>
      </c>
      <c r="R33" s="3"/>
      <c r="S33" s="3"/>
    </row>
    <row r="34" spans="1:19" x14ac:dyDescent="0.25">
      <c r="A34">
        <v>44</v>
      </c>
      <c r="B34" s="1">
        <f>grafi!B34</f>
        <v>43934</v>
      </c>
      <c r="C34" s="3">
        <f>grafi!E34</f>
        <v>7.125</v>
      </c>
      <c r="D34" s="4">
        <f t="shared" si="0"/>
        <v>6.5296075348981981</v>
      </c>
      <c r="E34" s="4">
        <f t="shared" si="1"/>
        <v>7.7203924651018019</v>
      </c>
      <c r="F34" s="10">
        <f>E39/D29</f>
        <v>0.76748842468907452</v>
      </c>
      <c r="G34" s="10">
        <f>D39/E29</f>
        <v>0.50954686734659438</v>
      </c>
      <c r="H34" s="12">
        <f t="shared" si="2"/>
        <v>0.64372041988176265</v>
      </c>
      <c r="I34" s="12">
        <f t="shared" si="3"/>
        <v>0.63973478449924959</v>
      </c>
      <c r="J34" s="12">
        <f t="shared" si="4"/>
        <v>0.64770605526427572</v>
      </c>
      <c r="K34" s="12">
        <f t="shared" si="5"/>
        <v>3.9856353825130581E-3</v>
      </c>
      <c r="L34" s="10"/>
      <c r="M34" s="10"/>
      <c r="N34" s="10"/>
      <c r="O34" s="10"/>
      <c r="P34" s="10"/>
      <c r="Q34" s="3">
        <f>grafi!J34</f>
        <v>1.375</v>
      </c>
      <c r="R34" s="3"/>
      <c r="S34" s="3"/>
    </row>
    <row r="35" spans="1:19" x14ac:dyDescent="0.25">
      <c r="A35">
        <v>45</v>
      </c>
      <c r="B35" s="1">
        <f>grafi!B35</f>
        <v>43935</v>
      </c>
      <c r="C35" s="3">
        <f>grafi!E35</f>
        <v>7</v>
      </c>
      <c r="D35" s="4">
        <f t="shared" si="0"/>
        <v>6.4246264800149389</v>
      </c>
      <c r="E35" s="4">
        <f t="shared" si="1"/>
        <v>7.5753735199850611</v>
      </c>
      <c r="F35" s="10">
        <f>E40/D30</f>
        <v>0.77394826700791008</v>
      </c>
      <c r="G35" s="10">
        <f>D40/E30</f>
        <v>0.52389812048347162</v>
      </c>
      <c r="H35" s="12">
        <f t="shared" si="2"/>
        <v>0.56816813955629952</v>
      </c>
      <c r="I35" s="12">
        <f t="shared" si="3"/>
        <v>0.56362516831032272</v>
      </c>
      <c r="J35" s="12">
        <f t="shared" si="4"/>
        <v>0.57271111080227632</v>
      </c>
      <c r="K35" s="12">
        <f t="shared" si="5"/>
        <v>4.5429712459767466E-3</v>
      </c>
      <c r="L35" s="10"/>
      <c r="M35" s="10"/>
      <c r="N35" s="10"/>
      <c r="O35" s="10"/>
      <c r="P35" s="10"/>
      <c r="Q35" s="3">
        <f>grafi!J35</f>
        <v>1.25</v>
      </c>
      <c r="R35" s="3"/>
      <c r="S35" s="3"/>
    </row>
    <row r="36" spans="1:19" x14ac:dyDescent="0.25">
      <c r="A36">
        <v>46</v>
      </c>
      <c r="B36" s="1">
        <f>grafi!B36</f>
        <v>43936</v>
      </c>
      <c r="C36" s="3">
        <f>grafi!E36</f>
        <v>6.375</v>
      </c>
      <c r="D36" s="4">
        <f t="shared" si="0"/>
        <v>5.9286607232160717</v>
      </c>
      <c r="E36" s="4">
        <f t="shared" si="1"/>
        <v>6.8213392767839283</v>
      </c>
      <c r="F36" s="10">
        <f>E41/D31</f>
        <v>0.60280589850692268</v>
      </c>
      <c r="G36" s="10">
        <f>D41/E31</f>
        <v>0.37202027222689366</v>
      </c>
      <c r="I36" s="12"/>
      <c r="J36" s="12"/>
      <c r="L36" s="10"/>
      <c r="M36" s="10"/>
      <c r="N36" s="10"/>
      <c r="O36" s="10"/>
      <c r="P36" s="10"/>
      <c r="Q36" s="3">
        <f>grafi!J36</f>
        <v>1.125</v>
      </c>
    </row>
    <row r="37" spans="1:19" x14ac:dyDescent="0.25">
      <c r="A37">
        <v>47</v>
      </c>
      <c r="B37" s="1">
        <f>grafi!B37</f>
        <v>43937</v>
      </c>
      <c r="C37" s="3">
        <f>grafi!E37</f>
        <v>5.625</v>
      </c>
      <c r="D37" s="4">
        <f t="shared" si="0"/>
        <v>5.2565679336702624</v>
      </c>
      <c r="E37" s="4">
        <f t="shared" si="1"/>
        <v>5.9934320663297376</v>
      </c>
      <c r="F37" s="10"/>
      <c r="G37" s="10"/>
      <c r="H37" s="10"/>
      <c r="I37" s="12"/>
      <c r="J37" s="12"/>
      <c r="K37" s="10"/>
      <c r="L37" s="10"/>
      <c r="M37" s="10"/>
      <c r="N37" s="10"/>
      <c r="O37" s="10"/>
      <c r="P37" s="10"/>
      <c r="Q37" s="3">
        <f>grafi!J37</f>
        <v>1.125</v>
      </c>
    </row>
    <row r="38" spans="1:19" x14ac:dyDescent="0.25">
      <c r="A38">
        <v>48</v>
      </c>
      <c r="B38" s="1">
        <f>grafi!B38</f>
        <v>43938</v>
      </c>
      <c r="C38" s="3">
        <f>grafi!E38</f>
        <v>5.625</v>
      </c>
      <c r="D38" s="4">
        <f t="shared" si="0"/>
        <v>4.8887988131631408</v>
      </c>
      <c r="E38" s="4">
        <f t="shared" si="1"/>
        <v>6.3612011868368592</v>
      </c>
      <c r="F38" s="10"/>
      <c r="G38" s="10"/>
      <c r="H38" s="10"/>
      <c r="I38" s="12"/>
      <c r="J38" s="12"/>
      <c r="K38" s="10"/>
      <c r="L38" s="10"/>
      <c r="M38" s="10"/>
      <c r="N38" s="10"/>
      <c r="O38" s="10"/>
      <c r="P38" s="10"/>
      <c r="Q38" s="3">
        <f>grafi!J38</f>
        <v>1.125</v>
      </c>
    </row>
    <row r="39" spans="1:19" x14ac:dyDescent="0.25">
      <c r="A39">
        <v>49</v>
      </c>
      <c r="B39" s="1">
        <f>grafi!B39</f>
        <v>43939</v>
      </c>
      <c r="C39" s="3">
        <f>grafi!E39</f>
        <v>5.125</v>
      </c>
      <c r="D39" s="4">
        <f>C39-_xlfn.STDEV.P(C38:C41)</f>
        <v>4.3887988131631408</v>
      </c>
      <c r="E39" s="4">
        <f>C39+_xlfn.STDEV.P(C38:C41)</f>
        <v>5.8612011868368592</v>
      </c>
      <c r="F39" s="10"/>
      <c r="G39" s="10"/>
      <c r="H39" s="10"/>
      <c r="I39" s="12"/>
      <c r="J39" s="12"/>
      <c r="K39" s="10"/>
      <c r="L39" s="10"/>
      <c r="M39" s="10"/>
      <c r="N39" s="10"/>
      <c r="O39" s="10"/>
      <c r="P39" s="10"/>
      <c r="Q39" s="3">
        <f>grafi!J39</f>
        <v>0.75</v>
      </c>
    </row>
    <row r="40" spans="1:19" x14ac:dyDescent="0.25">
      <c r="A40">
        <v>50</v>
      </c>
      <c r="B40" s="1">
        <f>grafi!B40</f>
        <v>43940</v>
      </c>
      <c r="C40" s="3">
        <f>grafi!E40</f>
        <v>4.75</v>
      </c>
      <c r="D40" s="4">
        <f>C40-_xlfn.STDEV.P(C38:C41)</f>
        <v>4.0137988131631408</v>
      </c>
      <c r="E40" s="4">
        <f>C40+_xlfn.STDEV.P(C38:C41)</f>
        <v>5.4862011868368592</v>
      </c>
      <c r="F40" s="10"/>
      <c r="G40" s="10"/>
      <c r="H40" s="10"/>
      <c r="I40" s="12"/>
      <c r="J40" s="12"/>
      <c r="K40" s="10"/>
      <c r="L40" s="10"/>
      <c r="M40" s="10"/>
      <c r="N40" s="10"/>
      <c r="O40" s="10"/>
      <c r="P40" s="10"/>
      <c r="Q40" s="3">
        <f>grafi!J40</f>
        <v>0.625</v>
      </c>
    </row>
    <row r="41" spans="1:19" x14ac:dyDescent="0.25">
      <c r="A41">
        <v>51</v>
      </c>
      <c r="B41" s="1">
        <f>grafi!B41</f>
        <v>43941</v>
      </c>
      <c r="C41" s="3">
        <f>grafi!E41</f>
        <v>3.625</v>
      </c>
      <c r="D41" s="4">
        <f>C41-_xlfn.STDEV.P(C38:C41)</f>
        <v>2.8887988131631408</v>
      </c>
      <c r="E41" s="4">
        <f>C41+_xlfn.STDEV.P(C38:C41)</f>
        <v>4.3612011868368592</v>
      </c>
      <c r="F41" s="10"/>
      <c r="G41" s="10"/>
      <c r="H41" s="10"/>
      <c r="I41" s="12"/>
      <c r="J41" s="12"/>
      <c r="K41" s="10"/>
      <c r="L41" s="10"/>
      <c r="M41" s="10"/>
      <c r="N41" s="10"/>
      <c r="O41" s="10"/>
      <c r="P41" s="10"/>
      <c r="Q41" s="3">
        <f>grafi!J41</f>
        <v>0.625</v>
      </c>
    </row>
    <row r="42" spans="1:19" x14ac:dyDescent="0.25">
      <c r="A42">
        <v>52</v>
      </c>
      <c r="B42" s="1">
        <f>grafi!B42</f>
        <v>43942</v>
      </c>
      <c r="C42" s="3"/>
      <c r="D42" s="4"/>
      <c r="E42" s="4"/>
      <c r="F42" s="10"/>
      <c r="G42" s="10"/>
      <c r="H42" s="10"/>
      <c r="I42" s="12"/>
      <c r="J42" s="12"/>
      <c r="K42" s="10"/>
      <c r="L42" s="10"/>
      <c r="M42" s="10"/>
      <c r="N42" s="10"/>
      <c r="O42" s="10"/>
      <c r="P42" s="10"/>
      <c r="Q42" s="3">
        <f>grafi!J42</f>
        <v>0</v>
      </c>
    </row>
    <row r="43" spans="1:19" x14ac:dyDescent="0.25">
      <c r="A43">
        <v>53</v>
      </c>
      <c r="B43" s="1">
        <f>grafi!B43</f>
        <v>43943</v>
      </c>
      <c r="C43" s="3"/>
      <c r="D43" s="4"/>
      <c r="E43" s="4"/>
      <c r="F43" s="10"/>
      <c r="G43" s="10"/>
      <c r="H43" s="10"/>
      <c r="I43" s="12"/>
      <c r="J43" s="12"/>
      <c r="K43" s="10"/>
      <c r="L43" s="10"/>
      <c r="M43" s="10"/>
      <c r="N43" s="10"/>
      <c r="O43" s="10"/>
      <c r="P43" s="10"/>
      <c r="Q43" s="3">
        <f>grafi!J43</f>
        <v>0</v>
      </c>
    </row>
    <row r="44" spans="1:19" x14ac:dyDescent="0.25">
      <c r="B44" s="1"/>
      <c r="C44" s="3"/>
      <c r="D44" s="4"/>
      <c r="E44" s="4"/>
      <c r="F44" s="3"/>
      <c r="G44" s="14"/>
      <c r="H44" s="14"/>
      <c r="I44" s="14"/>
      <c r="J44" s="14"/>
      <c r="K44" s="14"/>
      <c r="L44" s="3"/>
      <c r="M44" s="3"/>
      <c r="N44" s="3"/>
      <c r="O44" s="3"/>
      <c r="P44" s="3"/>
      <c r="Q44" s="3"/>
    </row>
    <row r="45" spans="1:19" x14ac:dyDescent="0.25"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9" x14ac:dyDescent="0.25"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9" x14ac:dyDescent="0.25"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9" x14ac:dyDescent="0.25"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2:17" x14ac:dyDescent="0.25"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2:17" x14ac:dyDescent="0.25"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2:17" x14ac:dyDescent="0.25"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17" x14ac:dyDescent="0.25"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2:17" x14ac:dyDescent="0.25"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2:17" x14ac:dyDescent="0.25"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2:17" x14ac:dyDescent="0.25"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2:17" x14ac:dyDescent="0.25"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2:17" x14ac:dyDescent="0.25"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x14ac:dyDescent="0.25"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x14ac:dyDescent="0.25"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x14ac:dyDescent="0.25"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x14ac:dyDescent="0.25"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x14ac:dyDescent="0.25"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2:17" x14ac:dyDescent="0.25"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2:17" x14ac:dyDescent="0.25"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2:17" x14ac:dyDescent="0.25"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2:17" x14ac:dyDescent="0.25"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2:17" x14ac:dyDescent="0.25"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2:17" x14ac:dyDescent="0.25"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2:17" x14ac:dyDescent="0.25"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2:17" x14ac:dyDescent="0.25"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2:17" x14ac:dyDescent="0.25"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2:17" x14ac:dyDescent="0.25"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2:17" x14ac:dyDescent="0.25"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2:17" x14ac:dyDescent="0.25"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2:17" x14ac:dyDescent="0.25"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2:17" x14ac:dyDescent="0.25"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2:17" x14ac:dyDescent="0.25"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2:17" x14ac:dyDescent="0.25"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2:17" x14ac:dyDescent="0.25"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2:17" x14ac:dyDescent="0.25"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2:17" x14ac:dyDescent="0.25"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2:17" x14ac:dyDescent="0.25"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2:17" x14ac:dyDescent="0.25"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2:17" x14ac:dyDescent="0.25"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2:17" x14ac:dyDescent="0.25"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2:17" x14ac:dyDescent="0.25"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2:17" x14ac:dyDescent="0.25"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2:17" x14ac:dyDescent="0.25"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2:17" x14ac:dyDescent="0.25"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2:17" x14ac:dyDescent="0.25"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2:17" x14ac:dyDescent="0.25"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2:17" x14ac:dyDescent="0.25"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2:17" x14ac:dyDescent="0.25"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2:17" x14ac:dyDescent="0.25"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2:17" x14ac:dyDescent="0.25"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2:17" x14ac:dyDescent="0.25"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2:17" x14ac:dyDescent="0.25"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2:17" x14ac:dyDescent="0.25"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2:17" x14ac:dyDescent="0.25"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2:17" x14ac:dyDescent="0.25"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2:17" x14ac:dyDescent="0.25"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2:17" x14ac:dyDescent="0.25"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2:17" x14ac:dyDescent="0.25"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2:17" x14ac:dyDescent="0.25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2:17" x14ac:dyDescent="0.25"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2:17" x14ac:dyDescent="0.25"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2:17" x14ac:dyDescent="0.25"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2:17" x14ac:dyDescent="0.25"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2:17" x14ac:dyDescent="0.25"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2:17" x14ac:dyDescent="0.25"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patients</vt:lpstr>
      <vt:lpstr>grafi</vt:lpstr>
      <vt:lpstr>H vs ICU</vt:lpstr>
      <vt:lpstr>dnevni prirast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</dc:creator>
  <cp:lastModifiedBy>Miha Kadunc</cp:lastModifiedBy>
  <dcterms:created xsi:type="dcterms:W3CDTF">2020-04-09T01:52:56Z</dcterms:created>
  <dcterms:modified xsi:type="dcterms:W3CDTF">2020-04-25T15:37:27Z</dcterms:modified>
</cp:coreProperties>
</file>