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ggi\Desktop\Data Analytics Master Folder\Crowd Funding\"/>
    </mc:Choice>
  </mc:AlternateContent>
  <xr:revisionPtr revIDLastSave="0" documentId="8_{1B6F3524-A2E6-4306-AB85-83E6D99DA267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5" i="11"/>
  <c r="B6" i="11"/>
  <c r="B4" i="11"/>
  <c r="B3" i="11"/>
  <c r="B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1" l="1"/>
  <c r="H3" i="11" s="1"/>
  <c r="E13" i="11"/>
  <c r="F13" i="11" s="1"/>
  <c r="E12" i="11"/>
  <c r="H12" i="11" s="1"/>
  <c r="E11" i="11"/>
  <c r="G11" i="11" s="1"/>
  <c r="E10" i="11"/>
  <c r="F10" i="11" s="1"/>
  <c r="E9" i="11"/>
  <c r="H9" i="11" s="1"/>
  <c r="E8" i="11"/>
  <c r="F8" i="11" s="1"/>
  <c r="E7" i="11"/>
  <c r="F7" i="11" s="1"/>
  <c r="E6" i="11"/>
  <c r="F6" i="11" s="1"/>
  <c r="E5" i="11"/>
  <c r="F5" i="11" s="1"/>
  <c r="E4" i="11"/>
  <c r="H4" i="11" s="1"/>
  <c r="E2" i="11"/>
  <c r="F3" i="11" l="1"/>
  <c r="G3" i="11"/>
  <c r="H11" i="11"/>
  <c r="H6" i="11"/>
  <c r="F11" i="11"/>
  <c r="G6" i="11"/>
  <c r="G9" i="11"/>
  <c r="F4" i="11"/>
  <c r="F9" i="11"/>
  <c r="G2" i="11"/>
  <c r="H2" i="11"/>
  <c r="F2" i="11"/>
  <c r="H13" i="11"/>
  <c r="G13" i="11"/>
  <c r="F12" i="11"/>
  <c r="G12" i="11"/>
  <c r="H10" i="11"/>
  <c r="G10" i="11"/>
  <c r="H8" i="11"/>
  <c r="G8" i="11"/>
  <c r="G7" i="11"/>
  <c r="H7" i="11"/>
  <c r="G5" i="11"/>
  <c r="H5" i="11"/>
  <c r="G4" i="11"/>
</calcChain>
</file>

<file path=xl/sharedStrings.xml><?xml version="1.0" encoding="utf-8"?>
<sst xmlns="http://schemas.openxmlformats.org/spreadsheetml/2006/main" count="33047" uniqueCount="8421">
  <si>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</si>
  <si>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</si>
  <si>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</si>
  <si>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</si>
  <si>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</si>
  <si>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</si>
  <si>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</si>
  <si>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</si>
  <si>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</si>
  <si>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</si>
  <si>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</si>
  <si>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</si>
  <si>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</si>
  <si>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</si>
  <si>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</si>
  <si>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</si>
  <si>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</si>
  <si>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</si>
  <si>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</si>
  <si>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</si>
  <si>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</si>
  <si>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</si>
  <si>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</si>
  <si>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</si>
  <si>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</si>
  <si>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</si>
  <si>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</si>
  <si>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</si>
  <si>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</si>
  <si>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</si>
  <si>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</si>
  <si>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</si>
  <si>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</si>
  <si>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</si>
  <si>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</si>
  <si>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</si>
  <si>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</si>
  <si>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</si>
  <si>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</si>
  <si>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</si>
  <si>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</si>
  <si>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</si>
  <si>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</si>
  <si>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</si>
  <si>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</si>
  <si>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</si>
  <si>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</si>
  <si>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</si>
  <si>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</si>
  <si>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</si>
  <si>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</si>
  <si>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</si>
  <si>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</si>
  <si>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</si>
  <si>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</si>
  <si>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</si>
  <si>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</si>
  <si>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</si>
  <si>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</si>
  <si>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</si>
  <si>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</si>
  <si>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</si>
  <si>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</si>
  <si>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</si>
  <si>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</si>
  <si>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</si>
  <si>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</si>
  <si>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</si>
  <si>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</si>
  <si>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</si>
  <si>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</si>
  <si>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</si>
  <si>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</si>
  <si>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</si>
  <si>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</si>
  <si>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</si>
  <si>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</si>
  <si>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</si>
  <si>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</si>
  <si>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</si>
  <si>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</si>
  <si>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</si>
  <si>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</si>
  <si>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</si>
  <si>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</si>
  <si>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</si>
  <si>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</si>
  <si>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</si>
  <si>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</si>
  <si>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</si>
  <si>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</si>
  <si>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</si>
  <si>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</si>
  <si>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</si>
  <si>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</si>
  <si>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</si>
  <si>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</si>
  <si>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</si>
  <si>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</si>
  <si>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</si>
  <si>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</si>
  <si>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</si>
  <si>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</si>
  <si>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</si>
  <si>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</si>
  <si>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</si>
  <si>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</si>
  <si>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</si>
  <si>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</si>
  <si>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</si>
  <si>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</si>
  <si>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</si>
  <si>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</si>
  <si>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</si>
  <si>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</si>
  <si>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</si>
  <si>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</si>
  <si>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</si>
  <si>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</si>
  <si>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</si>
  <si>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</si>
  <si>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</si>
  <si>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</si>
  <si>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</si>
  <si>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</si>
  <si>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</si>
  <si>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</si>
  <si>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</si>
  <si>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</si>
  <si>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</si>
  <si>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</si>
  <si>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</si>
  <si>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</si>
  <si>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</si>
  <si>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</si>
  <si>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</si>
  <si>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</si>
  <si>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</si>
  <si>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</si>
  <si>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</si>
  <si>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</si>
  <si>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</si>
  <si>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</si>
  <si>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</si>
  <si>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</si>
  <si>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</si>
  <si>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</si>
  <si>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</si>
  <si>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</si>
  <si>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</si>
  <si>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</si>
  <si>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</si>
  <si>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</si>
  <si>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</si>
  <si>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</si>
  <si>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</si>
  <si>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</si>
  <si>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</si>
  <si>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</si>
  <si>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</si>
  <si>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</si>
  <si>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</si>
  <si>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</si>
  <si>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</si>
  <si>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</si>
  <si>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</si>
  <si>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</si>
  <si>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</si>
  <si>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</si>
  <si>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</si>
  <si>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</si>
  <si>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</si>
  <si>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</si>
  <si>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</si>
  <si>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</si>
  <si>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</si>
  <si>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</si>
  <si>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</si>
  <si>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</si>
  <si>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</si>
  <si>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</si>
  <si>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</si>
  <si>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</si>
  <si>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</si>
  <si>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</si>
  <si>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</si>
  <si>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</si>
  <si>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</si>
  <si>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</si>
  <si>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</si>
  <si>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</si>
  <si>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</si>
  <si>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</si>
  <si>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</si>
  <si>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</si>
  <si>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</si>
  <si>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</si>
  <si>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</si>
  <si>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</si>
  <si>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</si>
  <si>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</si>
  <si>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</si>
  <si>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</si>
  <si>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</si>
  <si>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</si>
  <si>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</si>
  <si>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</si>
  <si>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</si>
  <si>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</si>
  <si>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</si>
  <si>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</si>
  <si>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</si>
  <si>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</si>
  <si>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</si>
  <si>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</si>
  <si>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</si>
  <si>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</si>
  <si>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</si>
  <si>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</si>
  <si>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</si>
  <si>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</si>
  <si>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</si>
  <si>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</si>
  <si>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</si>
  <si>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</si>
  <si>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</si>
  <si>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</si>
  <si>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</si>
  <si>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</si>
  <si>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</si>
  <si>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</si>
  <si>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</si>
  <si>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</si>
  <si>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</si>
  <si>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</si>
  <si>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</si>
  <si>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</si>
  <si>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</si>
  <si>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</si>
  <si>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</si>
  <si>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</si>
  <si>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</si>
  <si>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</si>
  <si>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</si>
  <si>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</si>
  <si>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</si>
  <si>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</si>
  <si>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</si>
  <si>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</si>
  <si>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</si>
  <si>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</si>
  <si>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</si>
  <si>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</si>
  <si>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</si>
  <si>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</si>
  <si>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</si>
  <si>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</si>
  <si>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</si>
  <si>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</si>
  <si>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</si>
  <si>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</si>
  <si>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</si>
  <si>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</si>
  <si>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</si>
  <si>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</si>
  <si>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</si>
  <si>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</si>
  <si>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</si>
  <si>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</si>
  <si>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</si>
  <si>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</si>
  <si>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</si>
  <si>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</si>
  <si>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</si>
  <si>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</si>
  <si>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</si>
  <si>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</si>
  <si>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</si>
  <si>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</si>
  <si>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</si>
  <si>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</si>
  <si>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</si>
  <si>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</si>
  <si>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</si>
  <si>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</si>
  <si>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</si>
  <si>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</si>
  <si>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</si>
  <si>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</si>
  <si>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</si>
  <si>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</si>
  <si>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</si>
  <si>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</si>
  <si>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</si>
  <si>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</si>
  <si>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</si>
  <si>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</si>
  <si>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</si>
  <si>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</si>
  <si>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</si>
  <si>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</si>
  <si>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</si>
  <si>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</si>
  <si>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</si>
  <si>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</si>
  <si>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</si>
  <si>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</si>
  <si>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</si>
  <si>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</si>
  <si>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</si>
  <si>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</si>
  <si>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</si>
  <si>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</si>
  <si>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</si>
  <si>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</si>
  <si>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</si>
  <si>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</si>
  <si>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</si>
  <si>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</si>
  <si>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</si>
  <si>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</si>
  <si>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</si>
  <si>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</si>
  <si>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</si>
  <si>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</si>
  <si>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</si>
  <si>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</si>
  <si>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</si>
  <si>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</si>
  <si>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</si>
  <si>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</si>
  <si>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</si>
  <si>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</si>
  <si>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</si>
  <si>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</si>
  <si>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</si>
  <si>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</si>
  <si>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</si>
  <si>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</si>
  <si>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</si>
  <si>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</si>
  <si>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</si>
  <si>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</si>
  <si>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</si>
  <si>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</si>
  <si>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</si>
  <si>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</si>
  <si>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</si>
  <si>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</si>
  <si>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</si>
  <si>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</si>
  <si>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</si>
  <si>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</si>
  <si>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</si>
  <si>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</si>
  <si>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</si>
  <si>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</si>
  <si>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</si>
  <si>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</si>
  <si>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</si>
  <si>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</si>
  <si>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</si>
  <si>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</si>
  <si>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</si>
  <si>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</si>
  <si>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</si>
  <si>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</si>
  <si>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</si>
  <si>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</si>
  <si>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</si>
  <si>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</si>
  <si>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</si>
  <si>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</si>
  <si>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</si>
  <si>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</si>
  <si>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</si>
  <si>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</si>
  <si>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</si>
  <si>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</si>
  <si>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</si>
  <si>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</si>
  <si>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</si>
  <si>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</si>
  <si>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</si>
  <si>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</si>
  <si>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</si>
  <si>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</si>
  <si>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</si>
  <si>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</si>
  <si>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</si>
  <si>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</si>
  <si>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</si>
  <si>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</si>
  <si>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</si>
  <si>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</si>
  <si>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</si>
  <si>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</si>
  <si>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</si>
  <si>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</si>
  <si>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</si>
  <si>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</si>
  <si>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</si>
  <si>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</si>
  <si>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</si>
  <si>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</si>
  <si>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</si>
  <si>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</si>
  <si>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</si>
  <si>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</si>
  <si>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</si>
  <si>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</si>
  <si>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</si>
  <si>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</si>
  <si>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</si>
  <si>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</si>
  <si>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</si>
  <si>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</si>
  <si>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</si>
  <si>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</si>
  <si>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</si>
  <si>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</si>
  <si>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</si>
  <si>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</si>
  <si>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</si>
  <si>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</si>
  <si>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</si>
  <si>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</si>
  <si>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</si>
  <si>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</si>
  <si>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</si>
  <si>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</si>
  <si>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</si>
  <si>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</si>
  <si>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</si>
  <si>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</si>
  <si>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</si>
  <si>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</si>
  <si>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</si>
  <si>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</si>
  <si>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</si>
  <si>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</si>
  <si>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</si>
  <si>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</si>
  <si>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</si>
  <si>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</si>
  <si>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</si>
  <si>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</si>
  <si>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</si>
  <si>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</si>
  <si>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</si>
  <si>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</si>
  <si>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</si>
  <si>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</si>
  <si>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</si>
  <si>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</si>
  <si>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</si>
  <si>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</si>
  <si>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</si>
  <si>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</si>
  <si>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</si>
  <si>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</si>
  <si>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</si>
  <si>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</si>
  <si>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</si>
  <si>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</si>
  <si>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</si>
  <si>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</si>
  <si>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</si>
  <si>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</si>
  <si>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</si>
  <si>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</si>
  <si>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</si>
  <si>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</si>
  <si>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</si>
  <si>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</si>
  <si>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</si>
  <si>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</si>
  <si>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</si>
  <si>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</si>
  <si>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</si>
  <si>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</si>
  <si>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</si>
  <si>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</si>
  <si>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</si>
  <si>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</si>
  <si>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</si>
  <si>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</si>
  <si>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</si>
  <si>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</si>
  <si>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</si>
  <si>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</si>
  <si>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</si>
  <si>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</si>
  <si>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</si>
  <si>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</si>
  <si>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</si>
  <si>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</si>
  <si>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</si>
  <si>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</si>
  <si>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</si>
  <si>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</si>
  <si>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</si>
  <si>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</si>
  <si>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</si>
  <si>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</si>
  <si>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</si>
  <si>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</si>
  <si>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</si>
  <si>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</si>
  <si>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</si>
  <si>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</si>
  <si>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</si>
  <si>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</si>
  <si>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</si>
  <si>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</si>
  <si>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</si>
  <si>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</si>
  <si>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</si>
  <si>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</si>
  <si>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</si>
  <si>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</si>
  <si>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</si>
  <si>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</si>
  <si>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</si>
  <si>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</si>
  <si>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</si>
  <si>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</si>
  <si>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</si>
  <si>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</si>
  <si>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</si>
  <si>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</si>
  <si>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</si>
  <si>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</si>
  <si>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</si>
  <si>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</si>
  <si>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</si>
  <si>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</si>
  <si>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</si>
  <si>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</si>
  <si>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</si>
  <si>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</si>
  <si>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</si>
  <si>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</si>
  <si>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</si>
  <si>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</si>
  <si>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</si>
  <si>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</si>
  <si>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</si>
  <si>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</si>
  <si>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</si>
  <si>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</si>
  <si>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</si>
  <si>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</si>
  <si>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</si>
  <si>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</si>
  <si>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</si>
  <si>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</si>
  <si>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</si>
  <si>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</si>
  <si>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</si>
  <si>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</si>
  <si>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</si>
  <si>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</si>
  <si>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</si>
  <si>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</si>
  <si>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</si>
  <si>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</si>
  <si>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</si>
  <si>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</si>
  <si>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</si>
  <si>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</si>
  <si>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</si>
  <si>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</si>
  <si>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</si>
  <si>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</si>
  <si>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</si>
  <si>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</si>
  <si>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</si>
  <si>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</si>
  <si>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</si>
  <si>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</si>
  <si>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</si>
  <si>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</si>
  <si>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</si>
  <si>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</si>
  <si>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</si>
  <si>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</si>
  <si>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</si>
  <si>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</si>
  <si>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</si>
  <si>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</si>
  <si>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</si>
  <si>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</si>
  <si>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</si>
  <si>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</si>
  <si>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</si>
  <si>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</si>
  <si>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</si>
  <si>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</si>
  <si>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</si>
  <si>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</si>
  <si>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</si>
  <si>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</si>
  <si>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</si>
  <si>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</si>
  <si>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</si>
  <si>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</si>
  <si>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</si>
  <si>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</si>
  <si>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</si>
  <si>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</si>
  <si>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</si>
  <si>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</si>
  <si>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</si>
  <si>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</si>
  <si>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</si>
  <si>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</si>
  <si>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</si>
  <si>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</si>
  <si>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</si>
  <si>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</si>
  <si>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</si>
  <si>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</si>
  <si>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</si>
  <si>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</si>
  <si>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</si>
  <si>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</si>
  <si>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</si>
  <si>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</si>
  <si>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</si>
  <si>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</si>
  <si>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</si>
  <si>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</si>
  <si>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</si>
  <si>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</si>
  <si>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</si>
  <si>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</si>
  <si>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</si>
  <si>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</si>
  <si>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</si>
  <si>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</si>
  <si>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</si>
  <si>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</si>
  <si>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</si>
  <si>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</si>
  <si>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</si>
  <si>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</si>
  <si>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</si>
  <si>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</si>
  <si>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</si>
  <si>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</si>
  <si>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</si>
  <si>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</si>
  <si>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</si>
  <si>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</si>
  <si>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</si>
  <si>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</si>
  <si>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</si>
  <si>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</si>
  <si>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</si>
  <si>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</si>
  <si>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</si>
  <si>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</si>
  <si>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</si>
  <si>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</si>
  <si>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</si>
  <si>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</si>
  <si>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</si>
  <si>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</si>
  <si>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</si>
  <si>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</si>
  <si>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</si>
  <si>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</si>
  <si>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</si>
  <si>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</si>
  <si>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</si>
  <si>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</si>
  <si>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</si>
  <si>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</si>
  <si>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</si>
  <si>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</si>
  <si>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</si>
  <si>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</si>
  <si>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</si>
  <si>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</si>
  <si>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</si>
  <si>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</si>
  <si>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</si>
  <si>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</si>
  <si>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</si>
  <si>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</si>
  <si>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</si>
  <si>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</si>
  <si>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</si>
  <si>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</si>
  <si>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</si>
  <si>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</si>
  <si>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</si>
  <si>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</si>
  <si>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</si>
  <si>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</si>
  <si>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</si>
  <si>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</si>
  <si>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</si>
  <si>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</si>
  <si>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</si>
  <si>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</si>
  <si>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</si>
  <si>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</si>
  <si>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</si>
  <si>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</si>
  <si>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</si>
  <si>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</si>
  <si>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</si>
  <si>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</si>
  <si>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</si>
  <si>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</si>
  <si>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</si>
  <si>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</si>
  <si>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</si>
  <si>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</si>
  <si>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</si>
  <si>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</si>
  <si>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</si>
  <si>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</si>
  <si>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</si>
  <si>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</si>
  <si>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</si>
  <si>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</si>
  <si>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</si>
  <si>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</si>
  <si>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</si>
  <si>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</si>
  <si>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</si>
  <si>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</si>
  <si>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</si>
  <si>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</si>
  <si>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</si>
  <si>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</si>
  <si>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</si>
  <si>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</si>
  <si>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</si>
  <si>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</si>
  <si>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</si>
  <si>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</si>
  <si>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</si>
  <si>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</si>
  <si>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</si>
  <si>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</si>
  <si>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</si>
  <si>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</si>
  <si>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</si>
  <si>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</si>
  <si>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</si>
  <si>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</si>
  <si>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</si>
  <si>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</si>
  <si>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</si>
  <si>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</si>
  <si>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</si>
  <si>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</si>
  <si>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</si>
  <si>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</si>
  <si>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</si>
  <si>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</si>
  <si>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</si>
  <si>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</si>
  <si>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</si>
  <si>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</si>
  <si>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</si>
  <si>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</si>
  <si>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</si>
  <si>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</si>
  <si>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</si>
  <si>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</si>
  <si>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</si>
  <si>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</si>
  <si>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</si>
  <si>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</si>
  <si>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</si>
  <si>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</si>
  <si>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</si>
  <si>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</si>
  <si>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</si>
  <si>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</si>
  <si>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</si>
  <si>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</si>
  <si>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</si>
  <si>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</si>
  <si>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</si>
  <si>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</si>
  <si>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</si>
  <si>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</si>
  <si>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</si>
  <si>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</si>
  <si>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</si>
  <si>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</si>
  <si>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</si>
  <si>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</si>
  <si>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</si>
  <si>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</si>
  <si>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</si>
  <si>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</si>
  <si>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</si>
  <si>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</si>
  <si>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</si>
  <si>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</si>
  <si>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</si>
  <si>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</si>
  <si>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</si>
  <si>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</si>
  <si>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</si>
  <si>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</si>
  <si>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</si>
  <si>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</si>
  <si>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</si>
  <si>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</si>
  <si>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</si>
  <si>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</si>
  <si>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</si>
  <si>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</si>
  <si>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</si>
  <si>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</si>
  <si>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</si>
  <si>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</si>
  <si>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</si>
  <si>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</si>
  <si>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</si>
  <si>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</si>
  <si>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</si>
  <si>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</si>
  <si>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</si>
  <si>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</si>
  <si>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</si>
  <si>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</si>
  <si>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</si>
  <si>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</si>
  <si>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</si>
  <si>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</si>
  <si>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</si>
  <si>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</si>
  <si>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</si>
  <si>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</si>
  <si>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</si>
  <si>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</si>
  <si>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</si>
  <si>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</si>
  <si>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</si>
  <si>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</si>
  <si>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</si>
  <si>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</si>
  <si>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</si>
  <si>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</si>
  <si>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</si>
  <si>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</si>
  <si>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</si>
  <si>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</si>
  <si>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</si>
  <si>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</si>
  <si>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</si>
  <si>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</si>
  <si>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</si>
  <si>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</si>
  <si>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</si>
  <si>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</si>
  <si>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</si>
  <si>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</si>
  <si>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</si>
  <si>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</si>
  <si>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</si>
  <si>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</si>
  <si>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</si>
  <si>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</si>
  <si>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</si>
  <si>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</si>
  <si>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</si>
  <si>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</si>
  <si>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</si>
  <si>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</si>
  <si>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</si>
  <si>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</si>
  <si>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</si>
  <si>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</si>
  <si>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</si>
  <si>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</si>
  <si>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</si>
  <si>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</si>
  <si>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</si>
  <si>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</si>
  <si>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</si>
  <si>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</si>
  <si>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</si>
  <si>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</si>
  <si>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</si>
  <si>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</si>
  <si>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</si>
  <si>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</si>
  <si>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</si>
  <si>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</si>
  <si>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</si>
  <si>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</si>
  <si>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</si>
  <si>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</si>
  <si>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</si>
  <si>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</si>
  <si>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</si>
  <si>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</si>
  <si>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</si>
  <si>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</si>
  <si>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</si>
  <si>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</si>
  <si>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</si>
  <si>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</si>
  <si>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</si>
  <si>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</si>
  <si>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</si>
  <si>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</si>
  <si>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</si>
  <si>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</si>
  <si>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</si>
  <si>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</si>
  <si>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</si>
  <si>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</si>
  <si>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</si>
  <si>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</si>
  <si>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</si>
  <si>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</si>
  <si>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</si>
  <si>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</si>
  <si>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</si>
  <si>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</si>
  <si>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</si>
  <si>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</si>
  <si>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</si>
  <si>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</si>
  <si>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</si>
  <si>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</si>
  <si>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</si>
  <si>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</si>
  <si>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</si>
  <si>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</si>
  <si>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</si>
  <si>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</si>
  <si>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</si>
  <si>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</si>
  <si>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</si>
  <si>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</si>
  <si>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</si>
  <si>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</si>
  <si>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</si>
  <si>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</si>
  <si>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</si>
  <si>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</si>
  <si>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</si>
  <si>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</si>
  <si>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</si>
  <si>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</si>
  <si>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</si>
  <si>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</si>
  <si>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</si>
  <si>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</si>
  <si>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</si>
  <si>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</si>
  <si>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</si>
  <si>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</si>
  <si>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</si>
  <si>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</si>
  <si>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</si>
  <si>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</si>
  <si>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</si>
  <si>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</si>
  <si>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</si>
  <si>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</si>
  <si>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</si>
  <si>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</si>
  <si>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</si>
  <si>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</si>
  <si>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</si>
  <si>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</si>
  <si>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</si>
  <si>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</si>
  <si>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</si>
  <si>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</si>
  <si>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</si>
  <si>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</si>
  <si>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</si>
  <si>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</si>
  <si>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</si>
  <si>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</si>
  <si>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</si>
  <si>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</si>
  <si>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</si>
  <si>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</si>
  <si>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</si>
  <si>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</si>
  <si>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</si>
  <si>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</si>
  <si>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</si>
  <si>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</si>
  <si>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</si>
  <si>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</si>
  <si>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</si>
  <si>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</si>
  <si>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</si>
  <si>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</si>
  <si>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</si>
  <si>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</si>
  <si>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</si>
  <si>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</si>
  <si>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</si>
  <si>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</si>
  <si>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</si>
  <si>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</si>
  <si>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</si>
  <si>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</si>
  <si>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</si>
  <si>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</si>
  <si>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</si>
  <si>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</si>
  <si>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</si>
  <si>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</si>
  <si>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</si>
  <si>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</si>
  <si>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</si>
  <si>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</si>
  <si>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</si>
  <si>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</si>
  <si>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</si>
  <si>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</si>
  <si>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</si>
  <si>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</si>
  <si>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</si>
  <si>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</si>
  <si>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</si>
  <si>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</si>
  <si>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</si>
  <si>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</si>
  <si>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</si>
  <si>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</si>
  <si>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</si>
  <si>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</si>
  <si>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</si>
  <si>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</si>
  <si>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</si>
  <si>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</si>
  <si>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</si>
  <si>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</si>
  <si>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</si>
  <si>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</si>
  <si>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</si>
  <si>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</si>
  <si>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</si>
  <si>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</si>
  <si>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</si>
  <si>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</si>
  <si>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</si>
  <si>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</si>
  <si>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</si>
  <si>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</si>
  <si>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</si>
  <si>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</si>
  <si>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</si>
  <si>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</si>
  <si>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</si>
  <si>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</si>
  <si>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</si>
  <si>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</si>
  <si>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</si>
  <si>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</si>
  <si>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</si>
  <si>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</si>
  <si>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</si>
  <si>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</si>
  <si>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</si>
  <si>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</si>
  <si>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</si>
  <si>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</si>
  <si>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</si>
  <si>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</si>
  <si>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</si>
  <si>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</si>
  <si>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</si>
  <si>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</si>
  <si>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</si>
  <si>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</si>
  <si>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</si>
  <si>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</si>
  <si>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</si>
  <si>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</si>
  <si>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</si>
  <si>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</si>
  <si>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</si>
  <si>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</si>
  <si>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</si>
  <si>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</si>
  <si>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</si>
  <si>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</si>
  <si>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</si>
  <si>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</si>
  <si>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</si>
  <si>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</si>
  <si>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</si>
  <si>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</si>
  <si>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</si>
  <si>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</si>
  <si>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</si>
  <si>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</si>
  <si>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</si>
  <si>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</si>
  <si>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</si>
  <si>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</si>
  <si>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</si>
  <si>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</si>
  <si>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</si>
  <si>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</si>
  <si>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</si>
  <si>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</si>
  <si>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</si>
  <si>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</si>
  <si>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</si>
  <si>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</si>
  <si>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</si>
  <si>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</si>
  <si>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</si>
  <si>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</si>
  <si>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</si>
  <si>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</si>
  <si>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</si>
  <si>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</si>
  <si>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</si>
  <si>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</si>
  <si>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</si>
  <si>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</si>
  <si>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</si>
  <si>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</si>
  <si>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</si>
  <si>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</si>
  <si>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</si>
  <si>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</si>
  <si>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</si>
  <si>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</si>
  <si>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</si>
  <si>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</si>
  <si>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</si>
  <si>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</si>
  <si>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</si>
  <si>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</si>
  <si>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</si>
  <si>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</si>
  <si>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</si>
  <si>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</si>
  <si>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</si>
  <si>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</si>
  <si>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</si>
  <si>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</si>
  <si>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</si>
  <si>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</si>
  <si>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</si>
  <si>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</si>
  <si>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</si>
  <si>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</si>
  <si>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</si>
  <si>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</si>
  <si>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</si>
  <si>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</si>
  <si>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</si>
  <si>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</si>
  <si>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</si>
  <si>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</si>
  <si>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</si>
  <si>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</si>
  <si>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</si>
  <si>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</si>
  <si>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</si>
  <si>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</si>
  <si>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</si>
  <si>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</si>
  <si>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</si>
  <si>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</si>
  <si>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</si>
  <si>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</si>
  <si>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</si>
  <si>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</si>
  <si>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</si>
  <si>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</si>
  <si>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</si>
  <si>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</si>
  <si>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</si>
  <si>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</si>
  <si>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</si>
  <si>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</si>
  <si>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</si>
  <si>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</si>
  <si>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</si>
  <si>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</si>
  <si>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</si>
  <si>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</si>
  <si>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</si>
  <si>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</si>
  <si>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</si>
  <si>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</si>
  <si>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</si>
  <si>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</si>
  <si>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</si>
  <si>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</si>
  <si>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</si>
  <si>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</si>
  <si>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</si>
  <si>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</si>
  <si>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</si>
  <si>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</si>
  <si>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</si>
  <si>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</si>
  <si>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</si>
  <si>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</si>
  <si>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</si>
  <si>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</si>
  <si>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</si>
  <si>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</si>
  <si>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</si>
  <si>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</si>
  <si>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</si>
  <si>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</si>
  <si>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</si>
  <si>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</si>
  <si>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</si>
  <si>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</si>
  <si>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</si>
  <si>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</si>
  <si>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</si>
  <si>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</si>
  <si>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</si>
  <si>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</si>
  <si>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</si>
  <si>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</si>
  <si>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</si>
  <si>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</si>
  <si>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</si>
  <si>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</si>
  <si>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</si>
  <si>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</si>
  <si>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</si>
  <si>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</si>
  <si>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</si>
  <si>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</si>
  <si>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</si>
  <si>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</si>
  <si>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</si>
  <si>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</si>
  <si>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</si>
  <si>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</si>
  <si>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</si>
  <si>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</si>
  <si>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</si>
  <si>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</si>
  <si>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</si>
  <si>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</si>
  <si>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</si>
  <si>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</si>
  <si>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</si>
  <si>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</si>
  <si>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</si>
  <si>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</si>
  <si>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</si>
  <si>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</si>
  <si>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</si>
  <si>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</si>
  <si>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</si>
  <si>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</si>
  <si>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</si>
  <si>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</si>
  <si>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</si>
  <si>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</si>
  <si>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</si>
  <si>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</si>
  <si>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</si>
  <si>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</si>
  <si>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</si>
  <si>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</si>
  <si>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</si>
  <si>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</si>
  <si>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</si>
  <si>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</si>
  <si>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</si>
  <si>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</si>
  <si>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</si>
  <si>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</si>
  <si>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</si>
  <si>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</si>
  <si>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</si>
  <si>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</si>
  <si>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</si>
  <si>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</si>
  <si>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</si>
  <si>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</si>
  <si>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</si>
  <si>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</si>
  <si>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</si>
  <si>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</si>
  <si>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</si>
  <si>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</si>
  <si>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</si>
  <si>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</si>
  <si>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</si>
  <si>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</si>
  <si>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</si>
  <si>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</si>
  <si>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</si>
  <si>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</si>
  <si>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</si>
  <si>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</si>
  <si>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</si>
  <si>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</si>
  <si>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</si>
  <si>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</si>
  <si>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</si>
  <si>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</si>
  <si>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</si>
  <si>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</si>
  <si>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</si>
  <si>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</si>
  <si>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</si>
  <si>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</si>
  <si>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</si>
  <si>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</si>
  <si>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</si>
  <si>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</si>
  <si>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</si>
  <si>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</si>
  <si>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</si>
  <si>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</si>
  <si>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</si>
  <si>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</si>
  <si>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</si>
  <si>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</si>
  <si>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</si>
  <si>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</si>
  <si>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</si>
  <si>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</si>
  <si>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</si>
  <si>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</si>
  <si>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</si>
  <si>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</si>
  <si>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</si>
  <si>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</si>
  <si>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</si>
  <si>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</si>
  <si>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</si>
  <si>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</si>
  <si>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</si>
  <si>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</si>
  <si>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</si>
  <si>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</si>
  <si>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</si>
  <si>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</si>
  <si>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</si>
  <si>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</si>
  <si>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</si>
  <si>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</si>
  <si>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</si>
  <si>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</si>
  <si>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</si>
  <si>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</si>
  <si>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</si>
  <si>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</si>
  <si>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</si>
  <si>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</si>
  <si>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</si>
  <si>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</si>
  <si>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</si>
  <si>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</si>
  <si>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</si>
  <si>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</si>
  <si>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</si>
  <si>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</si>
  <si>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</si>
  <si>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</si>
  <si>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</si>
  <si>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</si>
  <si>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</si>
  <si>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</si>
  <si>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</si>
  <si>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</si>
  <si>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</si>
  <si>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</si>
  <si>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</si>
  <si>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</si>
  <si>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</si>
  <si>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</si>
  <si>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</si>
  <si>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</si>
  <si>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</si>
  <si>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</si>
  <si>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</si>
  <si>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</si>
  <si>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</si>
  <si>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</si>
  <si>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</si>
  <si>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</si>
  <si>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</si>
  <si>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</si>
  <si>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</si>
  <si>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</si>
  <si>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</si>
  <si>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</si>
  <si>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</si>
  <si>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</si>
  <si>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</si>
  <si>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</si>
  <si>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</si>
  <si>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</si>
  <si>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</si>
  <si>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</si>
  <si>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</si>
  <si>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</si>
  <si>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</si>
  <si>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</si>
  <si>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</si>
  <si>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</si>
  <si>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</si>
  <si>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</si>
  <si>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</si>
  <si>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</si>
  <si>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</si>
  <si>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</si>
  <si>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</si>
  <si>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</si>
  <si>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</si>
  <si>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</si>
  <si>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</si>
  <si>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</si>
  <si>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</si>
  <si>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</si>
  <si>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</si>
  <si>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</si>
  <si>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</si>
  <si>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</si>
  <si>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</si>
  <si>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</si>
  <si>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</si>
  <si>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</si>
  <si>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</si>
  <si>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</si>
  <si>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</si>
  <si>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</si>
  <si>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</si>
  <si>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</si>
  <si>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</si>
  <si>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</si>
  <si>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</si>
  <si>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</si>
  <si>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</si>
  <si>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</si>
  <si>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</si>
  <si>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</si>
  <si>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</si>
  <si>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</si>
  <si>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</si>
  <si>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</si>
  <si>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</si>
  <si>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</si>
  <si>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</si>
  <si>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</si>
  <si>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</si>
  <si>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</si>
  <si>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</si>
  <si>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</si>
  <si>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</si>
  <si>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</si>
  <si>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</si>
  <si>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</si>
  <si>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</si>
  <si>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</si>
  <si>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</si>
  <si>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</si>
  <si>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</si>
  <si>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</si>
  <si>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</si>
  <si>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</si>
  <si>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</si>
  <si>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</si>
  <si>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</si>
  <si>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</si>
  <si>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</si>
  <si>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</si>
  <si>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</si>
  <si>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</si>
  <si>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</si>
  <si>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</si>
  <si>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</si>
  <si>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</si>
  <si>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</si>
  <si>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</si>
  <si>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</si>
  <si>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</si>
  <si>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</si>
  <si>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</si>
  <si>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</si>
  <si>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</si>
  <si>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</si>
  <si>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</si>
  <si>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</si>
  <si>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</si>
  <si>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</si>
  <si>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</si>
  <si>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</si>
  <si>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</si>
  <si>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</si>
  <si>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</si>
  <si>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</si>
  <si>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</si>
  <si>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</si>
  <si>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</si>
  <si>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</si>
  <si>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</si>
  <si>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</si>
  <si>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</si>
  <si>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</si>
  <si>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</si>
  <si>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</si>
  <si>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</si>
  <si>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</si>
  <si>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</si>
  <si>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</si>
  <si>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</si>
  <si>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</si>
  <si>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</si>
  <si>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</si>
  <si>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</si>
  <si>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</si>
  <si>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</si>
  <si>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</si>
  <si>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</si>
  <si>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</si>
  <si>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</si>
  <si>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</si>
  <si>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</si>
  <si>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</si>
  <si>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</si>
  <si>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</si>
  <si>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</si>
  <si>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</si>
  <si>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</si>
  <si>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</si>
  <si>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</si>
  <si>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</si>
  <si>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</si>
  <si>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</si>
  <si>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</si>
  <si>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</si>
  <si>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</si>
  <si>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</si>
  <si>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</si>
  <si>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</si>
  <si>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</si>
  <si>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</si>
  <si>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</si>
  <si>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</si>
  <si>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</si>
  <si>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</si>
  <si>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</si>
  <si>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</si>
  <si>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</si>
  <si>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</si>
  <si>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</si>
  <si>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</si>
  <si>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</si>
  <si>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</si>
  <si>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</si>
  <si>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</si>
  <si>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</si>
  <si>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</si>
  <si>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</si>
  <si>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</si>
  <si>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</si>
  <si>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</si>
  <si>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</si>
  <si>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</si>
  <si>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</si>
  <si>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</si>
  <si>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</si>
  <si>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</si>
  <si>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</si>
  <si>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</si>
  <si>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</si>
  <si>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</si>
  <si>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</si>
  <si>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</si>
  <si>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</si>
  <si>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</si>
  <si>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</si>
  <si>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</si>
  <si>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</si>
  <si>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</si>
  <si>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</si>
  <si>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</si>
  <si>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</si>
  <si>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</si>
  <si>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</si>
  <si>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</si>
  <si>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</si>
  <si>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</si>
  <si>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</si>
  <si>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</si>
  <si>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</si>
  <si>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</si>
  <si>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</si>
  <si>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</si>
  <si>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</si>
  <si>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</si>
  <si>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</si>
  <si>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</si>
  <si>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</si>
  <si>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</si>
  <si>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</si>
  <si>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</si>
  <si>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</si>
  <si>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</si>
  <si>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</si>
  <si>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</si>
  <si>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</si>
  <si>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</si>
  <si>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</si>
  <si>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</si>
  <si>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</si>
  <si>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</si>
  <si>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</si>
  <si>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</si>
  <si>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</si>
  <si>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</si>
  <si>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</si>
  <si>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</si>
  <si>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</si>
  <si>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</si>
  <si>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</si>
  <si>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</si>
  <si>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</si>
  <si>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</si>
  <si>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</si>
  <si>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</si>
  <si>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</si>
  <si>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</si>
  <si>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</si>
  <si>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</si>
  <si>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</si>
  <si>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</si>
  <si>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</si>
  <si>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</si>
  <si>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</si>
  <si>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</si>
  <si>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</si>
  <si>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</si>
  <si>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</si>
  <si>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</si>
  <si>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</si>
  <si>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</si>
  <si>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</si>
  <si>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</si>
  <si>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</si>
  <si>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</si>
  <si>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</si>
  <si>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</si>
  <si>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</si>
  <si>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</si>
  <si>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</si>
  <si>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</si>
  <si>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</si>
  <si>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</si>
  <si>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</si>
  <si>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</si>
  <si>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</si>
  <si>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</si>
  <si>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</si>
  <si>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</si>
  <si>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</si>
  <si>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</si>
  <si>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</si>
  <si>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</si>
  <si>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</si>
  <si>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</si>
  <si>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</si>
  <si>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</si>
  <si>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</si>
  <si>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</si>
  <si>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</si>
  <si>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</si>
  <si>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</si>
  <si>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</si>
  <si>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</si>
  <si>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</si>
  <si>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</si>
  <si>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</si>
  <si>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</si>
  <si>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</si>
  <si>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</si>
  <si>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</si>
  <si>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</si>
  <si>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</si>
  <si>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</si>
  <si>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</si>
  <si>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</si>
  <si>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</si>
  <si>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</si>
  <si>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</si>
  <si>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</si>
  <si>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</si>
  <si>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</si>
  <si>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</si>
  <si>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</si>
  <si>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</si>
  <si>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</si>
  <si>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</si>
  <si>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</si>
  <si>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</si>
  <si>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</si>
  <si>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</si>
  <si>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</si>
  <si>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</si>
  <si>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</si>
  <si>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</si>
  <si>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</si>
  <si>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</si>
  <si>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</si>
  <si>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</si>
  <si>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</si>
  <si>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</si>
  <si>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</si>
  <si>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</si>
  <si>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</si>
  <si>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</si>
  <si>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</si>
  <si>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</si>
  <si>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</si>
  <si>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</si>
  <si>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</si>
  <si>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</si>
  <si>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</si>
  <si>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</si>
  <si>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</si>
  <si>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</si>
  <si>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</si>
  <si>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</si>
  <si>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</si>
  <si>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</si>
  <si>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</si>
  <si>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</si>
  <si>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</si>
  <si>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</si>
  <si>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</si>
  <si>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</si>
  <si>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</si>
  <si>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</si>
  <si>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</si>
  <si>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</si>
  <si>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</si>
  <si>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</si>
  <si>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</si>
  <si>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</si>
  <si>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</si>
  <si>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</si>
  <si>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</si>
  <si>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</si>
  <si>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</si>
  <si>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</si>
  <si>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</si>
  <si>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</si>
  <si>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</si>
  <si>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</si>
  <si>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</si>
  <si>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</si>
  <si>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</si>
  <si>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</si>
  <si>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</si>
  <si>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</si>
  <si>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</si>
  <si>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</si>
  <si>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</si>
  <si>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</si>
  <si>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</si>
  <si>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</si>
  <si>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</si>
  <si>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</si>
  <si>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</si>
  <si>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</si>
  <si>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</si>
  <si>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</si>
  <si>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</si>
  <si>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</si>
  <si>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</si>
  <si>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</si>
  <si>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</si>
  <si>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</si>
  <si>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</si>
  <si>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</si>
  <si>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</si>
  <si>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</si>
  <si>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</si>
  <si>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</si>
  <si>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</si>
  <si>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</si>
  <si>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</si>
  <si>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</si>
  <si>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</si>
  <si>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</si>
  <si>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</si>
  <si>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</si>
  <si>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</si>
  <si>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</si>
  <si>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</si>
  <si>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</si>
  <si>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</si>
  <si>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</si>
  <si>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</si>
  <si>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</si>
  <si>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</si>
  <si>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</si>
  <si>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</si>
  <si>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</si>
  <si>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</si>
  <si>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</si>
  <si>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</si>
  <si>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</si>
  <si>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</si>
  <si>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</si>
  <si>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</si>
  <si>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</si>
  <si>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</si>
  <si>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</si>
  <si>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</si>
  <si>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</si>
  <si>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</si>
  <si>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</si>
  <si>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</si>
  <si>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</si>
  <si>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</si>
  <si>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</si>
  <si>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</si>
  <si>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</si>
  <si>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</si>
  <si>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</si>
  <si>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</si>
  <si>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</si>
  <si>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</si>
  <si>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</si>
  <si>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</si>
  <si>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</si>
  <si>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</si>
  <si>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</si>
  <si>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</si>
  <si>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</si>
  <si>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</si>
  <si>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</si>
  <si>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</si>
  <si>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</si>
  <si>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</si>
  <si>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</si>
  <si>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</si>
  <si>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</si>
  <si>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</si>
  <si>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</si>
  <si>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</si>
  <si>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</si>
  <si>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</si>
  <si>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</si>
  <si>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</si>
  <si>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</si>
  <si>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</si>
  <si>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</si>
  <si>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</si>
  <si>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</si>
  <si>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</si>
  <si>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</si>
  <si>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</si>
  <si>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</si>
  <si>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</si>
  <si>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</si>
  <si>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</si>
  <si>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</si>
  <si>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</si>
  <si>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</si>
  <si>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</si>
  <si>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</si>
  <si>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</si>
  <si>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</si>
  <si>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</si>
  <si>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</si>
  <si>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</si>
  <si>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</si>
  <si>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</si>
  <si>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</si>
  <si>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</si>
  <si>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</si>
  <si>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</si>
  <si>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</si>
  <si>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</si>
  <si>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</si>
  <si>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</si>
  <si>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</si>
  <si>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</si>
  <si>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</si>
  <si>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</si>
  <si>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</si>
  <si>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</si>
  <si>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</si>
  <si>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</si>
  <si>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</si>
  <si>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</si>
  <si>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</si>
  <si>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</si>
  <si>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</si>
  <si>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</si>
  <si>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</si>
  <si>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</si>
  <si>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</si>
  <si>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</si>
  <si>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</si>
  <si>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</si>
  <si>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</si>
  <si>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</si>
  <si>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</si>
  <si>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</si>
  <si>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</si>
  <si>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</si>
  <si>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</si>
  <si>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</si>
  <si>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</si>
  <si>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</si>
  <si>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</si>
  <si>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</si>
  <si>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</si>
  <si>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</si>
  <si>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</si>
  <si>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</si>
  <si>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</si>
  <si>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</si>
  <si>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</si>
  <si>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</si>
  <si>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</si>
  <si>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</si>
  <si>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</si>
  <si>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</si>
  <si>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</si>
  <si>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</si>
  <si>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</si>
  <si>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</si>
  <si>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</si>
  <si>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</si>
  <si>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</si>
  <si>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</si>
  <si>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</si>
  <si>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</si>
  <si>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</si>
  <si>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</si>
  <si>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</si>
  <si>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</si>
  <si>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</si>
  <si>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</si>
  <si>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</si>
  <si>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</si>
  <si>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</si>
  <si>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</si>
  <si>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</si>
  <si>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</si>
  <si>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</si>
  <si>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</si>
  <si>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</si>
  <si>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</si>
  <si>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</si>
  <si>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</si>
  <si>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</si>
  <si>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</si>
  <si>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</si>
  <si>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</si>
  <si>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</si>
  <si>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</si>
  <si>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</si>
  <si>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</si>
  <si>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</si>
  <si>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</si>
  <si>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</si>
  <si>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</si>
  <si>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</si>
  <si>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</si>
  <si>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</si>
  <si>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</si>
  <si>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</si>
  <si>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</si>
  <si>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</si>
  <si>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</si>
  <si>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</si>
  <si>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</si>
  <si>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</si>
  <si>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</si>
  <si>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</si>
  <si>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</si>
  <si>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</si>
  <si>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</si>
  <si>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</si>
  <si>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</si>
  <si>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</si>
  <si>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</si>
  <si>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</si>
  <si>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</si>
  <si>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</si>
  <si>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</si>
  <si>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</si>
  <si>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</si>
  <si>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</si>
  <si>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</si>
  <si>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</si>
  <si>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</si>
  <si>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</si>
  <si>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</si>
  <si>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</si>
  <si>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</si>
  <si>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</si>
  <si>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</si>
  <si>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</si>
  <si>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</si>
  <si>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</si>
  <si>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</si>
  <si>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</si>
  <si>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</si>
  <si>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</si>
  <si>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</si>
  <si>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</si>
  <si>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</si>
  <si>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</si>
  <si>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</si>
  <si>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</si>
  <si>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</si>
  <si>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</si>
  <si>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</si>
  <si>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</si>
  <si>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</si>
  <si>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</si>
  <si>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</si>
  <si>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</si>
  <si>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</si>
  <si>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</si>
  <si>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</si>
  <si>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</si>
  <si>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</si>
  <si>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</si>
  <si>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</si>
  <si>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</si>
  <si>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</si>
  <si>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</si>
  <si>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</si>
  <si>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</si>
  <si>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</si>
  <si>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</si>
  <si>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</si>
  <si>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</si>
  <si>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</si>
  <si>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</si>
  <si>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</si>
  <si>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</si>
  <si>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</si>
  <si>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</si>
  <si>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</si>
  <si>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</si>
  <si>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</si>
  <si>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</si>
  <si>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</si>
  <si>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</si>
  <si>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</si>
  <si>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</si>
  <si>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</si>
  <si>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</si>
  <si>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</si>
  <si>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</si>
  <si>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</si>
  <si>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</si>
  <si>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</si>
  <si>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</si>
  <si>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</si>
  <si>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</si>
  <si>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</si>
  <si>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</si>
  <si>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</si>
  <si>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</si>
  <si>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</si>
  <si>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</si>
  <si>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</si>
  <si>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</si>
  <si>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</si>
  <si>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</si>
  <si>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</si>
  <si>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</si>
  <si>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</si>
  <si>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</si>
  <si>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</si>
  <si>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</si>
  <si>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</si>
  <si>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</si>
  <si>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</si>
  <si>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</si>
  <si>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</si>
  <si>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</si>
  <si>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</si>
  <si>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</si>
  <si>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</si>
  <si>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</si>
  <si>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</si>
  <si>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</si>
  <si>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</si>
  <si>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</si>
  <si>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</si>
  <si>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</si>
  <si>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</si>
  <si>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</si>
  <si>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</si>
  <si>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</si>
  <si>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</si>
  <si>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</si>
  <si>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</si>
  <si>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</si>
  <si>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</si>
  <si>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</si>
  <si>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</si>
  <si>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</si>
  <si>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</si>
  <si>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</si>
  <si>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</si>
  <si>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</si>
  <si>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</si>
  <si>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</si>
  <si>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</si>
  <si>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</si>
  <si>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</si>
  <si>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</si>
  <si>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</si>
  <si>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</si>
  <si>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</si>
  <si>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</si>
  <si>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</si>
  <si>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</si>
  <si>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</si>
  <si>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</si>
  <si>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</si>
  <si>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</si>
  <si>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</si>
  <si>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</si>
  <si>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</si>
  <si>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</si>
  <si>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</si>
  <si>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</si>
  <si>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</si>
  <si>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</si>
  <si>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</si>
  <si>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</si>
  <si>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</si>
  <si>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</si>
  <si>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</si>
  <si>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</si>
  <si>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</si>
  <si>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</si>
  <si>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</si>
  <si>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</si>
  <si>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</si>
  <si>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</si>
  <si>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</si>
  <si>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</si>
  <si>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</si>
  <si>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</si>
  <si>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</si>
  <si>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</si>
  <si>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</si>
  <si>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</si>
  <si>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</si>
  <si>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</si>
  <si>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</si>
  <si>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</si>
  <si>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</si>
  <si>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</si>
  <si>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</si>
  <si>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</si>
  <si>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</si>
  <si>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</si>
  <si>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</si>
  <si>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</si>
  <si>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</si>
  <si>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</si>
  <si>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</si>
  <si>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</si>
  <si>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</si>
  <si>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</si>
  <si>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</si>
  <si>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</si>
  <si>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</si>
  <si>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</si>
  <si>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</si>
  <si>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</si>
  <si>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</si>
  <si>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</si>
  <si>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</si>
  <si>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</si>
  <si>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</si>
  <si>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</si>
  <si>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</si>
  <si>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</si>
  <si>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</si>
  <si>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</si>
  <si>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</si>
  <si>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</si>
  <si>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</si>
  <si>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</si>
  <si>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</si>
  <si>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</si>
  <si>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</si>
  <si>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</si>
  <si>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</si>
  <si>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</si>
  <si>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</si>
  <si>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</si>
  <si>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</si>
  <si>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</si>
  <si>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</si>
  <si>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</si>
  <si>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</si>
  <si>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</si>
  <si>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</si>
  <si>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</si>
  <si>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</si>
  <si>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</si>
  <si>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</si>
  <si>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</si>
  <si>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</si>
  <si>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</si>
  <si>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</si>
  <si>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</si>
  <si>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</si>
  <si>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</si>
  <si>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</si>
  <si>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</si>
  <si>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</si>
  <si>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</si>
  <si>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</si>
  <si>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</si>
  <si>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</si>
  <si>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</si>
  <si>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</si>
  <si>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</si>
  <si>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</si>
  <si>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</si>
  <si>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</si>
  <si>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</si>
  <si>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</si>
  <si>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</si>
  <si>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</si>
  <si>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</si>
  <si>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</si>
  <si>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</si>
  <si>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</si>
  <si>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</si>
  <si>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</si>
  <si>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</si>
  <si>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</si>
  <si>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</si>
  <si>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</si>
  <si>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</si>
  <si>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</si>
  <si>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</si>
  <si>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</si>
  <si>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</si>
  <si>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</si>
  <si>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</si>
  <si>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</si>
  <si>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</si>
  <si>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</si>
  <si>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</si>
  <si>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</si>
  <si>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</si>
  <si>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</si>
  <si>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</si>
  <si>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</si>
  <si>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</si>
  <si>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</si>
  <si>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</si>
  <si>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</si>
  <si>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</si>
  <si>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</si>
  <si>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</si>
  <si>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</si>
  <si>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</si>
  <si>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</si>
  <si>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</si>
  <si>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</si>
  <si>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</si>
  <si>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</si>
  <si>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</si>
  <si>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</si>
  <si>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</si>
  <si>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</si>
  <si>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</si>
  <si>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</si>
  <si>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</si>
  <si>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</si>
  <si>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</si>
  <si>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</si>
  <si>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</si>
  <si>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</si>
  <si>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</si>
  <si>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</si>
  <si>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</si>
  <si>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</si>
  <si>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</si>
  <si>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</si>
  <si>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</si>
  <si>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</si>
  <si>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</si>
  <si>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</si>
  <si>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</si>
  <si>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</si>
  <si>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</si>
  <si>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</si>
  <si>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</si>
  <si>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</si>
  <si>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</si>
  <si>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</si>
  <si>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</si>
  <si>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</si>
  <si>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</si>
  <si>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</si>
  <si>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</si>
  <si>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</si>
  <si>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</si>
  <si>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</si>
  <si>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</si>
  <si>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</si>
  <si>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</si>
  <si>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</si>
  <si>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</si>
  <si>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</si>
  <si>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</si>
  <si>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</si>
  <si>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</si>
  <si>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</si>
  <si>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</si>
  <si>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</si>
  <si>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</si>
  <si>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</si>
  <si>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</si>
  <si>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</si>
  <si>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</si>
  <si>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</si>
  <si>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</si>
  <si>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</si>
  <si>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</si>
  <si>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</si>
  <si>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</si>
  <si>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</si>
  <si>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</si>
  <si>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</si>
  <si>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</si>
  <si>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</si>
  <si>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</si>
  <si>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</si>
  <si>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</si>
  <si>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</si>
  <si>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</si>
  <si>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</si>
  <si>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</si>
  <si>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</si>
  <si>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</si>
  <si>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</si>
  <si>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</si>
  <si>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</si>
  <si>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</si>
  <si>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</si>
  <si>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</si>
  <si>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</si>
  <si>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</si>
  <si>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</si>
  <si>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</si>
  <si>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</si>
  <si>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</si>
  <si>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</si>
  <si>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</si>
  <si>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</si>
  <si>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</si>
  <si>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</si>
  <si>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</si>
  <si>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</si>
  <si>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</si>
  <si>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</si>
  <si>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</si>
  <si>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</si>
  <si>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</si>
  <si>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</si>
  <si>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</si>
  <si>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</si>
  <si>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</si>
  <si>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</si>
  <si>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</si>
  <si>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</si>
  <si>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</si>
  <si>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</si>
  <si>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</si>
  <si>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</si>
  <si>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</si>
  <si>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</si>
  <si>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</si>
  <si>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</si>
  <si>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</si>
  <si>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</si>
  <si>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</si>
  <si>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</si>
  <si>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</si>
  <si>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</si>
  <si>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</si>
  <si>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</si>
  <si>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</si>
  <si>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</si>
  <si>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</si>
  <si>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</si>
  <si>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</si>
  <si>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</si>
  <si>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</si>
  <si>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</si>
  <si>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</si>
  <si>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</si>
  <si>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</si>
  <si>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</si>
  <si>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</si>
  <si>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</si>
  <si>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</si>
  <si>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</si>
  <si>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</si>
  <si>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</si>
  <si>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</si>
  <si>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</si>
  <si>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</si>
  <si>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</si>
  <si>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</si>
  <si>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</si>
  <si>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</si>
  <si>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</si>
  <si>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</si>
  <si>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</si>
  <si>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</si>
  <si>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</si>
  <si>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</si>
  <si>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</si>
  <si>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</si>
  <si>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</si>
  <si>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</si>
  <si>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</si>
  <si>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</si>
  <si>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</si>
  <si>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</si>
  <si>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</si>
  <si>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</si>
  <si>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</si>
  <si>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</si>
  <si>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</si>
  <si>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</si>
  <si>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</si>
  <si>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</si>
  <si>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</si>
  <si>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</si>
  <si>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</si>
  <si>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</si>
  <si>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</si>
  <si>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</si>
  <si>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</si>
  <si>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</si>
  <si>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</si>
  <si>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</si>
  <si>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</si>
  <si>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</si>
  <si>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</si>
  <si>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</si>
  <si>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</si>
  <si>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</si>
  <si>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</si>
  <si>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</si>
  <si>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</si>
  <si>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</si>
  <si>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</si>
  <si>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</si>
  <si>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</si>
  <si>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</si>
  <si>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</si>
  <si>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</si>
  <si>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</si>
  <si>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</si>
  <si>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</si>
  <si>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</si>
  <si>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</si>
  <si>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</si>
  <si>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</si>
  <si>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</si>
  <si>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</si>
  <si>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</si>
  <si>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</si>
  <si>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</si>
  <si>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</si>
  <si>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</si>
  <si>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</si>
  <si>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</si>
  <si>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</si>
  <si>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</si>
  <si>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</si>
  <si>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</si>
  <si>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</si>
  <si>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</si>
  <si>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</si>
  <si>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</si>
  <si>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</si>
  <si>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</si>
  <si>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</si>
  <si>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</si>
  <si>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</si>
  <si>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</si>
  <si>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</si>
  <si>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</si>
  <si>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</si>
  <si>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</si>
  <si>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</si>
  <si>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</si>
  <si>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</si>
  <si>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</si>
  <si>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</si>
  <si>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</si>
  <si>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</si>
  <si>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</si>
  <si>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</si>
  <si>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</si>
  <si>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</si>
  <si>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</si>
  <si>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</si>
  <si>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</si>
  <si>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</si>
  <si>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</si>
  <si>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</si>
  <si>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</si>
  <si>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</si>
  <si>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</si>
  <si>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</si>
  <si>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</si>
  <si>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</si>
  <si>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</si>
  <si>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</si>
  <si>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</si>
  <si>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</si>
  <si>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</si>
  <si>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</si>
  <si>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</si>
  <si>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</si>
  <si>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</si>
  <si>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</si>
  <si>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</si>
  <si>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</si>
  <si>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</si>
  <si>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</si>
  <si>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</si>
  <si>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</si>
  <si>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</si>
  <si>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</si>
  <si>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</si>
  <si>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</si>
  <si>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</si>
  <si>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</si>
  <si>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</si>
  <si>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</si>
  <si>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</si>
  <si>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</si>
  <si>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</si>
  <si>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</si>
  <si>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</si>
  <si>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</si>
  <si>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</si>
  <si>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</si>
  <si>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</si>
  <si>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</si>
  <si>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</si>
  <si>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</si>
  <si>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</si>
  <si>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</si>
  <si>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</si>
  <si>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</si>
  <si>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</si>
  <si>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</si>
  <si>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</si>
  <si>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</si>
  <si>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</si>
  <si>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</si>
  <si>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</si>
  <si>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</si>
  <si>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</si>
  <si>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</si>
  <si>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</si>
  <si>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</si>
  <si>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</si>
  <si>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</si>
  <si>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</si>
  <si>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</si>
  <si>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</si>
  <si>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</si>
  <si>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</si>
  <si>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</si>
  <si>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</si>
  <si>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</si>
  <si>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</si>
  <si>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</si>
  <si>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</si>
  <si>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</si>
  <si>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</si>
  <si>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</si>
  <si>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</si>
  <si>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</si>
  <si>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</si>
  <si>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</si>
  <si>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</si>
  <si>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</si>
  <si>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</si>
  <si>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</si>
  <si>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</si>
  <si>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</si>
  <si>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</si>
  <si>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</si>
  <si>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</si>
  <si>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</si>
  <si>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</si>
  <si>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</si>
  <si>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</si>
  <si>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</si>
  <si>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</si>
  <si>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</si>
  <si>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</si>
  <si>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</si>
  <si>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</si>
  <si>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</si>
  <si>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</si>
  <si>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</si>
  <si>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</si>
  <si>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</si>
  <si>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</si>
  <si>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</si>
  <si>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</si>
  <si>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</si>
  <si>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</si>
  <si>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</si>
  <si>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</si>
  <si>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</si>
  <si>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</si>
  <si>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</si>
  <si>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</si>
  <si>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</si>
  <si>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</si>
  <si>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</si>
  <si>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</si>
  <si>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</si>
  <si>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</si>
  <si>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</si>
  <si>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</si>
  <si>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</si>
  <si>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</si>
  <si>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</si>
  <si>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</si>
  <si>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</si>
  <si>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</si>
  <si>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</si>
  <si>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</si>
  <si>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</si>
  <si>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</si>
  <si>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</si>
  <si>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</si>
  <si>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</si>
  <si>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</si>
  <si>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</si>
  <si>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</si>
  <si>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</si>
  <si>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</si>
  <si>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</si>
  <si>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</si>
  <si>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</si>
  <si>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</si>
  <si>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</si>
  <si>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</si>
  <si>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</si>
  <si>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</si>
  <si>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</si>
  <si>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</si>
  <si>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</si>
  <si>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</si>
  <si>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</si>
  <si>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</si>
  <si>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</si>
  <si>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</si>
  <si>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</si>
  <si>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</si>
  <si>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</si>
  <si>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</si>
  <si>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</si>
  <si>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</si>
  <si>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</si>
  <si>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</si>
  <si>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</si>
  <si>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</si>
  <si>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</si>
  <si>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</si>
  <si>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</si>
  <si>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</si>
  <si>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</si>
  <si>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</si>
  <si>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</si>
  <si>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</si>
  <si>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</si>
  <si>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</si>
  <si>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</si>
  <si>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</si>
  <si>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</si>
  <si>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</si>
  <si>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</si>
  <si>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</si>
  <si>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</si>
  <si>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</si>
  <si>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</si>
  <si>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</si>
  <si>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</si>
  <si>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</si>
  <si>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</si>
  <si>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</si>
  <si>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</si>
  <si>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</si>
  <si>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</si>
  <si>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</si>
  <si>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</si>
  <si>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</si>
  <si>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</si>
  <si>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</si>
  <si>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</si>
  <si>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</si>
  <si>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</si>
  <si>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</si>
  <si>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</si>
  <si>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</si>
  <si>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</si>
  <si>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</si>
  <si>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</si>
  <si>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</si>
  <si>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</si>
  <si>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</si>
  <si>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</si>
  <si>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</si>
  <si>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</si>
  <si>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</si>
  <si>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</si>
  <si>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</si>
  <si>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</si>
  <si>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</si>
  <si>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</si>
  <si>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</si>
  <si>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</si>
  <si>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</si>
  <si>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</si>
  <si>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</si>
  <si>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</si>
  <si>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</si>
  <si>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</si>
  <si>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</si>
  <si>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</si>
  <si>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</si>
  <si>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</si>
  <si>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</si>
  <si>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</si>
  <si>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</si>
  <si>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</si>
  <si>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</si>
  <si>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</si>
  <si>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</si>
  <si>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</si>
  <si>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</si>
  <si>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</si>
  <si>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</si>
  <si>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</si>
  <si>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</si>
  <si>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</si>
  <si>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</si>
  <si>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</si>
  <si>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</si>
  <si>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</si>
  <si>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</si>
  <si>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</si>
  <si>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</si>
  <si>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</si>
  <si>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</si>
  <si>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</si>
  <si>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</si>
  <si>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</si>
  <si>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</si>
  <si>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</si>
  <si>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</si>
  <si>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</si>
  <si>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</si>
  <si>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</si>
  <si>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</si>
  <si>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</si>
  <si>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</si>
  <si>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</si>
  <si>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</si>
  <si>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</si>
  <si>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</si>
  <si>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</si>
  <si>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</si>
  <si>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</si>
  <si>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</si>
  <si>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</si>
  <si>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</si>
  <si>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</si>
  <si>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</si>
  <si>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</si>
  <si>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</si>
  <si>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</si>
  <si>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</si>
  <si>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</si>
  <si>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</si>
  <si>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</si>
  <si>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</si>
  <si>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</si>
  <si>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</si>
  <si>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</si>
  <si>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</si>
  <si>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</si>
  <si>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</si>
  <si>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</si>
  <si>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</si>
  <si>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</si>
  <si>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</si>
  <si>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</si>
  <si>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</si>
  <si>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</si>
  <si>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</si>
  <si>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</si>
  <si>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</si>
  <si>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</si>
  <si>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</si>
  <si>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</si>
  <si>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</si>
  <si>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</si>
  <si>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</si>
  <si>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</si>
  <si>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</si>
  <si>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</si>
  <si>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</si>
  <si>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</si>
  <si>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</si>
  <si>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</si>
  <si>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</si>
  <si>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</si>
  <si>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</si>
  <si>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</si>
  <si>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</si>
  <si>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</si>
  <si>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</si>
  <si>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</si>
  <si>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</si>
  <si>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</si>
  <si>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</si>
  <si>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</si>
  <si>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</si>
  <si>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</si>
  <si>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</si>
  <si>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</si>
  <si>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</si>
  <si>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</si>
  <si>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</si>
  <si>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</si>
  <si>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</si>
  <si>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</si>
  <si>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</si>
  <si>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</si>
  <si>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</si>
  <si>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</si>
  <si>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</si>
  <si>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</si>
  <si>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</si>
  <si>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</si>
  <si>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</si>
  <si>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</si>
  <si>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</si>
  <si>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</si>
  <si>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</si>
  <si>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</si>
  <si>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</si>
  <si>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</si>
  <si>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</si>
  <si>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</si>
  <si>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</si>
  <si>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</si>
  <si>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</si>
  <si>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</si>
  <si>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</si>
  <si>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</si>
  <si>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</si>
  <si>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</si>
  <si>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</si>
  <si>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</si>
  <si>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</si>
  <si>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</si>
  <si>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</si>
  <si>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</si>
  <si>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</si>
  <si>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</si>
  <si>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</si>
  <si>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</si>
  <si>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</si>
  <si>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</si>
  <si>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</si>
  <si>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</si>
  <si>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</si>
  <si>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</si>
  <si>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</si>
  <si>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</si>
  <si>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</si>
  <si>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</si>
  <si>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</si>
  <si>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</si>
  <si>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</si>
  <si>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</si>
  <si>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</si>
  <si>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</si>
  <si>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</si>
  <si>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</si>
  <si>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</si>
  <si>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</si>
  <si>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</si>
  <si>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</si>
  <si>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</si>
  <si>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</si>
  <si>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</si>
  <si>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</si>
  <si>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</si>
  <si>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</si>
  <si>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</si>
  <si>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</si>
  <si>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</si>
  <si>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</si>
  <si>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</si>
  <si>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</si>
  <si>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</si>
  <si>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</si>
  <si>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</si>
  <si>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</si>
  <si>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</si>
  <si>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</si>
  <si>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</si>
  <si>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</si>
  <si>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</si>
  <si>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</si>
  <si>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</si>
  <si>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</si>
  <si>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</si>
  <si>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</si>
  <si>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</si>
  <si>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</si>
  <si>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</si>
  <si>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</si>
  <si>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</si>
  <si>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</si>
  <si>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</si>
  <si>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</si>
  <si>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</si>
  <si>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</si>
  <si>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</si>
  <si>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</si>
  <si>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</si>
  <si>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</si>
  <si>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</si>
  <si>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</si>
  <si>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</si>
  <si>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</si>
  <si>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</si>
  <si>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</si>
  <si>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</si>
  <si>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</si>
  <si>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</si>
  <si>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</si>
  <si>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</si>
  <si>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</si>
  <si>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</si>
  <si>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</si>
  <si>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</si>
  <si>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</si>
  <si>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</si>
  <si>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</si>
  <si>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</si>
  <si>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</si>
  <si>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</si>
  <si>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</si>
  <si>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</si>
  <si>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</si>
  <si>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</si>
  <si>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</si>
  <si>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</si>
  <si>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</si>
  <si>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</si>
  <si>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</si>
  <si>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</si>
  <si>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</si>
  <si>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</si>
  <si>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</si>
  <si>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</si>
  <si>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</si>
  <si>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</si>
  <si>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</si>
  <si>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</si>
  <si>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</si>
  <si>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</si>
  <si>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</si>
  <si>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</si>
  <si>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</si>
  <si>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</si>
  <si>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</si>
  <si>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</si>
  <si>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</si>
  <si>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</si>
  <si>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</si>
  <si>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</si>
  <si>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</si>
  <si>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</si>
  <si>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</si>
  <si>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</si>
  <si>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</si>
  <si>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</si>
  <si>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</si>
  <si>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</si>
  <si>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</si>
  <si>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</si>
  <si>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</si>
  <si>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</si>
  <si>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</si>
  <si>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</si>
  <si>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</si>
  <si>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</si>
  <si>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</si>
  <si>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</si>
  <si>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</si>
  <si>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</si>
  <si>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</si>
  <si>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</si>
  <si>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</si>
  <si>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</si>
  <si>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</si>
  <si>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</si>
  <si>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</si>
  <si>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</si>
  <si>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</si>
  <si>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</si>
  <si>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</si>
  <si>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</si>
  <si>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</si>
  <si>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</si>
  <si>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</si>
  <si>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</si>
  <si>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</si>
  <si>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</si>
  <si>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</si>
  <si>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</si>
  <si>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</si>
  <si>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</si>
  <si>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</si>
  <si>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</si>
  <si>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</si>
  <si>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</si>
  <si>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</si>
  <si>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</si>
  <si>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</si>
  <si>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</si>
  <si>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</si>
  <si>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</si>
  <si>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</si>
  <si>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</si>
  <si>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</si>
  <si>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</si>
  <si>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</si>
  <si>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</si>
  <si>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</si>
  <si>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</si>
  <si>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</si>
  <si>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</si>
  <si>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</si>
  <si>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</si>
  <si>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</si>
  <si>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</si>
  <si>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</si>
  <si>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</si>
  <si>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</si>
  <si>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</si>
  <si>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</si>
  <si>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</si>
  <si>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</si>
  <si>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</si>
  <si>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</si>
  <si>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</si>
  <si>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</si>
  <si>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</si>
  <si>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</si>
  <si>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</si>
  <si>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</si>
  <si>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</si>
  <si>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</si>
  <si>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</si>
  <si>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</si>
  <si>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</si>
  <si>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</si>
  <si>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</si>
  <si>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</si>
  <si>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</si>
  <si>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</si>
  <si>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</si>
  <si>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</si>
  <si>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</si>
  <si>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</si>
  <si>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</si>
  <si>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</si>
  <si>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</si>
  <si>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</si>
  <si>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</si>
  <si>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</si>
  <si>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</si>
  <si>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</si>
  <si>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</si>
  <si>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</si>
  <si>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</si>
  <si>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</si>
  <si>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</si>
  <si>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</si>
  <si>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</si>
  <si>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</si>
  <si>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</si>
  <si>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</si>
  <si>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</si>
  <si>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</si>
  <si>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</si>
  <si>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</si>
  <si>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</si>
  <si>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</si>
  <si>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</si>
  <si>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</si>
  <si>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</si>
  <si>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</si>
  <si>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</si>
  <si>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</si>
  <si>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</si>
  <si>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</si>
  <si>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</si>
  <si>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</si>
  <si>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</si>
  <si>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</si>
  <si>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</si>
  <si>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</si>
  <si>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</si>
  <si>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</si>
  <si>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</si>
  <si>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</si>
  <si>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</si>
  <si>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</si>
  <si>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</si>
  <si>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</si>
  <si>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</si>
  <si>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</si>
  <si>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</si>
  <si>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</si>
  <si>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</si>
  <si>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</si>
  <si>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</si>
  <si>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</si>
  <si>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</si>
  <si>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</si>
  <si>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</si>
  <si>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</si>
  <si>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</si>
  <si>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</si>
  <si>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</si>
  <si>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</si>
  <si>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</si>
  <si>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</si>
  <si>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</si>
  <si>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</si>
  <si>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</si>
  <si>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</si>
  <si>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</si>
  <si>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</si>
  <si>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</si>
  <si>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</si>
  <si>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</si>
  <si>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</si>
  <si>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</si>
  <si>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</si>
  <si>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</si>
  <si>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</si>
  <si>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</si>
  <si>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</si>
  <si>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</si>
  <si>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</si>
  <si>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</si>
  <si>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</si>
  <si>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</si>
  <si>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</si>
  <si>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</si>
  <si>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</si>
  <si>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</si>
  <si>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</si>
  <si>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</si>
  <si>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</si>
  <si>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</si>
  <si>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</si>
  <si>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</si>
  <si>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</si>
  <si>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</si>
  <si>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</si>
  <si>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</si>
  <si>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</si>
  <si>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</si>
  <si>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</si>
  <si>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</si>
  <si>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</si>
  <si>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</si>
  <si>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</si>
  <si>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</si>
  <si>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</si>
  <si>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</si>
  <si>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</si>
  <si>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</si>
  <si>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</si>
  <si>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</si>
  <si>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</si>
  <si>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</si>
  <si>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</si>
  <si>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</si>
  <si>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</si>
  <si>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</si>
  <si>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</si>
  <si>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</si>
  <si>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</si>
  <si>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</si>
  <si>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</si>
  <si>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</si>
  <si>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</si>
  <si>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</si>
  <si>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</si>
  <si>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</si>
  <si>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</si>
  <si>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</si>
  <si>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</si>
  <si>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</si>
  <si>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</si>
  <si>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</si>
  <si>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</si>
  <si>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</si>
  <si>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</si>
  <si>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</si>
  <si>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</si>
  <si>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</si>
  <si>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</si>
  <si>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</si>
  <si>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</si>
  <si>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</si>
  <si>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</si>
  <si>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</si>
  <si>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</si>
  <si>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</si>
  <si>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</si>
  <si>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</si>
  <si>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</si>
  <si>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</si>
  <si>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</si>
  <si>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</si>
  <si>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</si>
  <si>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</si>
  <si>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</si>
  <si>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</si>
  <si>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</si>
  <si>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</si>
  <si>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</si>
  <si>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</si>
  <si>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</si>
  <si>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</si>
  <si>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</si>
  <si>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</si>
  <si>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</si>
  <si>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</si>
  <si>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</si>
  <si>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</si>
  <si>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</si>
  <si>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</si>
  <si>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</si>
  <si>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</si>
  <si>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</si>
  <si>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</si>
  <si>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</si>
  <si>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</si>
  <si>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</si>
  <si>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</si>
  <si>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</si>
  <si>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</si>
  <si>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</si>
  <si>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</si>
  <si>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</si>
  <si>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</si>
  <si>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</si>
  <si>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</si>
  <si>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</si>
  <si>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</si>
  <si>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</si>
  <si>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</si>
  <si>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</si>
  <si>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</si>
  <si>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</si>
  <si>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</si>
  <si>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</si>
  <si>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</si>
  <si>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</si>
  <si>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</si>
  <si>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</si>
  <si>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</si>
  <si>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</si>
  <si>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</si>
  <si>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</si>
  <si>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</si>
  <si>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</si>
  <si>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</si>
  <si>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</si>
  <si>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</si>
  <si>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</si>
  <si>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</si>
  <si>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</si>
  <si>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</si>
  <si>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</si>
  <si>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</si>
  <si>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</si>
  <si>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</si>
  <si>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</si>
  <si>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</si>
  <si>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</si>
  <si>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</si>
  <si>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</si>
  <si>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</si>
  <si>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</si>
  <si>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</si>
  <si>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</si>
  <si>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</si>
  <si>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</si>
  <si>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</si>
  <si>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</si>
  <si>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</si>
  <si>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</si>
  <si>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</si>
  <si>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</si>
  <si>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</si>
  <si>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</si>
  <si>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</si>
  <si>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</si>
  <si>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</si>
  <si>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</si>
  <si>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</si>
  <si>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</si>
  <si>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</si>
  <si>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</si>
  <si>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</si>
  <si>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</si>
  <si>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</si>
  <si>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</si>
  <si>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</si>
  <si>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</si>
  <si>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</si>
  <si>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</si>
  <si>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</si>
  <si>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</si>
  <si>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</si>
  <si>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</si>
  <si>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</si>
  <si>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</si>
  <si>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</si>
  <si>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</si>
  <si>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</si>
  <si>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</si>
  <si>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</si>
  <si>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</si>
  <si>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</si>
  <si>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</si>
  <si>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</si>
  <si>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</si>
  <si>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</si>
  <si>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</si>
  <si>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</si>
  <si>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</si>
  <si>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</si>
  <si>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</si>
  <si>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</si>
  <si>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</si>
  <si>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</si>
  <si>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</si>
  <si>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</si>
  <si>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</si>
  <si>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</si>
  <si>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</si>
  <si>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</si>
  <si>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</si>
  <si>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</si>
  <si>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</si>
  <si>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</si>
  <si>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</si>
  <si>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</si>
  <si>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</si>
  <si>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</si>
  <si>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</si>
  <si>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</si>
  <si>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</si>
  <si>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</si>
  <si>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</si>
  <si>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</si>
  <si>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</si>
  <si>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</si>
  <si>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</si>
  <si>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</si>
  <si>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</si>
  <si>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</si>
  <si>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</si>
  <si>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</si>
  <si>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</si>
  <si>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</si>
  <si>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</si>
  <si>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</si>
  <si>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</si>
  <si>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</si>
  <si>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</si>
  <si>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</si>
  <si>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</si>
  <si>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</si>
  <si>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</si>
  <si>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</si>
  <si>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</si>
  <si>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</si>
  <si>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</si>
  <si>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</si>
  <si>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</si>
  <si>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</si>
  <si>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</si>
  <si>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</si>
  <si>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</si>
  <si>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</si>
  <si>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</si>
  <si>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</si>
  <si>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</si>
  <si>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</si>
  <si>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</si>
  <si>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</si>
  <si>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</si>
  <si>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</si>
  <si>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</si>
  <si>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</si>
  <si>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</si>
  <si>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</si>
  <si>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</si>
  <si>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</si>
  <si>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</si>
  <si>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</si>
  <si>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</si>
  <si>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</si>
  <si>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</si>
  <si>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</si>
  <si>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</si>
  <si>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</si>
  <si>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</si>
  <si>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</si>
  <si>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</si>
  <si>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</si>
  <si>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</si>
  <si>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</si>
  <si>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</si>
  <si>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</si>
  <si>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</si>
  <si>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</si>
  <si>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</si>
  <si>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</si>
  <si>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</si>
  <si>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</si>
  <si>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</si>
  <si>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</si>
  <si>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</si>
  <si>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</si>
  <si>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</si>
  <si>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</si>
  <si>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</si>
  <si>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</si>
  <si>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</si>
  <si>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</si>
  <si>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</si>
  <si>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</si>
  <si>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</si>
  <si>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</si>
  <si>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</si>
  <si>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</si>
  <si>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</si>
  <si>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</si>
  <si>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</si>
  <si>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</si>
  <si>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</si>
  <si>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</si>
  <si>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</si>
  <si>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</si>
  <si>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</si>
  <si>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</si>
  <si>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</si>
  <si>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</si>
  <si>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</si>
  <si>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</si>
  <si>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</si>
  <si>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</si>
  <si>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</si>
  <si>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</si>
  <si>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</si>
  <si>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</si>
  <si>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</si>
  <si>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</si>
  <si>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</si>
  <si>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</si>
  <si>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</si>
  <si>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</si>
  <si>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</si>
  <si>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</si>
  <si>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</si>
  <si>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</si>
  <si>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</si>
  <si>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</si>
  <si>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</si>
  <si>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</si>
  <si>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</si>
  <si>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</si>
  <si>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</si>
  <si>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</si>
  <si>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</si>
  <si>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</si>
  <si>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</si>
  <si>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</si>
  <si>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</si>
  <si>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</si>
  <si>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</si>
  <si>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</si>
  <si>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</si>
  <si>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</si>
  <si>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</si>
  <si>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</si>
  <si>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</si>
  <si>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</si>
  <si>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</si>
  <si>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</si>
  <si>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</si>
  <si>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</si>
  <si>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</si>
  <si>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</si>
  <si>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</si>
  <si>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</si>
  <si>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</si>
  <si>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</si>
  <si>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</si>
  <si>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</si>
  <si>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</si>
  <si>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</si>
  <si>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</si>
  <si>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</si>
  <si>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</si>
  <si>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</si>
  <si>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</si>
  <si>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</si>
  <si>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</si>
  <si>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</si>
  <si>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</si>
  <si>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</si>
  <si>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</si>
  <si>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</si>
  <si>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</si>
  <si>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</si>
  <si>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</si>
  <si>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</si>
  <si>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</si>
  <si>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</si>
  <si>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</si>
  <si>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</si>
  <si>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</si>
  <si>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</si>
  <si>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</si>
  <si>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</si>
  <si>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</si>
  <si>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</si>
  <si>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</si>
  <si>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</si>
  <si>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</si>
  <si>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</si>
  <si>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</si>
  <si>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</si>
  <si>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</si>
  <si>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</si>
  <si>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</si>
  <si>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</si>
  <si>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</si>
  <si>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</si>
  <si>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</si>
  <si>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</si>
  <si>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</si>
  <si>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</si>
  <si>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</si>
  <si>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</si>
  <si>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</si>
  <si>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</si>
  <si>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</si>
  <si>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</si>
  <si>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</si>
  <si>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</si>
  <si>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</si>
  <si>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</si>
  <si>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</si>
  <si>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</si>
  <si>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</si>
  <si>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</si>
  <si>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</si>
  <si>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</si>
  <si>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</si>
  <si>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</si>
  <si>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</si>
  <si>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</si>
  <si>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</si>
  <si>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</si>
  <si>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</si>
  <si>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</si>
  <si>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</si>
  <si>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</si>
  <si>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</si>
  <si>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</si>
  <si>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</si>
  <si>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</si>
  <si>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</si>
  <si>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</si>
  <si>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</si>
  <si>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</si>
  <si>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</si>
  <si>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</si>
  <si>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</si>
  <si>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</si>
  <si>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</si>
  <si>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</si>
  <si>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</si>
  <si>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</si>
  <si>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</si>
  <si>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</si>
  <si>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</si>
  <si>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</si>
  <si>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</si>
  <si>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</si>
  <si>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</si>
  <si>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</si>
  <si>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</si>
  <si>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</si>
  <si>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</si>
  <si>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</si>
  <si>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</si>
  <si>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</si>
  <si>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</si>
  <si>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</si>
  <si>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</si>
  <si>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</si>
  <si>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</si>
  <si>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</si>
  <si>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</si>
  <si>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</si>
  <si>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</si>
  <si>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</si>
  <si>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</si>
  <si>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</si>
  <si>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</si>
  <si>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</si>
  <si>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</si>
  <si>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</si>
  <si>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</si>
  <si>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</si>
  <si>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</si>
  <si>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</si>
  <si>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</si>
  <si>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</si>
  <si>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</si>
  <si>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</si>
  <si>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</si>
  <si>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</si>
  <si>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</si>
  <si>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</si>
  <si>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</si>
  <si>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</si>
  <si>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</si>
  <si>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</si>
  <si>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</si>
  <si>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</si>
  <si>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</si>
  <si>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</si>
  <si>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</si>
  <si>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</si>
  <si>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</si>
  <si>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</si>
  <si>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</si>
  <si>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</si>
  <si>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</si>
  <si>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</si>
  <si>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</si>
  <si>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</si>
  <si>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</si>
  <si>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</si>
  <si>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</si>
  <si>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</si>
  <si>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</si>
  <si>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</si>
  <si>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</si>
  <si>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</si>
  <si>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</si>
  <si>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</si>
  <si>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</si>
  <si>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</si>
  <si>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</si>
  <si>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</si>
  <si>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</si>
  <si>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</si>
  <si>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</si>
  <si>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</si>
  <si>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</si>
  <si>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</si>
  <si>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</si>
  <si>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</si>
  <si>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</si>
  <si>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</si>
  <si>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</si>
  <si>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</si>
  <si>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</si>
  <si>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</si>
  <si>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</si>
  <si>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</si>
  <si>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</si>
  <si>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</si>
  <si>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</si>
  <si>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</si>
  <si>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</si>
  <si>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</si>
  <si>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</si>
  <si>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</si>
  <si>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</si>
  <si>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</si>
  <si>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</si>
  <si>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</si>
  <si>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</si>
  <si>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</si>
  <si>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</si>
  <si>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</si>
  <si>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</si>
  <si>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</si>
  <si>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</si>
  <si>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</si>
  <si>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</si>
  <si>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</si>
  <si>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</si>
  <si>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</si>
  <si>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</si>
  <si>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</si>
  <si>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</si>
  <si>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</si>
  <si>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</si>
  <si>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</si>
  <si>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</si>
  <si>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</si>
  <si>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</si>
  <si>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</si>
  <si>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</si>
  <si>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</si>
  <si>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</si>
  <si>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</si>
  <si>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</si>
  <si>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</si>
  <si>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</si>
  <si>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</si>
  <si>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</si>
  <si>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</si>
  <si>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</si>
  <si>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</si>
  <si>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</si>
  <si>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</si>
  <si>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</si>
  <si>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</si>
  <si>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</si>
  <si>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</si>
  <si>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</si>
  <si>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</si>
  <si>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</si>
  <si>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</si>
  <si>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</si>
  <si>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</si>
  <si>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</si>
  <si>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</si>
  <si>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</si>
  <si>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</si>
  <si>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</si>
  <si>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</si>
  <si>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</si>
  <si>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</si>
  <si>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</si>
  <si>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</si>
  <si>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</si>
  <si>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</si>
  <si>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</si>
  <si>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</si>
  <si>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</si>
  <si>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</si>
  <si>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</si>
  <si>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</si>
  <si>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</si>
  <si>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</si>
  <si>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</si>
  <si>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</si>
  <si>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</si>
  <si>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</si>
  <si>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</si>
  <si>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</si>
  <si>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</si>
  <si>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</si>
  <si>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</si>
  <si>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</si>
  <si>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</si>
  <si>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</si>
  <si>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</si>
  <si>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</si>
  <si>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</si>
  <si>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</si>
  <si>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</si>
  <si>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</si>
  <si>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</si>
  <si>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</si>
  <si>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</si>
  <si>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</si>
  <si>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</si>
  <si>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</si>
  <si>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</si>
  <si>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</si>
  <si>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</si>
  <si>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</si>
  <si>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</si>
  <si>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</si>
  <si>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</si>
  <si>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</si>
  <si>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</si>
  <si>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</si>
  <si>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</si>
  <si>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</si>
  <si>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</si>
  <si>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</si>
  <si>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</si>
  <si>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</si>
  <si>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</si>
  <si>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</si>
  <si>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</si>
  <si>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</si>
  <si>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</si>
  <si>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</si>
  <si>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</si>
  <si>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</si>
  <si>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</si>
  <si>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</si>
  <si>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</si>
  <si>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</si>
  <si>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</si>
  <si>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</si>
  <si>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</si>
  <si>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</si>
  <si>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</si>
  <si>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</si>
  <si>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</si>
  <si>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</si>
  <si>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</si>
  <si>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</si>
  <si>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</si>
  <si>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</si>
  <si>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</si>
  <si>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</si>
  <si>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</si>
  <si>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</si>
  <si>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</si>
  <si>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</si>
  <si>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</si>
  <si>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</si>
  <si>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</si>
  <si>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</si>
  <si>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</si>
  <si>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</si>
  <si>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</si>
  <si>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</si>
  <si>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</si>
  <si>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</si>
  <si>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</si>
  <si>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</si>
  <si>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</si>
  <si>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</si>
  <si>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</si>
  <si>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</si>
  <si>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</si>
  <si>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</si>
  <si>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</si>
  <si>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</si>
  <si>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</si>
  <si>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</si>
  <si>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</si>
  <si>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</si>
  <si>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</si>
  <si>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</si>
  <si>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</si>
  <si>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</si>
  <si>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</si>
  <si>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</si>
  <si>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</si>
  <si>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</si>
  <si>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</si>
  <si>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</si>
  <si>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</si>
  <si>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</si>
  <si>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</si>
  <si>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</si>
  <si>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</si>
  <si>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</si>
  <si>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</si>
  <si>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</si>
  <si>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</si>
  <si>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</si>
  <si>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</si>
  <si>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</si>
  <si>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</si>
  <si>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</si>
  <si>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</si>
  <si>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</si>
  <si>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</si>
  <si>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</si>
  <si>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</si>
  <si>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</si>
  <si>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</si>
  <si>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</si>
  <si>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</si>
  <si>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</si>
  <si>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</si>
  <si>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</si>
  <si>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</si>
  <si>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</si>
  <si>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</si>
  <si>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</si>
  <si>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</si>
  <si>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</si>
  <si>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</si>
  <si>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</si>
  <si>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</si>
  <si>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</si>
  <si>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</si>
  <si>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</si>
  <si>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</si>
  <si>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</si>
  <si>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</si>
  <si>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</si>
  <si>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</si>
  <si>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</si>
  <si>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</si>
  <si>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</si>
  <si>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</si>
  <si>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</si>
  <si>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</si>
  <si>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</si>
  <si>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</si>
  <si>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</si>
  <si>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</si>
  <si>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</si>
  <si>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</si>
  <si>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</si>
  <si>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</si>
  <si>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</si>
  <si>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</si>
  <si>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</si>
  <si>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</si>
  <si>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</si>
  <si>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</si>
  <si>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</si>
  <si>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</si>
  <si>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</si>
  <si>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</si>
  <si>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</si>
  <si>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</si>
  <si>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</si>
  <si>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</si>
  <si>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</si>
  <si>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</si>
  <si>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</si>
  <si>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</si>
  <si>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</si>
  <si>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</si>
  <si>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</si>
  <si>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</si>
  <si>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</si>
  <si>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</si>
  <si>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</si>
  <si>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</si>
  <si>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</si>
  <si>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</si>
  <si>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</si>
  <si>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</si>
  <si>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</si>
  <si>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</si>
  <si>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</si>
  <si>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</si>
  <si>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</si>
  <si>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</si>
  <si>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</si>
  <si>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</si>
  <si>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</si>
  <si>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</si>
  <si>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</si>
  <si>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</si>
  <si>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</si>
  <si>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</si>
  <si>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</si>
  <si>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</si>
  <si>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</si>
  <si>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</si>
  <si>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</si>
  <si>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</si>
  <si>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</si>
  <si>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</si>
  <si>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</si>
  <si>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</si>
  <si>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</si>
  <si>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</si>
  <si>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</si>
  <si>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</si>
  <si>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</si>
  <si>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</si>
  <si>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</si>
  <si>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</si>
  <si>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</si>
  <si>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</si>
  <si>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</si>
  <si>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</si>
  <si>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</si>
  <si>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</si>
  <si>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</si>
  <si>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</si>
  <si>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</si>
  <si>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</si>
  <si>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</si>
  <si>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</si>
  <si>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</si>
  <si>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</si>
  <si>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</si>
  <si>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</si>
  <si>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</si>
  <si>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</si>
  <si>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</si>
  <si>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</si>
  <si>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</si>
  <si>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</si>
  <si>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</si>
  <si>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</si>
  <si>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</si>
  <si>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</si>
  <si>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</si>
  <si>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</si>
  <si>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</si>
  <si>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</si>
  <si>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</si>
  <si>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</si>
  <si>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</si>
  <si>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</si>
  <si>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</si>
  <si>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</si>
  <si>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</si>
  <si>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</si>
  <si>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</si>
  <si>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</si>
  <si>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</si>
  <si>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</si>
  <si>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</si>
  <si>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</si>
  <si>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</si>
  <si>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</si>
  <si>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</si>
  <si>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</si>
  <si>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</si>
  <si>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</si>
  <si>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</si>
  <si>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</si>
  <si>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</si>
  <si>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</si>
  <si>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</si>
  <si>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</si>
  <si>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</si>
  <si>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</si>
  <si>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</si>
  <si>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</si>
  <si>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</si>
  <si>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</si>
  <si>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</si>
  <si>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</si>
  <si>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</si>
  <si>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</si>
  <si>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</si>
  <si>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</si>
  <si>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</si>
  <si>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</si>
  <si>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</si>
  <si>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</si>
  <si>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</si>
  <si>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</si>
  <si>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</si>
  <si>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</si>
  <si>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</si>
  <si>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</si>
  <si>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</si>
  <si>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</si>
  <si>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</si>
  <si>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</si>
  <si>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</si>
  <si>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</si>
  <si>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</si>
  <si>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</si>
  <si>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</si>
  <si>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</si>
  <si>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</si>
  <si>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</si>
  <si>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</si>
  <si>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</si>
  <si>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</si>
  <si>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</si>
  <si>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</si>
  <si>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</si>
  <si>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</si>
  <si>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</si>
  <si>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</si>
  <si>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</si>
  <si>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</si>
  <si>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</si>
  <si>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</si>
  <si>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</si>
  <si>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</si>
  <si>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</si>
  <si>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</si>
  <si>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</si>
  <si>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</si>
  <si>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</si>
  <si>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</si>
  <si>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</si>
  <si>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</si>
  <si>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</si>
  <si>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</si>
  <si>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</si>
  <si>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</si>
  <si>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</si>
  <si>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</si>
  <si>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</si>
  <si>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</si>
  <si>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</si>
  <si>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</si>
  <si>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</si>
  <si>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</si>
  <si>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</si>
  <si>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</si>
  <si>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</si>
  <si>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</si>
  <si>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</si>
  <si>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</si>
  <si>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</si>
  <si>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</si>
  <si>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</si>
  <si>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</si>
  <si>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</si>
  <si>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</si>
  <si>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</si>
  <si>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</si>
  <si>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</si>
  <si>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</si>
  <si>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</si>
  <si>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</si>
  <si>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</si>
  <si>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</si>
  <si>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</si>
  <si>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</si>
  <si>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</si>
  <si>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</si>
  <si>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</si>
  <si>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</si>
  <si>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</si>
  <si>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</si>
  <si>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</si>
  <si>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</si>
  <si>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</si>
  <si>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</si>
  <si>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</si>
  <si>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</si>
  <si>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</si>
  <si>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</si>
  <si>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</si>
  <si>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</si>
  <si>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</si>
  <si>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</si>
  <si>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</si>
  <si>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</si>
  <si>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</si>
  <si>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</si>
  <si>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</si>
  <si>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</si>
  <si>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</si>
  <si>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</si>
  <si>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</si>
  <si>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</si>
  <si>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</si>
  <si>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</si>
  <si>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</si>
  <si>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</si>
  <si>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</si>
  <si>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</si>
  <si>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</si>
  <si>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</si>
  <si>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</si>
  <si>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</si>
  <si>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</si>
  <si>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</si>
  <si>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</si>
  <si>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</si>
  <si>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</si>
  <si>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</si>
  <si>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</si>
  <si>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</si>
  <si>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</si>
  <si>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</si>
  <si>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</si>
  <si>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</si>
  <si>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</si>
  <si>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</si>
  <si>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</si>
  <si>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</si>
  <si>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</si>
  <si>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</si>
  <si>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</si>
  <si>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</si>
  <si>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</si>
  <si>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</si>
  <si>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</si>
  <si>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</si>
  <si>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</si>
  <si>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</si>
  <si>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</si>
  <si>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</si>
  <si>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</si>
  <si>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</si>
  <si>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</si>
  <si>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</si>
  <si>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</si>
  <si>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</si>
  <si>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</si>
  <si>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</si>
  <si>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</si>
  <si>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</si>
  <si>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</si>
  <si>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</si>
  <si>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</si>
  <si>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</si>
  <si>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</si>
  <si>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</si>
  <si>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</si>
  <si>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</si>
  <si>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</si>
  <si>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</si>
  <si>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</si>
  <si>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</si>
  <si>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</si>
  <si>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</si>
  <si>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</si>
  <si>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</si>
  <si>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</si>
  <si>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</si>
  <si>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</si>
  <si>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</si>
  <si>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</si>
  <si>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</si>
  <si>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</si>
  <si>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</si>
  <si>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</si>
  <si>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</si>
  <si>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</si>
  <si>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</si>
  <si>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</si>
  <si>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</si>
  <si>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</si>
  <si>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</si>
  <si>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</si>
  <si>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</si>
  <si>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</si>
  <si>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</si>
  <si>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</si>
  <si>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</si>
  <si>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</si>
  <si>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</si>
  <si>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</si>
  <si>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</si>
  <si>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</si>
  <si>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</si>
  <si>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</si>
  <si>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</si>
  <si>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</si>
  <si>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</si>
  <si>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</si>
  <si>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</si>
  <si>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</si>
  <si>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</si>
  <si>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</si>
  <si>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</si>
  <si>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</si>
  <si>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</si>
  <si>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</si>
  <si>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</si>
  <si>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</si>
  <si>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</si>
  <si>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</si>
  <si>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</si>
  <si>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</si>
  <si>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</si>
  <si>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</si>
  <si>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</si>
  <si>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</si>
  <si>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</si>
  <si>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</si>
  <si>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</si>
  <si>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</si>
  <si>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</si>
  <si>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</si>
  <si>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</si>
  <si>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</si>
  <si>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</si>
  <si>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</si>
  <si>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</si>
  <si>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</si>
  <si>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</si>
  <si>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</si>
  <si>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</si>
  <si>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</si>
  <si>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</si>
  <si>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</si>
  <si>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</si>
  <si>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</si>
  <si>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</si>
  <si>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</si>
  <si>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</si>
  <si>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</si>
  <si>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</si>
  <si>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</si>
  <si>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</si>
  <si>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</si>
  <si>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</si>
  <si>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</si>
  <si>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</si>
  <si>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</si>
  <si>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</si>
  <si>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</si>
  <si>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</si>
  <si>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</si>
  <si>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</si>
  <si>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</si>
  <si>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</si>
  <si>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</si>
  <si>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</si>
  <si>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</si>
  <si>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</si>
  <si>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</si>
  <si>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</si>
  <si>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</si>
  <si>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</si>
  <si>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</si>
  <si>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</si>
  <si>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</si>
  <si>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</si>
  <si>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</si>
  <si>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</si>
  <si>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</si>
  <si>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</si>
  <si>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</si>
  <si>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</si>
  <si>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</si>
  <si>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</si>
  <si>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</si>
  <si>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</si>
  <si>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</si>
  <si>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</si>
  <si>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</si>
  <si>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</si>
  <si>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</si>
  <si>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</si>
  <si>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</si>
  <si>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</si>
  <si>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</si>
  <si>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</si>
  <si>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</si>
  <si>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</si>
  <si>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</si>
  <si>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</si>
  <si>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</si>
  <si>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</si>
  <si>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</si>
  <si>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</si>
  <si>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</si>
  <si>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</si>
  <si>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</si>
  <si>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</si>
  <si>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</si>
  <si>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</si>
  <si>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</si>
  <si>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</si>
  <si>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</si>
  <si>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</si>
  <si>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</si>
  <si>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</si>
  <si>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</si>
  <si>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</si>
  <si>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</si>
  <si>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</si>
  <si>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</si>
  <si>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</si>
  <si>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</si>
  <si>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</si>
  <si>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</si>
  <si>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</si>
  <si>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</si>
  <si>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</si>
  <si>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</si>
  <si>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</si>
  <si>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</si>
  <si>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</si>
  <si>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</si>
  <si>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</si>
  <si>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</si>
  <si>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</si>
  <si>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</si>
  <si>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</si>
  <si>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</si>
  <si>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</si>
  <si>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</si>
  <si>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</si>
  <si>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</si>
  <si>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</si>
  <si>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</si>
  <si>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</si>
  <si>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</si>
  <si>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</si>
  <si>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</si>
  <si>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</si>
  <si>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</si>
  <si>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</si>
  <si>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</si>
  <si>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</si>
  <si>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</si>
  <si>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</si>
  <si>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</si>
  <si>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</si>
  <si>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</si>
  <si>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</si>
  <si>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</si>
  <si>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</si>
  <si>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</si>
  <si>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</si>
  <si>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</si>
  <si>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</si>
  <si>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</si>
  <si>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</si>
  <si>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</si>
  <si>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</si>
  <si>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</si>
  <si>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</si>
  <si>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</si>
  <si>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</si>
  <si>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</si>
  <si>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</si>
  <si>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</si>
  <si>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</si>
  <si>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</si>
  <si>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</si>
  <si>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</si>
  <si>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</si>
  <si>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</si>
  <si>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</si>
  <si>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</si>
  <si>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</si>
  <si>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</si>
  <si>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</si>
  <si>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</si>
  <si>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</si>
  <si>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</si>
  <si>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</si>
  <si>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</si>
  <si>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</si>
  <si>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</si>
  <si>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</si>
  <si>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</si>
  <si>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</si>
  <si>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</si>
  <si>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</si>
  <si>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</si>
  <si>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</si>
  <si>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</si>
  <si>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</si>
  <si>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</si>
  <si>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</si>
  <si>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</si>
  <si>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</si>
  <si>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</si>
  <si>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</si>
  <si>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</si>
  <si>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</si>
  <si>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</si>
  <si>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</si>
  <si>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</si>
  <si>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</si>
  <si>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</si>
  <si>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</si>
  <si>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</si>
  <si>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</si>
  <si>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</si>
  <si>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</si>
  <si>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</si>
  <si>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</si>
  <si>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</si>
  <si>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</si>
  <si>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</si>
  <si>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</si>
  <si>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</si>
  <si>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</si>
  <si>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</si>
  <si>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</si>
  <si>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</si>
  <si>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</si>
  <si>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</si>
  <si>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</si>
  <si>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</si>
  <si>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</si>
  <si>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</si>
  <si>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</si>
  <si>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</si>
  <si>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</si>
  <si>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</si>
  <si>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</si>
  <si>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</si>
  <si>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</si>
  <si>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</si>
  <si>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</si>
  <si>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</si>
  <si>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</si>
  <si>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</si>
  <si>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</si>
  <si>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</si>
  <si>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</si>
  <si>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</si>
  <si>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</si>
  <si>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</si>
  <si>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</si>
  <si>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</si>
  <si>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</si>
  <si>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</si>
  <si>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</si>
  <si>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</si>
  <si>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</si>
  <si>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</si>
  <si>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</si>
  <si>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</si>
  <si>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</si>
  <si>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</si>
  <si>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</si>
  <si>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</si>
  <si>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</si>
  <si>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</si>
  <si>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</si>
  <si>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</si>
  <si>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</si>
  <si>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</si>
  <si>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</si>
  <si>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</si>
  <si>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</si>
  <si>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</si>
  <si>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</si>
  <si>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</si>
  <si>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</si>
  <si>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</si>
  <si>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</si>
  <si>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</si>
  <si>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</si>
  <si>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</si>
  <si>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</si>
  <si>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</si>
  <si>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</si>
  <si>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</si>
  <si>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</si>
  <si>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</si>
  <si>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</si>
  <si>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</si>
  <si>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</si>
  <si>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</si>
  <si>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</si>
  <si>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</si>
  <si>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</si>
  <si>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</si>
  <si>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</si>
  <si>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</si>
  <si>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</si>
  <si>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</si>
  <si>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</si>
  <si>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</si>
  <si>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</si>
  <si>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</si>
  <si>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</si>
  <si>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</si>
  <si>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</si>
  <si>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</si>
  <si>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</si>
  <si>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</si>
  <si>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</si>
  <si>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</si>
  <si>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</si>
  <si>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</si>
  <si>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</si>
  <si>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</si>
  <si>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</si>
  <si>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</si>
  <si>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</si>
  <si>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</si>
  <si>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</si>
  <si>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</si>
  <si>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</si>
  <si>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</si>
  <si>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</si>
  <si>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</si>
  <si>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</si>
  <si>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</si>
  <si>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</si>
  <si>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</si>
  <si>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</si>
  <si>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</si>
  <si>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</si>
  <si>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</si>
  <si>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</si>
  <si>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</si>
  <si>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</si>
  <si>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</si>
  <si>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</si>
  <si>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</si>
  <si>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</si>
  <si>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</si>
  <si>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</si>
  <si>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</si>
  <si>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</si>
  <si>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</si>
  <si>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</si>
  <si>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</si>
  <si>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</si>
  <si>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</si>
  <si>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</si>
  <si>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</si>
  <si>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</si>
  <si>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</si>
  <si>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</si>
  <si>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</si>
  <si>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</si>
  <si>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</si>
  <si>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</si>
  <si>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</si>
  <si>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</si>
  <si>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</si>
  <si>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</si>
  <si>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</si>
  <si>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</si>
  <si>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</si>
  <si>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</si>
  <si>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</si>
  <si>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</si>
  <si>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</si>
  <si>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</si>
  <si>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</si>
  <si>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</si>
  <si>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</si>
  <si>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</si>
  <si>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</si>
  <si>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</si>
  <si>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</si>
  <si>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</si>
  <si>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</si>
  <si>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</si>
  <si>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</si>
  <si>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</si>
  <si>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</si>
  <si>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</si>
  <si>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</si>
  <si>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</si>
  <si>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</si>
  <si>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</si>
  <si>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</si>
  <si>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</si>
  <si>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</si>
  <si>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</si>
  <si>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</si>
  <si>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</si>
  <si>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</si>
  <si>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</si>
  <si>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</si>
  <si>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</si>
  <si>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</si>
  <si>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</si>
  <si>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</si>
  <si>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</si>
  <si>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</si>
  <si>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</si>
  <si>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</si>
  <si>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</si>
  <si>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</si>
  <si>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</si>
  <si>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</si>
  <si>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</si>
  <si>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</si>
  <si>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</si>
  <si>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</si>
  <si>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</si>
  <si>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</si>
  <si>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</si>
  <si>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</si>
  <si>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</si>
  <si>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</si>
  <si>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</si>
  <si>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</si>
  <si>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</si>
  <si>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</si>
  <si>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</si>
  <si>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</si>
  <si>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</si>
  <si>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</si>
  <si>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</si>
  <si>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</si>
  <si>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</si>
  <si>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</si>
  <si>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</si>
  <si>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</si>
  <si>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</si>
  <si>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</si>
  <si>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</si>
  <si>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</si>
  <si>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</si>
  <si>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</si>
  <si>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</si>
  <si>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</si>
  <si>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</si>
  <si>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</si>
  <si>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</si>
  <si>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</si>
  <si>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</si>
  <si>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</si>
  <si>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</si>
  <si>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</si>
  <si>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</si>
  <si>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</si>
  <si>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</si>
  <si>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</si>
  <si>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</si>
  <si>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</si>
  <si>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</si>
  <si>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</si>
  <si>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</si>
  <si>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</si>
  <si>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</si>
  <si>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</si>
  <si>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</si>
  <si>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</si>
  <si>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</si>
  <si>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</si>
  <si>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</si>
  <si>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</si>
  <si>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</si>
  <si>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</si>
  <si>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</si>
  <si>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</si>
  <si>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</si>
  <si>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</si>
  <si>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</si>
  <si>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</si>
  <si>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</si>
  <si>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</si>
  <si>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</si>
  <si>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</si>
  <si>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</si>
  <si>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</si>
  <si>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</si>
  <si>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</si>
  <si>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</si>
  <si>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</si>
  <si>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</si>
  <si>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</si>
  <si>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</si>
  <si>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</si>
  <si>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</si>
  <si>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</si>
  <si>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</si>
  <si>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</si>
  <si>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</si>
  <si>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</si>
  <si>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</si>
  <si>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</si>
  <si>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</si>
  <si>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</si>
  <si>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</si>
  <si>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</si>
  <si>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</si>
  <si>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</si>
  <si>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</si>
  <si>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</si>
  <si>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</si>
  <si>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</si>
  <si>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</si>
  <si>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</si>
  <si>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</si>
  <si>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</si>
  <si>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</si>
  <si>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</si>
  <si>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</si>
  <si>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</si>
  <si>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</si>
  <si>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</si>
  <si>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</si>
  <si>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</si>
  <si>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</si>
  <si>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</si>
  <si>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</si>
  <si>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</si>
  <si>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</si>
  <si>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</si>
  <si>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</si>
  <si>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</si>
  <si>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</si>
  <si>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</si>
  <si>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</si>
  <si>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</si>
  <si>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</si>
  <si>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</si>
  <si>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</si>
  <si>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</si>
  <si>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</si>
  <si>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</si>
  <si>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</si>
  <si>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</si>
  <si>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</si>
  <si>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</si>
  <si>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</si>
  <si>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</si>
  <si>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</si>
  <si>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</si>
  <si>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</si>
  <si>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</si>
  <si>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</si>
  <si>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</si>
  <si>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</si>
  <si>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</si>
  <si>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</si>
  <si>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</si>
  <si>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</si>
  <si>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</si>
  <si>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</si>
  <si>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</si>
  <si>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</si>
  <si>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</si>
  <si>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</si>
  <si>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</si>
  <si>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</si>
  <si>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</si>
  <si>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</si>
  <si>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</si>
  <si>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</si>
  <si>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</si>
  <si>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</si>
  <si>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</si>
  <si>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</si>
  <si>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</si>
  <si>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</si>
  <si>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</si>
  <si>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</si>
  <si>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</si>
  <si>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</si>
  <si>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</si>
  <si>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</si>
  <si>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</si>
  <si>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</si>
  <si>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</si>
  <si>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</si>
  <si>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</si>
  <si>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</si>
  <si>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</si>
  <si>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</si>
  <si>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</si>
  <si>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</si>
  <si>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</si>
  <si>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</si>
  <si>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</si>
  <si>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</si>
  <si>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</si>
  <si>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</si>
  <si>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</si>
  <si>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</si>
  <si>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</si>
  <si>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</si>
  <si>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</si>
  <si>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</si>
  <si>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</si>
  <si>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</si>
  <si>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</si>
  <si>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</si>
  <si>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</si>
  <si>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</si>
  <si>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</si>
  <si>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</si>
  <si>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</si>
  <si>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</si>
  <si>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</si>
  <si>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</si>
  <si>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</si>
  <si>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</si>
  <si>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</si>
  <si>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</si>
  <si>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</si>
  <si>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</si>
  <si>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</si>
  <si>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</si>
  <si>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</si>
  <si>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</si>
  <si>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</si>
  <si>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</si>
  <si>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</si>
  <si>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</si>
  <si>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</si>
  <si>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</si>
  <si>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</si>
  <si>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</si>
  <si>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</si>
  <si>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</si>
  <si>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</si>
  <si>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</si>
  <si>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</si>
  <si>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</si>
  <si>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</si>
  <si>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</si>
  <si>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</si>
  <si>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</si>
  <si>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</si>
  <si>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</si>
  <si>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</si>
  <si>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</si>
  <si>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</si>
  <si>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</si>
  <si>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</si>
  <si>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</si>
  <si>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</si>
  <si>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</si>
  <si>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</si>
  <si>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</si>
  <si>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</si>
  <si>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</si>
  <si>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</si>
  <si>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</si>
  <si>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</si>
  <si>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</si>
  <si>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</si>
  <si>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</si>
  <si>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</si>
  <si>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</si>
  <si>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</si>
  <si>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</si>
  <si>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</si>
  <si>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</si>
  <si>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</si>
  <si>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</si>
  <si>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</si>
  <si>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</si>
  <si>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</si>
  <si>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</si>
  <si>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</si>
  <si>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</si>
  <si>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</si>
  <si>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</si>
  <si>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</si>
  <si>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</si>
  <si>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</si>
  <si>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</si>
  <si>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</si>
  <si>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</si>
  <si>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</si>
  <si>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</si>
  <si>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</si>
  <si>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</si>
  <si>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</si>
  <si>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</si>
  <si>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</si>
  <si>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</si>
  <si>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</si>
  <si>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</si>
  <si>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</si>
  <si>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</si>
  <si>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</si>
  <si>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</si>
  <si>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</si>
  <si>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</si>
  <si>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</si>
  <si>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</si>
  <si>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</si>
  <si>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</si>
  <si>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</si>
  <si>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</si>
  <si>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</si>
  <si>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</si>
  <si>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</si>
  <si>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</si>
  <si>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</si>
  <si>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</si>
  <si>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</si>
  <si>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</si>
  <si>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</si>
  <si>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</si>
  <si>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</si>
  <si>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</si>
  <si>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</si>
  <si>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</si>
  <si>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</si>
  <si>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</si>
  <si>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</si>
  <si>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</si>
  <si>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</si>
  <si>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</si>
  <si>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</si>
  <si>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</si>
  <si>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</si>
  <si>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</si>
  <si>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</si>
  <si>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</si>
  <si>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</si>
  <si>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</si>
  <si>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</si>
  <si>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</si>
  <si>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</si>
  <si>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</si>
  <si>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</si>
  <si>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</si>
  <si>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</si>
  <si>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</si>
  <si>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</si>
  <si>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</si>
  <si>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</si>
  <si>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</si>
  <si>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</si>
  <si>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</si>
  <si>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</si>
  <si>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</si>
  <si>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</si>
  <si>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</si>
  <si>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</si>
  <si>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</si>
  <si>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</si>
  <si>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</si>
  <si>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</si>
  <si>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</si>
  <si>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</si>
  <si>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</si>
  <si>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</si>
  <si>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</si>
  <si>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</si>
  <si>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</si>
  <si>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</si>
  <si>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</si>
  <si>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</si>
  <si>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</si>
  <si>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</si>
  <si>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</si>
  <si>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</si>
  <si>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</si>
  <si>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</si>
  <si>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</si>
  <si>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</si>
  <si>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</si>
  <si>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</si>
  <si>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</si>
  <si>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</si>
  <si>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</si>
  <si>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</si>
  <si>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</si>
  <si>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</si>
  <si>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</si>
  <si>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</si>
  <si>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</si>
  <si>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</si>
  <si>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</si>
  <si>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</si>
  <si>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</si>
  <si>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</si>
  <si>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</si>
  <si>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</si>
  <si>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</si>
  <si>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</si>
  <si>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</si>
  <si>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</si>
  <si>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</si>
  <si>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</si>
  <si>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</si>
  <si>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</si>
  <si>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</si>
  <si>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</si>
  <si>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</si>
  <si>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</si>
  <si>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</si>
  <si>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</si>
  <si>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</si>
  <si>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</si>
  <si>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</si>
  <si>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</si>
  <si>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</si>
  <si>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</si>
  <si>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</si>
  <si>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</si>
  <si>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</si>
  <si>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</si>
  <si>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</si>
  <si>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</si>
  <si>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</si>
  <si>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</si>
  <si>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</si>
  <si>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</si>
  <si>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</si>
  <si>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</si>
  <si>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</si>
  <si>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</si>
  <si>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</si>
  <si>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</si>
  <si>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</si>
  <si>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</si>
  <si>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</si>
  <si>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</si>
  <si>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</si>
  <si>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</si>
  <si>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</si>
  <si>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</si>
  <si>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</si>
  <si>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</si>
  <si>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</si>
  <si>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</si>
  <si>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</si>
  <si>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</si>
  <si>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</si>
  <si>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</si>
  <si>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</si>
  <si>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</si>
  <si>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</si>
  <si>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</si>
  <si>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</si>
  <si>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</si>
  <si>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</si>
  <si>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</si>
  <si>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</si>
  <si>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</si>
  <si>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</si>
  <si>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</si>
  <si>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</si>
  <si>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</si>
  <si>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</si>
  <si>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</si>
  <si>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</si>
  <si>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</si>
  <si>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</si>
  <si>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</si>
  <si>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</si>
  <si>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</si>
  <si>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</si>
  <si>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</si>
  <si>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</si>
  <si>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</si>
  <si>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</si>
  <si>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</si>
  <si>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</si>
  <si>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</si>
  <si>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</si>
  <si>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</si>
  <si>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</si>
  <si>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</si>
  <si>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</si>
  <si>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</si>
  <si>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</si>
  <si>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</si>
  <si>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</si>
  <si>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</si>
  <si>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</si>
  <si>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</si>
  <si>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</si>
  <si>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</si>
  <si>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</si>
  <si>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</si>
  <si>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</si>
  <si>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</si>
  <si>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</si>
  <si>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</si>
  <si>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</si>
  <si>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</si>
  <si>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</si>
  <si>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</si>
  <si>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</si>
  <si>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</si>
  <si>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</si>
  <si>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</si>
  <si>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</si>
  <si>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</si>
  <si>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</si>
  <si>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</si>
  <si>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</si>
  <si>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</si>
  <si>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</si>
  <si>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</si>
  <si>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</si>
  <si>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</si>
  <si>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</si>
  <si>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</si>
  <si>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</si>
  <si>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</si>
  <si>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</si>
  <si>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</si>
  <si>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</si>
  <si>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</si>
  <si>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</si>
  <si>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</si>
  <si>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</si>
  <si>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</si>
  <si>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</si>
  <si>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</si>
  <si>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</si>
  <si>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</si>
  <si>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</si>
  <si>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</si>
  <si>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</si>
  <si>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</si>
  <si>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</si>
  <si>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</si>
  <si>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</si>
  <si>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</si>
  <si>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</si>
  <si>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</si>
  <si>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</si>
  <si>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</si>
  <si>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</si>
  <si>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</si>
  <si>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</si>
  <si>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</si>
  <si>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</si>
  <si>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</si>
  <si>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</si>
  <si>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</si>
  <si>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</si>
  <si>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</si>
  <si>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</si>
  <si>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</si>
  <si>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</si>
  <si>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</si>
  <si>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</si>
  <si>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</si>
  <si>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</si>
  <si>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</si>
  <si>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</si>
  <si>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</si>
  <si>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</si>
  <si>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</si>
  <si>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</si>
  <si>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</si>
  <si>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</si>
  <si>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</si>
  <si>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</si>
  <si>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</si>
  <si>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</si>
  <si>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</si>
  <si>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</si>
  <si>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</si>
  <si>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</si>
  <si>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</si>
  <si>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</si>
  <si>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</si>
  <si>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</si>
  <si>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</si>
  <si>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</si>
  <si>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</si>
  <si>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</si>
  <si>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</si>
  <si>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</si>
  <si>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</si>
  <si>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</si>
  <si>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</si>
  <si>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</si>
  <si>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</si>
  <si>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</si>
  <si>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</si>
  <si>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</si>
  <si>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</si>
  <si>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</si>
  <si>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</si>
  <si>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</si>
  <si>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</si>
  <si>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</si>
  <si>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</si>
  <si>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</si>
  <si>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</si>
  <si>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</si>
  <si>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</si>
  <si>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</si>
  <si>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</si>
  <si>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</si>
  <si>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</si>
  <si>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</si>
  <si>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</si>
  <si>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</si>
  <si>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</si>
  <si>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</si>
  <si>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</si>
  <si>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</si>
  <si>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</si>
  <si>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</si>
  <si>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</si>
  <si>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</si>
  <si>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</si>
  <si>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</si>
  <si>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</si>
  <si>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</si>
  <si>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</si>
  <si>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</si>
  <si>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</si>
  <si>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</si>
  <si>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</si>
  <si>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</si>
  <si>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</si>
  <si>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</si>
  <si>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</si>
  <si>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</si>
  <si>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</si>
  <si>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</si>
  <si>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</si>
  <si>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</si>
  <si>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</si>
  <si>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</si>
  <si>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</si>
  <si>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</si>
  <si>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</si>
  <si>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</si>
  <si>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</si>
  <si>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</si>
  <si>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</si>
  <si>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</si>
  <si>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</si>
  <si>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</si>
  <si>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</si>
  <si>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</si>
  <si>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</si>
  <si>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</si>
  <si>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</si>
  <si>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</si>
  <si>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</si>
  <si>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</si>
  <si>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</si>
  <si>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</si>
  <si>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</si>
  <si>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</si>
  <si>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</si>
  <si>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</si>
  <si>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</si>
  <si>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</si>
  <si>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</si>
  <si>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</si>
  <si>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</si>
  <si>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</si>
  <si>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</si>
  <si>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</si>
  <si>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</si>
  <si>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</si>
  <si>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</si>
  <si>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</si>
  <si>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</si>
  <si>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</si>
  <si>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</si>
  <si>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</si>
  <si>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</si>
  <si>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</si>
  <si>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</si>
  <si>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</si>
  <si>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</si>
  <si>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</si>
  <si>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</si>
  <si>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</si>
  <si>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</si>
  <si>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</si>
  <si>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</si>
  <si>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</si>
  <si>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</si>
  <si>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</si>
  <si>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</si>
  <si>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</si>
  <si>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</si>
  <si>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</si>
  <si>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</si>
  <si>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</si>
  <si>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</si>
  <si>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</si>
  <si>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</si>
  <si>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</si>
  <si>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</si>
  <si>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</si>
  <si>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</si>
  <si>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</si>
  <si>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</si>
  <si>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</si>
  <si>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</si>
  <si>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</si>
  <si>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</si>
  <si>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</si>
  <si>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</si>
  <si>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</si>
  <si>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</si>
  <si>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</si>
  <si>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</si>
  <si>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</si>
  <si>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</si>
  <si>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</si>
  <si>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</si>
  <si>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</si>
  <si>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</si>
  <si>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</si>
  <si>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</si>
  <si>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</si>
  <si>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</si>
  <si>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</si>
  <si>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</si>
  <si>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</si>
  <si>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</si>
  <si>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</si>
  <si>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</si>
  <si>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</si>
  <si>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</si>
  <si>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</si>
  <si>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</si>
  <si>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</si>
  <si>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</si>
  <si>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</si>
  <si>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</si>
  <si>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</si>
  <si>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</si>
  <si>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</si>
  <si>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</si>
  <si>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</si>
  <si>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</si>
  <si>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</si>
  <si>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</si>
  <si>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</si>
  <si>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</si>
  <si>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</si>
  <si>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</si>
  <si>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</si>
  <si>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</si>
  <si>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</si>
  <si>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</si>
  <si>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</si>
  <si>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</si>
  <si>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</si>
  <si>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</si>
  <si>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</si>
  <si>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</si>
  <si>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</si>
  <si>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</si>
  <si>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</si>
  <si>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</si>
  <si>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</si>
  <si>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</si>
  <si>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</si>
  <si>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</si>
  <si>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</si>
  <si>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</si>
  <si>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</si>
  <si>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</si>
  <si>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</si>
  <si>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</si>
  <si>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</si>
  <si>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</si>
  <si>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</si>
  <si>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</si>
  <si>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</si>
  <si>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</si>
  <si>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</si>
  <si>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</si>
  <si>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</si>
  <si>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</si>
  <si>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</si>
  <si>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</si>
  <si>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</si>
  <si>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</si>
  <si>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</si>
  <si>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</si>
  <si>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</si>
  <si>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</si>
  <si>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</si>
  <si>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</si>
  <si>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</si>
  <si>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</si>
  <si>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</si>
  <si>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</si>
  <si>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</si>
  <si>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</si>
  <si>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</si>
  <si>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</si>
  <si>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</si>
  <si>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</si>
  <si>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</si>
  <si>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</si>
  <si>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</si>
  <si>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</si>
  <si>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</si>
  <si>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</si>
  <si>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</si>
  <si>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</si>
  <si>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</si>
  <si>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</si>
  <si>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</si>
  <si>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</si>
  <si>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</si>
  <si>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</si>
  <si>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</si>
  <si>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</si>
  <si>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</si>
  <si>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</si>
  <si>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</si>
  <si>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</si>
  <si>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</si>
  <si>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</si>
  <si>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</si>
  <si>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</si>
  <si>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</si>
  <si>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</si>
  <si>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</si>
  <si>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</si>
  <si>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</si>
  <si>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</si>
  <si>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</si>
  <si>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</si>
  <si>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</si>
  <si>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</si>
  <si>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</si>
  <si>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</si>
  <si>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</si>
  <si>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</si>
  <si>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</si>
  <si>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</si>
  <si>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</si>
  <si>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</si>
  <si>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</si>
  <si>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</si>
  <si>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</si>
  <si>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</si>
  <si>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</si>
  <si>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</si>
  <si>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</si>
  <si>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</si>
  <si>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</si>
  <si>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</si>
  <si>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</si>
  <si>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</si>
  <si>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</si>
  <si>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</si>
  <si>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</si>
  <si>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</si>
  <si>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</si>
  <si>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</si>
  <si>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</si>
  <si>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</si>
  <si>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</si>
  <si>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</si>
  <si>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</si>
  <si>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</si>
  <si>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</si>
  <si>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</si>
  <si>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</si>
  <si>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</si>
  <si>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</si>
  <si>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</si>
  <si>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</si>
  <si>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</si>
  <si>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</si>
  <si>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</si>
  <si>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</si>
  <si>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</si>
  <si>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</si>
  <si>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</si>
  <si>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</si>
  <si>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</si>
  <si>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</si>
  <si>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</si>
  <si>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</si>
  <si>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</si>
  <si>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</si>
  <si>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</si>
  <si>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</si>
  <si>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</si>
  <si>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</si>
  <si>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</si>
  <si>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</si>
  <si>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</si>
  <si>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</si>
  <si>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</si>
  <si>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</si>
  <si>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</si>
  <si>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</si>
  <si>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</si>
  <si>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</si>
  <si>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</si>
  <si>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</si>
  <si>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</si>
  <si>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</si>
  <si>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</si>
  <si>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</si>
  <si>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</si>
  <si>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</si>
  <si>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</si>
  <si>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</si>
  <si>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</si>
  <si>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</si>
  <si>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</si>
  <si>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</si>
  <si>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</si>
  <si>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</si>
  <si>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</si>
  <si>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</si>
  <si>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</si>
  <si>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</si>
  <si>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</si>
  <si>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</si>
  <si>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</si>
  <si>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</si>
  <si>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</si>
  <si>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</si>
  <si>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</si>
  <si>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</si>
  <si>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</si>
  <si>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</si>
  <si>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</si>
  <si>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</si>
  <si>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</si>
  <si>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</si>
  <si>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</si>
  <si>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</si>
  <si>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</si>
  <si>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</si>
  <si>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</si>
  <si>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</si>
  <si>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</si>
  <si>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</si>
  <si>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</si>
  <si>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</si>
  <si>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</si>
  <si>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</si>
  <si>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</si>
  <si>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</si>
  <si>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</si>
  <si>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</si>
  <si>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</si>
  <si>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</si>
  <si>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</si>
  <si>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</si>
  <si>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</si>
  <si>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</si>
  <si>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</si>
  <si>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</si>
  <si>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</si>
  <si>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</si>
  <si>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</si>
  <si>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</si>
  <si>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</si>
  <si>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</si>
  <si>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</si>
  <si>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</si>
  <si>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</si>
  <si>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</si>
  <si>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</si>
  <si>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</si>
  <si>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</si>
  <si>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</si>
  <si>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</si>
  <si>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</si>
  <si>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</si>
  <si>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</si>
  <si>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</si>
  <si>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</si>
  <si>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</si>
  <si>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</si>
  <si>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</si>
  <si>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</si>
  <si>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</si>
  <si>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</si>
  <si>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</si>
  <si>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</si>
  <si>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</si>
  <si>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</si>
  <si>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</si>
  <si>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</si>
  <si>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</si>
  <si>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</si>
  <si>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</si>
  <si>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</si>
  <si>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</si>
  <si>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</si>
  <si>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</si>
  <si>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</si>
  <si>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</si>
  <si>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</si>
  <si>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</si>
  <si>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</si>
  <si>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</si>
  <si>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</si>
  <si>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</si>
  <si>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</si>
  <si>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</si>
  <si>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</si>
  <si>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</si>
  <si>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</si>
  <si>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</si>
  <si>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</si>
  <si>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</si>
  <si>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</si>
  <si>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</si>
  <si>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</si>
  <si>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</si>
  <si>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</si>
  <si>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</si>
  <si>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</si>
  <si>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</si>
  <si>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</si>
  <si>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</si>
  <si>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</si>
  <si>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</si>
  <si>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</si>
  <si>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</si>
  <si>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</si>
  <si>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</si>
  <si>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</si>
  <si>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</si>
  <si>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</si>
  <si>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</si>
  <si>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</si>
  <si>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</si>
  <si>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</si>
  <si>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</si>
  <si>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</si>
  <si>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</si>
  <si>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</si>
  <si>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</si>
  <si>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</si>
  <si>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</si>
  <si>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</si>
  <si>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</si>
  <si>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</si>
  <si>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</si>
  <si>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</si>
  <si>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</si>
  <si>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</si>
  <si>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</si>
  <si>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</si>
  <si>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</si>
  <si>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</si>
  <si>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</si>
  <si>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</si>
  <si>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</si>
  <si>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</si>
  <si>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</si>
  <si>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</si>
  <si>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</si>
  <si>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</si>
  <si>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</si>
  <si>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</si>
  <si>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</si>
  <si>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</si>
  <si>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</si>
  <si>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</si>
  <si>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</si>
  <si>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</si>
  <si>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</si>
  <si>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</si>
  <si>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</si>
  <si>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</si>
  <si>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</si>
  <si>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</si>
  <si>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</si>
  <si>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</si>
  <si>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</si>
  <si>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</si>
  <si>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</si>
  <si>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</si>
  <si>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</si>
  <si>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</si>
  <si>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</si>
  <si>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</si>
  <si>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</si>
  <si>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</si>
  <si>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</si>
  <si>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</si>
  <si>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</si>
  <si>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</si>
  <si>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</si>
  <si>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</si>
  <si>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</si>
  <si>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</si>
  <si>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</si>
  <si>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</si>
  <si>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</si>
  <si>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</si>
  <si>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</si>
  <si>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</si>
  <si>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</si>
  <si>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</si>
  <si>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</si>
  <si>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</si>
  <si>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</si>
  <si>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</si>
  <si>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</si>
  <si>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</si>
  <si>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</si>
  <si>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</si>
  <si>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</si>
  <si>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</si>
  <si>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</si>
  <si>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</si>
  <si>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</si>
  <si>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</si>
  <si>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</si>
  <si>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</si>
  <si>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</si>
  <si>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</si>
  <si>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</si>
  <si>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</si>
  <si>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</si>
  <si>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</si>
  <si>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</si>
  <si>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</si>
  <si>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</si>
  <si>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</si>
  <si>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</si>
  <si>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</si>
  <si>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</si>
  <si>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</si>
  <si>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</si>
  <si>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</si>
  <si>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</si>
  <si>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</si>
  <si>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</si>
  <si>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</si>
  <si>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</si>
  <si>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</si>
  <si>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</si>
  <si>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</si>
  <si>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</si>
  <si>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</si>
  <si>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</si>
  <si>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</si>
  <si>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</si>
  <si>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</si>
  <si>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</si>
  <si>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</si>
  <si>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</si>
  <si>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</si>
  <si>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</si>
  <si>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</si>
  <si>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</si>
  <si>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</si>
  <si>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</si>
  <si>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</si>
  <si>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</si>
  <si>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</si>
  <si>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</si>
  <si>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</si>
  <si>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</si>
  <si>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</si>
  <si>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</si>
  <si>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</si>
  <si>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</si>
  <si>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</si>
  <si>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</si>
  <si>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</si>
  <si>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</si>
  <si>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</si>
  <si>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</si>
  <si>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</si>
  <si>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</si>
  <si>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</si>
  <si>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</si>
  <si>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</si>
  <si>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</si>
  <si>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</si>
  <si>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</si>
  <si>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</si>
  <si>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</si>
  <si>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</si>
  <si>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</si>
  <si>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</si>
  <si>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</si>
  <si>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</si>
  <si>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</si>
  <si>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</si>
  <si>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</si>
  <si>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</si>
  <si>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</si>
  <si>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</si>
  <si>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</si>
  <si>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</si>
  <si>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</si>
  <si>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</si>
  <si>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</si>
  <si>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</si>
  <si>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</si>
  <si>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</si>
  <si>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</si>
  <si>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</si>
  <si>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</si>
  <si>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</si>
  <si>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</si>
  <si>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</si>
  <si>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</si>
  <si>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</si>
  <si>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</si>
  <si>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</si>
  <si>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</si>
  <si>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</si>
  <si>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</si>
  <si>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</si>
  <si>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</si>
  <si>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</si>
  <si>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</si>
  <si>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</si>
  <si>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</si>
  <si>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</si>
  <si>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</si>
  <si>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</si>
  <si>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</si>
  <si>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</si>
  <si>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</si>
  <si>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</si>
  <si>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</si>
  <si>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</si>
  <si>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</si>
  <si>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</si>
  <si>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</si>
  <si>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</si>
  <si>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</si>
  <si>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</si>
  <si>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</si>
  <si>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</si>
  <si>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</si>
  <si>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</si>
  <si>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</si>
  <si>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</si>
  <si>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</si>
  <si>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</si>
  <si>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</si>
  <si>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</si>
  <si>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</si>
  <si>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</si>
  <si>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</si>
  <si>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</si>
  <si>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</si>
  <si>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</si>
  <si>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</si>
  <si>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</si>
  <si>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</si>
  <si>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</si>
  <si>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</si>
  <si>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</si>
  <si>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</si>
  <si>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</si>
  <si>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</si>
  <si>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</si>
  <si>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</si>
  <si>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</si>
  <si>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</si>
  <si>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</si>
  <si>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</si>
  <si>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</si>
  <si>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</si>
  <si>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</si>
  <si>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</si>
  <si>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</si>
  <si>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</si>
  <si>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</si>
  <si>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</si>
  <si>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</si>
  <si>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</si>
  <si>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</si>
  <si>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</si>
  <si>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</si>
  <si>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</si>
  <si>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</si>
  <si>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</si>
  <si>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</si>
  <si>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</si>
  <si>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</si>
  <si>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</si>
  <si>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</si>
  <si>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</si>
  <si>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</si>
  <si>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</si>
  <si>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</si>
  <si>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</si>
  <si>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</si>
  <si>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</si>
  <si>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</si>
  <si>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</si>
  <si>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</si>
  <si>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</si>
  <si>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</si>
  <si>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</si>
  <si>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</si>
  <si>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</si>
  <si>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</si>
  <si>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</si>
  <si>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</si>
  <si>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</si>
  <si>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</si>
  <si>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</si>
  <si>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</si>
  <si>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</si>
  <si>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</si>
  <si>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</si>
  <si>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</si>
  <si>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</si>
  <si>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</si>
  <si>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</si>
  <si>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</si>
  <si>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</si>
  <si>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</si>
  <si>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</si>
  <si>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</si>
  <si>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</si>
  <si>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</si>
  <si>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</si>
  <si>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</si>
  <si>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</si>
  <si>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</si>
  <si>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</si>
  <si>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</si>
  <si>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</si>
  <si>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</si>
  <si>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</si>
  <si>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</si>
  <si>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</si>
  <si>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</si>
  <si>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</si>
  <si>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</si>
  <si>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</si>
  <si>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</si>
  <si>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</si>
  <si>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</si>
  <si>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</si>
  <si>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</si>
  <si>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</si>
  <si>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</si>
  <si>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</si>
  <si>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</si>
  <si>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</si>
  <si>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</si>
  <si>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</si>
  <si>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</si>
  <si>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</si>
  <si>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</si>
  <si>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</si>
  <si>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</si>
  <si>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</si>
  <si>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</si>
  <si>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</si>
  <si>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</si>
  <si>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</si>
  <si>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</si>
  <si>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</si>
  <si>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</si>
  <si>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</si>
  <si>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</si>
  <si>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</si>
  <si>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</si>
  <si>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</si>
  <si>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</si>
  <si>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</si>
  <si>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</si>
  <si>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</si>
  <si>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</si>
  <si>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</si>
  <si>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</si>
  <si>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</si>
  <si>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</si>
  <si>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</si>
  <si>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</si>
  <si>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</si>
  <si>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</si>
  <si>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</si>
  <si>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</si>
  <si>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</si>
  <si>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</si>
  <si>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</si>
  <si>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</si>
  <si>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</si>
  <si>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</si>
  <si>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</si>
  <si>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</si>
  <si>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</si>
  <si>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</si>
  <si>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</si>
  <si>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</si>
  <si>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</si>
  <si>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</si>
  <si>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</si>
  <si>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</si>
  <si>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</si>
  <si>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</si>
  <si>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</si>
  <si>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</si>
  <si>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</si>
  <si>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</si>
  <si>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</si>
  <si>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</si>
  <si>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</si>
  <si>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</si>
  <si>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</si>
  <si>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</si>
  <si>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</si>
  <si>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</si>
  <si>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</si>
  <si>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</si>
  <si>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</si>
  <si>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</si>
  <si>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</si>
  <si>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</si>
  <si>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</si>
  <si>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</si>
  <si>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</si>
  <si>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</si>
  <si>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</si>
  <si>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</si>
  <si>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</si>
  <si>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</si>
  <si>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</si>
  <si>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</si>
  <si>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</si>
  <si>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</si>
  <si>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</si>
  <si>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</si>
  <si>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</si>
  <si>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</si>
  <si>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</si>
  <si>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</si>
  <si>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</si>
  <si>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</si>
  <si>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</si>
  <si>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</si>
  <si>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</si>
  <si>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</si>
  <si>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</si>
  <si>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</si>
  <si>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</si>
  <si>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</si>
  <si>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</si>
  <si>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</si>
  <si>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</si>
  <si>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</si>
  <si>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</si>
  <si>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</si>
  <si>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</si>
  <si>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</si>
  <si>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</si>
  <si>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</si>
  <si>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</si>
  <si>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</si>
  <si>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</si>
  <si>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</si>
  <si>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</si>
  <si>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</si>
  <si>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</si>
  <si>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</si>
  <si>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</si>
  <si>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</si>
  <si>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</si>
  <si>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</si>
  <si>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</si>
  <si>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</si>
  <si>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</si>
  <si>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</si>
  <si>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</si>
  <si>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</si>
  <si>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</si>
  <si>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</si>
  <si>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</si>
  <si>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</si>
  <si>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</si>
  <si>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</si>
  <si>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</si>
  <si>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</si>
  <si>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</si>
  <si>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</si>
  <si>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</si>
  <si>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</si>
  <si>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</si>
  <si>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</si>
  <si>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</si>
  <si>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</si>
  <si>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</si>
  <si>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</si>
  <si>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</si>
  <si>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</si>
  <si>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</si>
  <si>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</si>
  <si>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</si>
  <si>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</si>
  <si>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</si>
  <si>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</si>
  <si>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</si>
  <si>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</si>
  <si>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</si>
  <si>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</si>
  <si>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</si>
  <si>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</si>
  <si>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</si>
  <si>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</si>
  <si>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</si>
  <si>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</si>
  <si>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</si>
  <si>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</si>
  <si>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</si>
  <si>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</si>
  <si>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</si>
  <si>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</si>
  <si>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</si>
  <si>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</si>
  <si>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</si>
  <si>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</si>
  <si>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</si>
  <si>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</si>
  <si>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</si>
  <si>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</si>
  <si>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</si>
  <si>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</si>
  <si>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</si>
  <si>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</si>
  <si>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</si>
  <si>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</si>
  <si>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</si>
  <si>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</si>
  <si>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</si>
  <si>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</si>
  <si>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</si>
  <si>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</si>
  <si>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</si>
  <si>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</si>
  <si>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</si>
  <si>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</si>
  <si>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</si>
  <si>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</si>
  <si>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</si>
  <si>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</si>
  <si>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</si>
  <si>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</si>
  <si>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</si>
  <si>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</si>
  <si>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</si>
  <si>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</si>
  <si>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</si>
  <si>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</si>
  <si>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</si>
  <si>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</si>
  <si>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</si>
  <si>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</si>
  <si>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</si>
  <si>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</si>
  <si>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</si>
  <si>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</si>
  <si>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</si>
  <si>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</si>
  <si>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</si>
  <si>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</si>
  <si>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</si>
  <si>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</si>
  <si>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</si>
  <si>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</si>
  <si>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</si>
  <si>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</si>
  <si>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</si>
  <si>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</si>
  <si>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</si>
  <si>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</si>
  <si>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</si>
  <si>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</si>
  <si>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</si>
  <si>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</si>
  <si>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</si>
  <si>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</si>
  <si>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</si>
  <si>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</si>
  <si>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</si>
  <si>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</si>
  <si>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</si>
  <si>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</si>
  <si>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</si>
  <si>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</si>
  <si>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</si>
  <si>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</si>
  <si>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</si>
  <si>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</si>
  <si>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</si>
  <si>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</si>
  <si>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</si>
  <si>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</si>
  <si>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</si>
  <si>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</si>
  <si>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</si>
  <si>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</si>
  <si>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</si>
  <si>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</si>
  <si>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</si>
  <si>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</si>
  <si>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</si>
  <si>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</si>
  <si>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</si>
  <si>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</si>
  <si>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</si>
  <si>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</si>
  <si>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</si>
  <si>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</si>
  <si>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</si>
  <si>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</si>
  <si>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</si>
  <si>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</si>
  <si>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</si>
  <si>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</si>
  <si>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</si>
  <si>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</si>
  <si>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</si>
  <si>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</si>
  <si>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</si>
  <si>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</si>
  <si>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</si>
  <si>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</si>
  <si>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</si>
  <si>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</si>
  <si>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</si>
  <si>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</si>
  <si>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</si>
  <si>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</si>
  <si>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</si>
  <si>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</si>
  <si>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</si>
  <si>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</si>
  <si>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</si>
  <si>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</si>
  <si>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</si>
  <si>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</si>
  <si>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</si>
  <si>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</si>
  <si>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</si>
  <si>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</si>
  <si>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</si>
  <si>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</si>
  <si>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</si>
  <si>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</si>
  <si>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</si>
  <si>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</si>
  <si>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</si>
  <si>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</si>
  <si>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</si>
  <si>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</si>
  <si>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</si>
  <si>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</si>
  <si>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</si>
  <si>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</si>
  <si>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</si>
  <si>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</si>
  <si>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</si>
  <si>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</si>
  <si>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</si>
  <si>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</si>
  <si>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</si>
  <si>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</si>
  <si>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</si>
  <si>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</si>
  <si>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</si>
  <si>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</si>
  <si>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</si>
  <si>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</si>
  <si>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</si>
  <si>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</si>
  <si>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</si>
  <si>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</si>
  <si>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</si>
  <si>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</si>
  <si>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</si>
  <si>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</si>
  <si>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</si>
  <si>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</si>
  <si>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</si>
  <si>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</si>
  <si>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</si>
  <si>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</si>
  <si>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</si>
  <si>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</si>
  <si>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</si>
  <si>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</si>
  <si>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</si>
  <si>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</si>
  <si>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</si>
  <si>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</si>
  <si>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</si>
  <si>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</si>
  <si>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</si>
  <si>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</si>
  <si>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</si>
  <si>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</si>
  <si>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</si>
  <si>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</si>
  <si>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</si>
  <si>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</si>
  <si>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</si>
  <si>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</si>
  <si>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</si>
  <si>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</si>
  <si>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</si>
  <si>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</si>
  <si>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</si>
  <si>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</si>
  <si>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</si>
  <si>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</si>
  <si>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</si>
  <si>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</si>
  <si>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</si>
  <si>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</si>
  <si>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</si>
  <si>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</si>
  <si>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</si>
  <si>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</si>
  <si>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</si>
  <si>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</si>
  <si>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</si>
  <si>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</si>
  <si>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</si>
  <si>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</si>
  <si>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</si>
  <si>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</si>
  <si>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</si>
  <si>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</si>
  <si>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</si>
  <si>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</si>
  <si>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</si>
  <si>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</si>
  <si>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</si>
  <si>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</si>
  <si>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</si>
  <si>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</si>
  <si>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</si>
  <si>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</si>
  <si>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</si>
  <si>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</si>
  <si>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</si>
  <si>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</si>
  <si>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</si>
  <si>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</si>
  <si>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</si>
  <si>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</si>
  <si>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</si>
  <si>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</si>
  <si>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</si>
  <si>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</si>
  <si>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</si>
  <si>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</si>
  <si>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</si>
  <si>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</si>
  <si>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</si>
  <si>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</si>
  <si>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</si>
  <si>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</si>
  <si>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</si>
  <si>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</si>
  <si>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</si>
  <si>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</si>
  <si>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</si>
  <si>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</si>
  <si>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</si>
  <si>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</si>
  <si>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</si>
  <si>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</si>
  <si>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</si>
  <si>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</si>
  <si>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</si>
  <si>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</si>
  <si>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</si>
  <si>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</si>
  <si>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</si>
  <si>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</si>
  <si>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</si>
  <si>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</si>
  <si>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</si>
  <si>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</si>
  <si>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</si>
  <si>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</si>
  <si>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</si>
  <si>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</si>
  <si>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</si>
  <si>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</si>
  <si>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</si>
  <si>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</si>
  <si>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</si>
  <si>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</si>
  <si>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</si>
  <si>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</si>
  <si>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</si>
  <si>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</si>
  <si>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</si>
  <si>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</si>
  <si>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</si>
  <si>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</si>
  <si>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</si>
  <si>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</si>
  <si>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</si>
  <si>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</si>
  <si>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</si>
  <si>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</si>
  <si>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</si>
  <si>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</si>
  <si>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</si>
  <si>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</si>
  <si>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</si>
  <si>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</si>
  <si>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</si>
  <si>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</si>
  <si>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</si>
  <si>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</si>
  <si>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</si>
  <si>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</si>
  <si>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</si>
  <si>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</si>
  <si>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</si>
  <si>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</si>
  <si>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</si>
  <si>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</si>
  <si>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</si>
  <si>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</si>
  <si>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</si>
  <si>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</si>
  <si>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</si>
  <si>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</si>
  <si>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</si>
  <si>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</si>
  <si>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</si>
  <si>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</si>
  <si>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</si>
  <si>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</si>
  <si>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</si>
  <si>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</si>
  <si>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</si>
  <si>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</si>
  <si>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</si>
  <si>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</si>
  <si>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</si>
  <si>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</si>
  <si>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</si>
  <si>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</si>
  <si>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</si>
  <si>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</si>
  <si>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</si>
  <si>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</si>
  <si>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</si>
  <si>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</si>
  <si>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</si>
  <si>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</si>
  <si>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</si>
  <si>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</si>
  <si>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</si>
  <si>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</si>
  <si>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</si>
  <si>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</si>
  <si>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</si>
  <si>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</si>
  <si>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</si>
  <si>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</si>
  <si>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</si>
  <si>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</si>
  <si>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</si>
  <si>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</si>
  <si>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</si>
  <si>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</si>
  <si>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</si>
  <si>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</si>
  <si>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</si>
  <si>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</si>
  <si>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</si>
  <si>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</si>
  <si>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</si>
  <si>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</si>
  <si>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</si>
  <si>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</si>
  <si>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</si>
  <si>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</si>
  <si>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</si>
  <si>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</si>
  <si>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</si>
  <si>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</si>
  <si>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</si>
  <si>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</si>
  <si>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</si>
  <si>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</si>
  <si>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</si>
  <si>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</si>
  <si>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</si>
  <si>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</si>
  <si>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</si>
  <si>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</si>
  <si>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</si>
  <si>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</si>
  <si>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</si>
  <si>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</si>
  <si>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</si>
  <si>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</si>
  <si>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</si>
  <si>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</si>
  <si>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</si>
  <si>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</si>
  <si>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</si>
  <si>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</si>
  <si>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</si>
  <si>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</si>
  <si>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</si>
  <si>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</si>
  <si>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</si>
  <si>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</si>
  <si>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</si>
  <si>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</si>
  <si>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</si>
  <si>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</si>
  <si>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</si>
  <si>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</si>
  <si>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</si>
  <si>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</si>
  <si>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</si>
  <si>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</si>
  <si>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</si>
  <si>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</si>
  <si>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</si>
  <si>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</si>
  <si>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</si>
  <si>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</si>
  <si>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</si>
  <si>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</si>
  <si>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</si>
  <si>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</si>
  <si>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</si>
  <si>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</si>
  <si>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</si>
  <si>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</si>
  <si>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</si>
  <si>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</si>
  <si>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</si>
  <si>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</si>
  <si>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</si>
  <si>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</si>
  <si>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</si>
  <si>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</si>
  <si>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</si>
  <si>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</si>
  <si>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</si>
  <si>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</si>
  <si>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</si>
  <si>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</si>
  <si>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</si>
  <si>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</si>
  <si>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</si>
  <si>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</si>
  <si>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</si>
  <si>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</si>
  <si>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</si>
  <si>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</si>
  <si>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</si>
  <si>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</si>
  <si>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</si>
  <si>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</si>
  <si>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</si>
  <si>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</si>
  <si>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</si>
  <si>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</si>
  <si>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</si>
  <si>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</si>
  <si>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</si>
  <si>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</si>
  <si>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</si>
  <si>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</si>
  <si>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</si>
  <si>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</si>
  <si>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</si>
  <si>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</si>
  <si>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</si>
  <si>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</si>
  <si>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</si>
  <si>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</si>
  <si>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</si>
  <si>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</si>
  <si>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</si>
  <si>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</si>
  <si>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</si>
  <si>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</si>
  <si>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</si>
  <si>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</si>
  <si>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</si>
  <si>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</si>
  <si>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</si>
  <si>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</si>
  <si>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</si>
  <si>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</si>
  <si>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</si>
  <si>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</si>
  <si>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</si>
  <si>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</si>
  <si>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</si>
  <si>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</si>
  <si>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</si>
  <si>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</si>
  <si>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</si>
  <si>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</si>
  <si>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</si>
  <si>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</si>
  <si>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</si>
  <si>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</si>
  <si>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</si>
  <si>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</si>
  <si>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</si>
  <si>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</si>
  <si>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</si>
  <si>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</si>
  <si>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</si>
  <si>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</si>
  <si>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</si>
  <si>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</si>
  <si>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</si>
  <si>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</si>
  <si>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</si>
  <si>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</si>
  <si>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</si>
  <si>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</si>
  <si>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</si>
  <si>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</si>
  <si>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</si>
  <si>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</si>
  <si>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</si>
  <si>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</si>
  <si>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</si>
  <si>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</si>
  <si>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</si>
  <si>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</si>
  <si>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</si>
  <si>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</si>
  <si>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</si>
  <si>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</si>
  <si>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</si>
  <si>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</si>
  <si>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</si>
  <si>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</si>
  <si>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</si>
  <si>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</si>
  <si>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</si>
  <si>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</si>
  <si>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</si>
  <si>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</si>
  <si>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</si>
  <si>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</si>
  <si>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</si>
  <si>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</si>
  <si>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</si>
  <si>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</si>
  <si>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</si>
  <si>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</si>
  <si>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</si>
  <si>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</si>
  <si>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</si>
  <si>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</si>
  <si>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</si>
  <si>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</si>
  <si>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</si>
  <si>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</si>
  <si>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</si>
  <si>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</si>
  <si>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</si>
  <si>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</si>
  <si>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</si>
  <si>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</si>
  <si>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</si>
  <si>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</si>
  <si>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</si>
  <si>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</si>
  <si>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</si>
  <si>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</si>
  <si>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</si>
  <si>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</si>
  <si>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</si>
  <si>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</si>
  <si>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</si>
  <si>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</si>
  <si>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</si>
  <si>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</si>
  <si>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</si>
  <si>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</si>
  <si>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</si>
  <si>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</si>
  <si>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</si>
  <si>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</si>
  <si>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</si>
  <si>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</si>
  <si>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</si>
  <si>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</si>
  <si>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</si>
  <si>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</si>
  <si>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</si>
  <si>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</si>
  <si>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</si>
  <si>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</si>
  <si>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</si>
  <si>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</si>
  <si>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</si>
  <si>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</si>
  <si>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</si>
  <si>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</si>
  <si>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</si>
  <si>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</si>
  <si>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</si>
  <si>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</si>
  <si>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</si>
  <si>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</si>
  <si>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</si>
  <si>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</si>
  <si>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</si>
  <si>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</si>
  <si>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</si>
  <si>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</si>
  <si>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</si>
  <si>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</si>
  <si>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</si>
  <si>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</si>
  <si>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</si>
  <si>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</si>
  <si>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</si>
  <si>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</si>
  <si>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</si>
  <si>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</si>
  <si>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</si>
  <si>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</si>
  <si>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</si>
  <si>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</si>
  <si>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</si>
  <si>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</si>
  <si>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</si>
  <si>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</si>
  <si>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</si>
  <si>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</si>
  <si>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</si>
  <si>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</si>
  <si>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</si>
  <si>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</si>
  <si>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</si>
  <si>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</si>
  <si>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</si>
  <si>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</si>
  <si>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</si>
  <si>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</si>
  <si>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</si>
  <si>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</si>
  <si>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</si>
  <si>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</si>
  <si>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</si>
  <si>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</si>
  <si>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</si>
  <si>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</si>
  <si>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</si>
  <si>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</si>
  <si>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</si>
  <si>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</si>
  <si>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</si>
  <si>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</si>
  <si>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</si>
  <si>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</si>
  <si>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</si>
  <si>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</si>
  <si>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</si>
  <si>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</si>
  <si>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</si>
  <si>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</si>
  <si>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</si>
  <si>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</si>
  <si>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</si>
  <si>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</si>
  <si>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</si>
  <si>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</si>
  <si>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</si>
  <si>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</si>
  <si>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</si>
  <si>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</si>
  <si>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</si>
  <si>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</si>
  <si>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</si>
  <si>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</si>
  <si>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</si>
  <si>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</si>
  <si>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</si>
  <si>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</si>
  <si>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</si>
  <si>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</si>
  <si>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</si>
  <si>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</si>
  <si>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</si>
  <si>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</si>
  <si>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</si>
  <si>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</si>
  <si>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</si>
  <si>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</si>
  <si>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</si>
  <si>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</si>
  <si>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</si>
  <si>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</si>
  <si>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</si>
  <si>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</si>
  <si>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</si>
  <si>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</si>
  <si>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</si>
  <si>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</si>
  <si>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</si>
  <si>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</si>
  <si>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</si>
  <si>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</si>
  <si>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</si>
  <si>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</si>
  <si>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</si>
  <si>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</si>
  <si>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</si>
  <si>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</si>
  <si>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</si>
  <si>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</si>
  <si>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</si>
  <si>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</si>
  <si>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</si>
  <si>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</si>
  <si>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</si>
  <si>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</si>
  <si>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</si>
  <si>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</si>
  <si>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</si>
  <si>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</si>
  <si>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</si>
  <si>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</si>
  <si>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</si>
  <si>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</si>
  <si>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</si>
  <si>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</si>
  <si>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</si>
  <si>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</si>
  <si>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</si>
  <si>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</si>
  <si>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</si>
  <si>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</si>
  <si>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</si>
  <si>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</si>
  <si>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</si>
  <si>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</si>
  <si>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</si>
  <si>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</si>
  <si>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</si>
  <si>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</si>
  <si>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</si>
  <si>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</si>
  <si>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</si>
  <si>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</si>
  <si>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</si>
  <si>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</si>
  <si>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</si>
  <si>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</si>
  <si>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</si>
  <si>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</si>
  <si>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</si>
  <si>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</si>
  <si>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</si>
  <si>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</si>
  <si>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</si>
  <si>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</si>
  <si>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</si>
  <si>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</si>
  <si>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</si>
  <si>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</si>
  <si>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</si>
  <si>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</si>
  <si>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</si>
  <si>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</si>
  <si>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</si>
  <si>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</si>
  <si>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</si>
  <si>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</si>
  <si>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</si>
  <si>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</si>
  <si>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</si>
  <si>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</si>
  <si>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</si>
  <si>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</si>
  <si>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</si>
  <si>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</si>
  <si>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</si>
  <si>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</si>
  <si>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</si>
  <si>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</si>
  <si>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</si>
  <si>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</si>
  <si>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</si>
  <si>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</si>
  <si>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</si>
  <si>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</si>
  <si>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</si>
  <si>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</si>
  <si>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</si>
  <si>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</si>
  <si>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</si>
  <si>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</si>
  <si>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</si>
  <si>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</si>
  <si>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</si>
  <si>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</si>
  <si>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</si>
  <si>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</si>
  <si>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</si>
  <si>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</si>
  <si>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</si>
  <si>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</si>
  <si>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</si>
  <si>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</si>
  <si>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</si>
  <si>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</si>
  <si>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</si>
  <si>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</si>
  <si>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</si>
  <si>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</si>
  <si>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</si>
  <si>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</si>
  <si>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</si>
  <si>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</si>
  <si>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</si>
  <si>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</si>
  <si>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</si>
  <si>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</si>
  <si>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</si>
  <si>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</si>
  <si>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</si>
  <si>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</si>
  <si>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</si>
  <si>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</si>
  <si>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</si>
  <si>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</si>
  <si>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</si>
  <si>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</si>
  <si>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</si>
  <si>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</si>
  <si>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</si>
  <si>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</si>
  <si>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</si>
  <si>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</si>
  <si>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</si>
  <si>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</si>
  <si>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</si>
  <si>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</si>
  <si>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</si>
  <si>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</si>
  <si>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</si>
  <si>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</si>
  <si>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</si>
  <si>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</si>
  <si>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</si>
  <si>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</si>
  <si>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</si>
  <si>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</si>
  <si>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</si>
  <si>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</si>
  <si>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</si>
  <si>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</si>
  <si>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</si>
  <si>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</si>
  <si>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</si>
  <si>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</si>
  <si>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</si>
  <si>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</si>
  <si>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</si>
  <si>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</si>
  <si>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</si>
  <si>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</si>
  <si>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</si>
  <si>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</si>
  <si>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</si>
  <si>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</si>
  <si>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</si>
  <si>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</si>
  <si>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</si>
  <si>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</si>
  <si>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</si>
  <si>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</si>
  <si>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</si>
  <si>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</si>
  <si>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</si>
  <si>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</si>
  <si>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</si>
  <si>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</si>
  <si>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</si>
  <si>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</si>
  <si>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</si>
  <si>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</si>
  <si>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</si>
  <si>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</si>
  <si>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</si>
  <si>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</si>
  <si>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</si>
  <si>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</si>
  <si>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</si>
  <si>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</si>
  <si>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</si>
  <si>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</si>
  <si>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</si>
  <si>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</si>
  <si>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</si>
  <si>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</si>
  <si>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</si>
  <si>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</si>
  <si>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</si>
  <si>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</si>
  <si>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</si>
  <si>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</si>
  <si>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</si>
  <si>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</si>
  <si>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</si>
  <si>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</si>
  <si>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</si>
  <si>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</si>
  <si>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</si>
  <si>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</si>
  <si>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</si>
  <si>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</si>
  <si>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</si>
  <si>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</si>
  <si>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</si>
  <si>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</si>
  <si>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</si>
  <si>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</si>
  <si>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</si>
  <si>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</si>
  <si>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</si>
  <si>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</si>
  <si>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</si>
  <si>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</si>
  <si>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</si>
  <si>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</si>
  <si>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</si>
  <si>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</si>
  <si>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</si>
  <si>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</si>
  <si>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</si>
  <si>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</si>
  <si>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</si>
  <si>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</si>
  <si>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</si>
  <si>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</si>
  <si>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</si>
  <si>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</si>
  <si>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</si>
  <si>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</si>
  <si>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</si>
  <si>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</si>
  <si>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</si>
  <si>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</si>
  <si>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</si>
  <si>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</si>
  <si>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</si>
  <si>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</si>
  <si>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</si>
  <si>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</si>
  <si>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</si>
  <si>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</si>
  <si>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</si>
  <si>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</si>
  <si>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</si>
  <si>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</si>
  <si>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</si>
  <si>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</si>
  <si>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</si>
  <si>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</si>
  <si>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</si>
  <si>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</si>
  <si>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</si>
  <si>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</si>
  <si>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</si>
  <si>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</si>
  <si>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</si>
  <si>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</si>
  <si>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</si>
  <si>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</si>
  <si>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</si>
  <si>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</si>
  <si>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</si>
  <si>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</si>
  <si>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</si>
  <si>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</si>
  <si>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</si>
  <si>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</si>
  <si>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</si>
  <si>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</si>
  <si>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</si>
  <si>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</si>
  <si>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</si>
  <si>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</si>
  <si>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</si>
  <si>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</si>
  <si>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</si>
  <si>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</si>
  <si>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</si>
  <si>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</si>
  <si>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</si>
  <si>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</si>
  <si>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</si>
  <si>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</si>
  <si>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</si>
  <si>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</si>
  <si>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</si>
  <si>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</si>
  <si>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</si>
  <si>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</si>
  <si>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</si>
  <si>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</si>
  <si>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</si>
  <si>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</si>
  <si>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</si>
  <si>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</si>
  <si>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</si>
  <si>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</si>
  <si>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</si>
  <si>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</si>
  <si>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</si>
  <si>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</si>
  <si>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</si>
  <si>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</si>
  <si>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</si>
  <si>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</si>
  <si>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</si>
  <si>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</si>
  <si>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</si>
  <si>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</si>
  <si>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</si>
  <si>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</si>
  <si>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</si>
  <si>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</si>
  <si>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</si>
  <si>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</si>
  <si>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</si>
  <si>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</si>
  <si>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</si>
  <si>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</si>
  <si>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</si>
  <si>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</si>
  <si>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</si>
  <si>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</si>
  <si>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</si>
  <si>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</si>
  <si>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</si>
  <si>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</si>
  <si>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</si>
  <si>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</si>
  <si>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</si>
  <si>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</si>
  <si>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</si>
  <si>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</si>
  <si>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</si>
  <si>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</si>
  <si>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</si>
  <si>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</si>
  <si>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</si>
  <si>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</si>
  <si>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</si>
  <si>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</si>
  <si>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</si>
  <si>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</si>
  <si>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</si>
  <si>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</si>
  <si>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</si>
  <si>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</si>
  <si>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</si>
  <si>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</si>
  <si>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</si>
  <si>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</si>
  <si>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</si>
  <si>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</si>
  <si>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</si>
  <si>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</si>
  <si>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</si>
  <si>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</si>
  <si>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</si>
  <si>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</si>
  <si>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</si>
  <si>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</si>
  <si>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</si>
  <si>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</si>
  <si>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</si>
  <si>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</si>
  <si>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</si>
  <si>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</si>
  <si>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</si>
  <si>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</si>
  <si>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</si>
  <si>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</si>
  <si>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</si>
  <si>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</si>
  <si>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</si>
  <si>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</si>
  <si>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</si>
  <si>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</si>
  <si>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</si>
  <si>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</si>
  <si>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</si>
  <si>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</si>
  <si>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</si>
  <si>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</si>
  <si>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</si>
  <si>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</si>
  <si>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</si>
  <si>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</si>
  <si>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</si>
  <si>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</si>
  <si>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</si>
  <si>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</si>
  <si>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</si>
  <si>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</si>
  <si>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</si>
  <si>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</si>
  <si>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</si>
  <si>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</si>
  <si>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</si>
  <si>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</si>
  <si>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</si>
  <si>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</si>
  <si>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</si>
  <si>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</si>
  <si>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</si>
  <si>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</si>
  <si>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</si>
  <si>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</si>
  <si>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</si>
  <si>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</si>
  <si>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</si>
  <si>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</si>
  <si>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</si>
  <si>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</si>
  <si>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</si>
  <si>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</si>
  <si>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</si>
  <si>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</si>
  <si>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</si>
  <si>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</si>
  <si>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</si>
  <si>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</si>
  <si>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</si>
  <si>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</si>
  <si>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</si>
  <si>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</si>
  <si>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</si>
  <si>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</si>
  <si>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</si>
  <si>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</si>
  <si>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</si>
  <si>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</si>
  <si>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</si>
  <si>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</si>
  <si>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</si>
  <si>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</si>
  <si>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</si>
  <si>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</si>
  <si>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</si>
  <si>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</si>
  <si>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</si>
  <si>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</si>
  <si>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</si>
  <si>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</si>
  <si>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</si>
  <si>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</si>
  <si>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</si>
  <si>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</si>
  <si>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</si>
  <si>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</si>
  <si>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</si>
  <si>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</si>
  <si>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</si>
  <si>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</si>
  <si>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</si>
  <si>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</si>
  <si>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</si>
  <si>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</si>
  <si>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</si>
  <si>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</si>
  <si>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</si>
  <si>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</si>
  <si>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</si>
  <si>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</si>
  <si>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</si>
  <si>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</si>
  <si>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</si>
  <si>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</si>
  <si>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</si>
  <si>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</si>
  <si>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</si>
  <si>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</si>
  <si>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</si>
  <si>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</si>
  <si>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</si>
  <si>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</si>
  <si>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</si>
  <si>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</si>
  <si>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</si>
  <si>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</si>
  <si>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</si>
  <si>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</si>
  <si>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</si>
  <si>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</si>
  <si>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</si>
  <si>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</si>
  <si>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</si>
  <si>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</si>
  <si>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</si>
  <si>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</si>
  <si>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</si>
  <si>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</si>
  <si>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</si>
  <si>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</si>
  <si>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</si>
  <si>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</si>
  <si>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</si>
  <si>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</si>
  <si>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</si>
  <si>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</si>
  <si>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</si>
  <si>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</si>
  <si>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</si>
  <si>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</si>
  <si>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</si>
  <si>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</si>
  <si>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</si>
  <si>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</si>
  <si>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</si>
  <si>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</si>
  <si>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</si>
  <si>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</si>
  <si>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</si>
  <si>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</si>
  <si>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</si>
  <si>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</si>
  <si>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</si>
  <si>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</si>
  <si>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</si>
  <si>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</si>
  <si>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</si>
  <si>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</si>
  <si>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</si>
  <si>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</si>
  <si>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</si>
  <si>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</si>
  <si>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</si>
  <si>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</si>
  <si>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</si>
  <si>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</si>
  <si>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</si>
  <si>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</si>
  <si>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</si>
  <si>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</si>
  <si>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</si>
  <si>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</si>
  <si>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</si>
  <si>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</si>
  <si>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</si>
  <si>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</si>
  <si>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</si>
  <si>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</si>
  <si>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</si>
  <si>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</si>
  <si>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</si>
  <si>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</si>
  <si>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</si>
  <si>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</si>
  <si>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</si>
  <si>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</si>
  <si>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</si>
  <si>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</si>
  <si>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</si>
  <si>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</si>
  <si>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</si>
  <si>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</si>
  <si>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</si>
  <si>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</si>
  <si>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</si>
  <si>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</si>
  <si>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</si>
  <si>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</si>
  <si>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</si>
  <si>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</si>
  <si>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</si>
  <si>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</si>
  <si>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</si>
  <si>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</si>
  <si>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</si>
  <si>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</si>
  <si>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</si>
  <si>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</si>
  <si>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</si>
  <si>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</si>
  <si>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</si>
  <si>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</si>
  <si>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</si>
  <si>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</si>
  <si>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</si>
  <si>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</si>
  <si>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</si>
  <si>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</si>
  <si>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</si>
  <si>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</si>
  <si>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</si>
  <si>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</si>
  <si>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</si>
  <si>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</si>
  <si>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</si>
  <si>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</si>
  <si>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</si>
  <si>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</si>
  <si>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</si>
  <si>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</si>
  <si>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</si>
  <si>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</si>
  <si>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</si>
  <si>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</si>
  <si>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</si>
  <si>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</si>
  <si>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</si>
  <si>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</si>
  <si>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</si>
  <si>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</si>
  <si>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</si>
  <si>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</si>
  <si>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</si>
  <si>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</si>
  <si>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</si>
  <si>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</si>
  <si>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</si>
  <si>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</si>
  <si>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</si>
  <si>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</si>
  <si>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</si>
  <si>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</si>
  <si>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</si>
  <si>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</si>
  <si>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</si>
  <si>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</si>
  <si>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</si>
  <si>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</si>
  <si>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</si>
  <si>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</si>
  <si>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</si>
  <si>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</si>
  <si>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</si>
  <si>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</si>
  <si>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</si>
  <si>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</si>
  <si>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</si>
  <si>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</si>
  <si>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</si>
  <si>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</si>
  <si>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</si>
  <si>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</si>
  <si>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</si>
  <si>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</si>
  <si>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</si>
  <si>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</si>
  <si>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</si>
  <si>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</si>
  <si>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</si>
  <si>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</si>
  <si>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</si>
  <si>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</si>
  <si>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</si>
  <si>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</si>
  <si>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</si>
  <si>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</si>
  <si>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</si>
  <si>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</si>
  <si>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</si>
  <si>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</si>
  <si>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</si>
  <si>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</si>
  <si>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</si>
  <si>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</si>
  <si>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</si>
  <si>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</si>
  <si>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</si>
  <si>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</si>
  <si>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</si>
  <si>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</si>
  <si>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</si>
  <si>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</si>
  <si>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</si>
  <si>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</si>
  <si>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</si>
  <si>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</si>
  <si>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</si>
  <si>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</si>
  <si>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</si>
  <si>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</si>
  <si>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</si>
  <si>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</si>
  <si>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</si>
  <si>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</si>
  <si>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</si>
  <si>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</si>
  <si>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</si>
  <si>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</si>
  <si>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</si>
  <si>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</si>
  <si>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</si>
  <si>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</si>
  <si>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</si>
  <si>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</si>
  <si>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</si>
  <si>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</si>
  <si>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</si>
  <si>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</si>
  <si>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</si>
  <si>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</si>
  <si>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</si>
  <si>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</si>
  <si>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</si>
  <si>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</si>
  <si>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</si>
  <si>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</si>
  <si>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</si>
  <si>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</si>
  <si>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</si>
  <si>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</si>
  <si>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</si>
  <si>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</si>
  <si>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</si>
  <si>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</si>
  <si>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</si>
  <si>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</si>
  <si>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</si>
  <si>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</si>
  <si>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</si>
  <si>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</si>
  <si>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</si>
  <si>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</si>
  <si>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</si>
  <si>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</si>
  <si>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</si>
  <si>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</si>
  <si>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</si>
  <si>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</si>
  <si>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</si>
  <si>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</si>
  <si>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</si>
  <si>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</si>
  <si>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</si>
  <si>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</si>
  <si>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</si>
  <si>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</si>
  <si>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</si>
  <si>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</si>
  <si>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</si>
  <si>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</si>
  <si>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</si>
  <si>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</si>
  <si>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</si>
  <si>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</si>
  <si>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</si>
  <si>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</si>
  <si>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</si>
  <si>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</si>
  <si>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</si>
  <si>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</si>
  <si>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</si>
  <si>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</si>
  <si>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</si>
  <si>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</si>
  <si>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</si>
  <si>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</si>
  <si>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</si>
  <si>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</si>
  <si>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</si>
  <si>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</si>
  <si>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</si>
  <si>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</si>
  <si>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</si>
  <si>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</si>
  <si>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</si>
  <si>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</si>
  <si>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</si>
  <si>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</si>
  <si>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</si>
  <si>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</si>
  <si>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</si>
  <si>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</si>
  <si>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</si>
  <si>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</si>
  <si>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</si>
  <si>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</si>
  <si>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</si>
  <si>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</si>
  <si>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</si>
  <si>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</si>
  <si>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</si>
  <si>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</si>
  <si>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</si>
  <si>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</si>
  <si>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</si>
  <si>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</si>
  <si>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</si>
  <si>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</si>
  <si>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</si>
  <si>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</si>
  <si>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</si>
  <si>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</si>
  <si>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</si>
  <si>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</si>
  <si>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</si>
  <si>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</si>
  <si>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</si>
  <si>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</si>
  <si>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</si>
  <si>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</si>
  <si>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</si>
  <si>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</si>
  <si>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</si>
  <si>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</si>
  <si>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</si>
  <si>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</si>
  <si>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</si>
  <si>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</si>
  <si>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</si>
  <si>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</si>
  <si>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</si>
  <si>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</si>
  <si>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</si>
  <si>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</si>
  <si>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</si>
  <si>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</si>
  <si>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</si>
  <si>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</si>
  <si>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</si>
  <si>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</si>
  <si>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</si>
  <si>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</si>
  <si>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</si>
  <si>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</si>
  <si>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</si>
  <si>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</si>
  <si>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</si>
  <si>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</si>
  <si>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</si>
  <si>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</si>
  <si>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</si>
  <si>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</si>
  <si>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</si>
  <si>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</si>
  <si>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</si>
  <si>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</si>
  <si>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</si>
  <si>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</si>
  <si>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</si>
  <si>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</si>
  <si>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</si>
  <si>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</si>
  <si>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</si>
  <si>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</si>
  <si>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</si>
  <si>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</si>
  <si>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</si>
  <si>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</si>
  <si>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</si>
  <si>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</si>
  <si>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</si>
  <si>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</si>
  <si>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</si>
  <si>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</si>
  <si>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</si>
  <si>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</si>
  <si>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</si>
  <si>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</si>
  <si>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</si>
  <si>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</si>
  <si>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</si>
  <si>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</si>
  <si>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</si>
  <si>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</si>
  <si>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</si>
  <si>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</si>
  <si>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</si>
  <si>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</si>
  <si>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</si>
  <si>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</si>
  <si>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</si>
  <si>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</si>
  <si>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</si>
  <si>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</si>
  <si>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</si>
  <si>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</si>
  <si>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</si>
  <si>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</si>
  <si>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</si>
  <si>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</si>
  <si>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</si>
  <si>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</si>
  <si>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</si>
  <si>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</si>
  <si>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</si>
  <si>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</si>
  <si>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</si>
  <si>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</si>
  <si>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</si>
  <si>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</si>
  <si>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</si>
  <si>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</si>
  <si>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</si>
  <si>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</si>
  <si>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</si>
  <si>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</si>
  <si>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</si>
  <si>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</si>
  <si>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</si>
  <si>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</si>
  <si>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</si>
  <si>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</si>
  <si>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</si>
  <si>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</si>
  <si>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</si>
  <si>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</si>
  <si>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</si>
  <si>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</si>
  <si>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</si>
  <si>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</si>
  <si>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</si>
  <si>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</si>
  <si>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</si>
  <si>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</si>
  <si>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</si>
  <si>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</si>
  <si>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</si>
  <si>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</si>
  <si>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</si>
  <si>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</si>
  <si>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</si>
  <si>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</si>
  <si>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</si>
  <si>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</si>
  <si>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</si>
  <si>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</si>
  <si>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</si>
  <si>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</si>
  <si>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</si>
  <si>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</si>
  <si>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</si>
  <si>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</si>
  <si>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</si>
  <si>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</si>
  <si>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</si>
  <si>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</si>
  <si>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</si>
  <si>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</si>
  <si>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</si>
  <si>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</si>
  <si>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</si>
  <si>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</si>
  <si>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</si>
  <si>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</si>
  <si>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</si>
  <si>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</si>
  <si>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</si>
  <si>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</si>
  <si>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</si>
  <si>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</si>
  <si>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</si>
  <si>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</si>
  <si>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</si>
  <si>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</si>
  <si>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</si>
  <si>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</si>
  <si>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</si>
  <si>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</si>
  <si>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</si>
  <si>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</si>
  <si>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</si>
  <si>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</si>
  <si>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</si>
  <si>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</si>
  <si>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</si>
  <si>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</si>
  <si>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</si>
  <si>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</si>
  <si>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</si>
  <si>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</si>
  <si>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</si>
  <si>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</si>
  <si>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</si>
  <si>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</si>
  <si>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</si>
  <si>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</si>
  <si>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</si>
  <si>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</si>
  <si>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</si>
  <si>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</si>
  <si>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</si>
  <si>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</si>
  <si>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</si>
  <si>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</si>
  <si>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</si>
  <si>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</si>
  <si>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</si>
  <si>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</si>
  <si>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</si>
  <si>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</si>
  <si>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</si>
  <si>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</si>
  <si>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</si>
  <si>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</si>
  <si>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</si>
  <si>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</si>
  <si>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</si>
  <si>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</si>
  <si>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</si>
  <si>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</si>
  <si>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</si>
  <si>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</si>
  <si>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</si>
  <si>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</si>
  <si>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</si>
  <si>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</si>
  <si>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</si>
  <si>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</si>
  <si>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</si>
  <si>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</si>
  <si>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</si>
  <si>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</si>
  <si>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</si>
  <si>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</si>
  <si>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</si>
  <si>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</si>
  <si>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</si>
  <si>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</si>
  <si>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</si>
  <si>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</si>
  <si>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</si>
  <si>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</si>
  <si>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</si>
  <si>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</si>
  <si>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</si>
  <si>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</si>
  <si>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</si>
  <si>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</si>
  <si>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</si>
  <si>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</si>
  <si>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</si>
  <si>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</si>
  <si>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</si>
  <si>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</si>
  <si>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</si>
  <si>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</si>
  <si>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</si>
  <si>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</si>
  <si>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</si>
  <si>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</si>
  <si>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</si>
  <si>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</si>
  <si>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</si>
  <si>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</si>
  <si>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</si>
  <si>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</si>
  <si>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</si>
  <si>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</si>
  <si>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</si>
  <si>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</si>
  <si>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</si>
  <si>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</si>
  <si>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</si>
  <si>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</si>
  <si>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</si>
  <si>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</si>
  <si>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</si>
  <si>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</si>
  <si>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</si>
  <si>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</si>
  <si>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</si>
  <si>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</si>
  <si>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</si>
  <si>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</si>
  <si>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</si>
  <si>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</si>
  <si>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</si>
  <si>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</si>
  <si>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</si>
  <si>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</si>
  <si>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</si>
  <si>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</si>
  <si>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</si>
  <si>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</si>
  <si>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</si>
  <si>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</si>
  <si>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</si>
  <si>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</si>
  <si>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</si>
  <si>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</si>
  <si>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</si>
  <si>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</si>
  <si>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</si>
  <si>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</si>
  <si>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</si>
  <si>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</si>
  <si>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</si>
  <si>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</si>
  <si>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</si>
  <si>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</si>
  <si>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</si>
  <si>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</si>
  <si>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</si>
  <si>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</si>
  <si>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</si>
  <si>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</si>
  <si>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</si>
  <si>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</si>
  <si>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</si>
  <si>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</si>
  <si>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</si>
  <si>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</si>
  <si>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</si>
  <si>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</si>
  <si>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</si>
  <si>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</si>
  <si>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</si>
  <si>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</si>
  <si>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</si>
  <si>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</si>
  <si>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</si>
  <si>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</si>
  <si>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</si>
  <si>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</si>
  <si>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</si>
  <si>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</si>
  <si>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</si>
  <si>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</si>
  <si>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</si>
  <si>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</si>
  <si>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</si>
  <si>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</si>
  <si>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</si>
  <si>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</si>
  <si>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</si>
  <si>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</si>
  <si>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</si>
  <si>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</si>
  <si>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</si>
  <si>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</si>
  <si>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</si>
  <si>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</si>
  <si>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</si>
  <si>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</si>
  <si>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</si>
  <si>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</si>
  <si>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</si>
  <si>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</si>
  <si>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</si>
  <si>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</si>
  <si>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</si>
  <si>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</si>
  <si>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</si>
  <si>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</si>
  <si>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</si>
  <si>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</si>
  <si>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</si>
  <si>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</si>
  <si>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</si>
  <si>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</si>
  <si>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</si>
  <si>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</si>
  <si>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</si>
  <si>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</si>
  <si>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</si>
  <si>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</si>
  <si>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</si>
  <si>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</si>
  <si>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</si>
  <si>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</si>
  <si>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</si>
  <si>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</si>
  <si>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</si>
  <si>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</si>
  <si>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</si>
  <si>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</si>
  <si>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</si>
  <si>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</si>
  <si>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</si>
  <si>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</si>
  <si>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</si>
  <si>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</si>
  <si>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</si>
  <si>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</si>
  <si>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</si>
  <si>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</si>
  <si>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</si>
  <si>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</si>
  <si>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</si>
  <si>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</si>
  <si>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</si>
  <si>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</si>
  <si>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</si>
  <si>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</si>
  <si>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</si>
  <si>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</si>
  <si>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</si>
  <si>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</si>
  <si>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</si>
  <si>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</si>
  <si>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</si>
  <si>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</si>
  <si>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</si>
  <si>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</si>
  <si>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</si>
  <si>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</si>
  <si>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</si>
  <si>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</si>
  <si>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</si>
  <si>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</si>
  <si>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</si>
  <si>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</si>
  <si>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</si>
  <si>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</si>
  <si>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</si>
  <si>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</si>
  <si>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</si>
  <si>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</si>
  <si>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</si>
  <si>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</si>
  <si>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</si>
  <si>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</si>
  <si>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</si>
  <si>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</si>
  <si>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</si>
  <si>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</si>
  <si>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</si>
  <si>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</si>
  <si>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</si>
  <si>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</si>
  <si>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</si>
  <si>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</si>
  <si>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</si>
  <si>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</si>
  <si>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</si>
  <si>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</si>
  <si>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</si>
  <si>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</si>
  <si>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</si>
  <si>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</si>
  <si>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</si>
  <si>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</si>
  <si>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</si>
  <si>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</si>
  <si>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</si>
  <si>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</si>
  <si>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</si>
  <si>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</si>
  <si>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</si>
  <si>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</si>
  <si>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</si>
  <si>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</si>
  <si>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</si>
  <si>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</si>
  <si>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</si>
  <si>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</si>
  <si>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</si>
  <si>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</si>
  <si>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</si>
  <si>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</si>
  <si>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</si>
  <si>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</si>
  <si>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</si>
  <si>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</si>
  <si>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</si>
  <si>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</si>
  <si>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</si>
  <si>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</si>
  <si>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</si>
  <si>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</si>
  <si>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</si>
  <si>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</si>
  <si>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</si>
  <si>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</si>
  <si>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</si>
  <si>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</si>
  <si>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</si>
  <si>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</si>
  <si>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</si>
  <si>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</si>
  <si>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</si>
  <si>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</si>
  <si>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</si>
  <si>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</si>
  <si>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</si>
  <si>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</si>
  <si>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</si>
  <si>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</si>
  <si>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</si>
  <si>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</si>
  <si>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</si>
  <si>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</si>
  <si>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</si>
  <si>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</si>
  <si>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</si>
  <si>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</si>
  <si>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</si>
  <si>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</si>
  <si>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</si>
  <si>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</si>
  <si>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</si>
  <si>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</si>
  <si>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</si>
  <si>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</si>
  <si>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</si>
  <si>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</si>
  <si>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</si>
  <si>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</si>
  <si>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</si>
  <si>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</si>
  <si>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</si>
  <si>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</si>
  <si>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</si>
  <si>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</si>
  <si>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</si>
  <si>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</si>
  <si>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</si>
  <si>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</si>
  <si>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</si>
  <si>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</si>
  <si>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</si>
  <si>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</si>
  <si>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</si>
  <si>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</si>
  <si>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</si>
  <si>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</si>
  <si>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</si>
  <si>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</si>
  <si>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</si>
  <si>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</si>
  <si>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</si>
  <si>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</si>
  <si>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</si>
  <si>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</si>
  <si>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</si>
  <si>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</si>
  <si>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</si>
  <si>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</si>
  <si>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</si>
  <si>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</si>
  <si>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</si>
  <si>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</si>
  <si>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</si>
  <si>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</si>
  <si>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</si>
  <si>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</si>
  <si>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</si>
  <si>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</si>
  <si>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</si>
  <si>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</si>
  <si>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</si>
  <si>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</si>
  <si>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</si>
  <si>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</si>
  <si>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</si>
  <si>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</si>
  <si>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</si>
  <si>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</si>
  <si>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</si>
  <si>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</si>
  <si>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</si>
  <si>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</si>
  <si>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</si>
  <si>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</si>
  <si>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</si>
  <si>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</si>
  <si>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</si>
  <si>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</si>
  <si>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</si>
  <si>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</si>
  <si>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</si>
  <si>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</si>
  <si>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</si>
  <si>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</si>
  <si>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</si>
  <si>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</si>
  <si>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</si>
  <si>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</si>
  <si>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</si>
  <si>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</si>
  <si>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</si>
  <si>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</si>
  <si>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</si>
  <si>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</si>
  <si>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</si>
  <si>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</si>
  <si>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</si>
  <si>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</si>
  <si>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</si>
  <si>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</si>
  <si>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</si>
  <si>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</si>
  <si>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</si>
  <si>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</si>
  <si>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</si>
  <si>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</si>
  <si>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</si>
  <si>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</si>
  <si>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</si>
  <si>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</si>
  <si>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</si>
  <si>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</si>
  <si>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</si>
  <si>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</si>
  <si>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</si>
  <si>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</si>
  <si>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</si>
  <si>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</si>
  <si>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</si>
  <si>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</si>
  <si>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</si>
  <si>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</si>
  <si>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</si>
  <si>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</si>
  <si>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</si>
  <si>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</si>
  <si>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</si>
  <si>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</si>
  <si>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</si>
  <si>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</si>
  <si>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</si>
  <si>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</si>
  <si>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</si>
  <si>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</si>
  <si>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</si>
  <si>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</si>
  <si>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</si>
  <si>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</si>
  <si>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</si>
  <si>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</si>
  <si>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</si>
  <si>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</si>
  <si>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</si>
  <si>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</si>
  <si>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</si>
  <si>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</si>
  <si>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</si>
  <si>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</si>
  <si>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</si>
  <si>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</si>
  <si>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</si>
  <si>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</si>
  <si>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</si>
  <si>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</si>
  <si>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</si>
  <si>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</si>
  <si>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</si>
  <si>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</si>
  <si>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</si>
  <si>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</si>
  <si>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</si>
  <si>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</si>
  <si>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</si>
  <si>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</si>
  <si>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</si>
  <si>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</si>
  <si>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</si>
  <si>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</si>
  <si>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</si>
  <si>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</si>
  <si>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</si>
  <si>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</si>
  <si>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</si>
  <si>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</si>
  <si>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</si>
  <si>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</si>
  <si>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</si>
  <si>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</si>
  <si>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</si>
  <si>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</si>
  <si>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</si>
  <si>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</si>
  <si>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</si>
  <si>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</si>
  <si>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</si>
  <si>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</si>
  <si>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</si>
  <si>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</si>
  <si>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</si>
  <si>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</si>
  <si>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</si>
  <si>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</si>
  <si>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</si>
  <si>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</si>
  <si>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</si>
  <si>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</si>
  <si>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</si>
  <si>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</si>
  <si>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</si>
  <si>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</si>
  <si>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*Had to copy and paste as values because of the referencing of deleted sheets*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</si>
</sst>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5" xfId="0" applyBorder="1"/>
    <xf numFmtId="0" fontId="1" fillId="0" borderId="5" xfId="0" applyFont="1" applyBorder="1"/>
    <xf numFmtId="0" fontId="1" fillId="0" borderId="5" xfId="0" applyFont="1" applyFill="1" applyBorder="1"/>
    <xf numFmtId="0" fontId="1" fillId="0" borderId="7" xfId="0" applyFont="1" applyFill="1" applyBorder="1"/>
    <xf numFmtId="165" fontId="1" fillId="0" borderId="1" xfId="0" applyNumberFormat="1" applyFont="1" applyBorder="1" applyAlignment="1">
      <alignment horizontal="center"/>
    </xf>
    <xf numFmtId="165" fontId="1" fillId="0" borderId="6" xfId="0" applyNumberFormat="1" applyFont="1" applyBorder="1" applyAlignment="1">
      <alignment horizontal="center"/>
    </xf>
    <xf numFmtId="165" fontId="0" fillId="0" borderId="1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9" xfId="0" applyNumberFormat="1" applyBorder="1"/>
    <xf numFmtId="165" fontId="0" fillId="0" borderId="0" xfId="0" applyNumberFormat="1"/>
    <xf numFmtId="10" fontId="1" fillId="0" borderId="1" xfId="0" applyNumberFormat="1" applyFont="1" applyBorder="1" applyAlignment="1">
      <alignment horizontal="center"/>
    </xf>
    <xf numFmtId="10" fontId="0" fillId="0" borderId="0" xfId="0" applyNumberFormat="1"/>
    <xf numFmtId="10" fontId="0" fillId="0" borderId="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96-46FF-A499-F1810215067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96-46FF-A499-F1810215067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96-46FF-A499-F18102150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5818224"/>
        <c:axId val="1765819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C96-46FF-A499-F1810215067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C96-46FF-A499-F1810215067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96-46FF-A499-F1810215067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96-46FF-A499-F18102150675}"/>
                  </c:ext>
                </c:extLst>
              </c15:ser>
            </c15:filteredLineSeries>
          </c:ext>
        </c:extLst>
      </c:lineChart>
      <c:catAx>
        <c:axId val="176581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819056"/>
        <c:crosses val="autoZero"/>
        <c:auto val="1"/>
        <c:lblAlgn val="ctr"/>
        <c:lblOffset val="100"/>
        <c:noMultiLvlLbl val="0"/>
      </c:catAx>
      <c:valAx>
        <c:axId val="176581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81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</a:p>
        </c:rich>
      </c:tx>
      <c:layout>
        <c:manualLayout>
          <c:xMode val="edge"/>
          <c:yMode val="edge"/>
          <c:x val="0.32863650012645784"/>
          <c:y val="5.83235962373980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0-49F6-876E-DD8F328B3EE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0-49F6-876E-DD8F328B3E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0-49F6-876E-DD8F328B3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136624"/>
        <c:axId val="1142138288"/>
      </c:lineChart>
      <c:catAx>
        <c:axId val="11421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38288"/>
        <c:crosses val="autoZero"/>
        <c:auto val="1"/>
        <c:lblAlgn val="ctr"/>
        <c:lblOffset val="100"/>
        <c:noMultiLvlLbl val="0"/>
      </c:catAx>
      <c:valAx>
        <c:axId val="11421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33767236862244"/>
          <c:y val="6.53056932157270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515693190031516E-2"/>
          <c:y val="0.1688115362875133"/>
          <c:w val="0.77773101089909802"/>
          <c:h val="0.5870306153300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3-467F-8F77-3AFE790B5D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E3-467F-8F77-3AFE790B5D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3-467F-8F77-3AFE790B5D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3-467F-8F77-3AFE790B5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972015"/>
        <c:axId val="1246971183"/>
      </c:barChart>
      <c:catAx>
        <c:axId val="124697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971183"/>
        <c:crosses val="autoZero"/>
        <c:auto val="1"/>
        <c:lblAlgn val="ctr"/>
        <c:lblOffset val="100"/>
        <c:noMultiLvlLbl val="0"/>
      </c:catAx>
      <c:valAx>
        <c:axId val="124697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97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E-4B68-83FA-8C9DF61DE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3472767"/>
        <c:axId val="1643459039"/>
      </c:barChart>
      <c:catAx>
        <c:axId val="164347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59039"/>
        <c:crosses val="autoZero"/>
        <c:auto val="1"/>
        <c:lblAlgn val="ctr"/>
        <c:lblOffset val="100"/>
        <c:noMultiLvlLbl val="0"/>
      </c:catAx>
      <c:valAx>
        <c:axId val="164345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7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Over Time</a:t>
            </a:r>
            <a:endParaRPr lang="en-US"/>
          </a:p>
        </c:rich>
      </c:tx>
      <c:layout>
        <c:manualLayout>
          <c:xMode val="edge"/>
          <c:yMode val="edge"/>
          <c:x val="0.36055296029125317"/>
          <c:y val="5.46251254014297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A12-B954-E5D265CDA8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C-4A12-B954-E5D265CDA8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C-4A12-B954-E5D265CDA8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0C-4A12-B954-E5D265CDA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464863"/>
        <c:axId val="1643473599"/>
      </c:lineChart>
      <c:catAx>
        <c:axId val="164346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73599"/>
        <c:crosses val="autoZero"/>
        <c:auto val="1"/>
        <c:lblAlgn val="ctr"/>
        <c:lblOffset val="100"/>
        <c:noMultiLvlLbl val="0"/>
      </c:catAx>
      <c:valAx>
        <c:axId val="164347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6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733424</xdr:colOff>
      <xdr:row>15</xdr:row>
      <xdr:rowOff>1</xdr:rowOff>
    </xdr:from>
    <xdr:to>
      <xdr:col>7</xdr:col>
      <xdr:colOff>1009649</xdr:colOff>
      <xdr:row>35</xdr:row>
      <xdr:rowOff>169863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26997-935B-4610-95E2-EB7A2694E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201082</xdr:colOff>
      <xdr:row>5</xdr:row>
      <xdr:rowOff>57150</xdr:rowOff>
    </xdr:from>
    <xdr:to>
      <xdr:col>16</xdr:col>
      <xdr:colOff>57149</xdr:colOff>
      <xdr:row>27</xdr:row>
      <xdr:rowOff>114829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B7682-E911-4DA3-A09F-7A16C68D9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3</xdr:row>
      <xdr:rowOff>91016</xdr:rowOff>
    </xdr:from>
    <xdr:to>
      <xdr:col>17</xdr:col>
      <xdr:colOff>71967</xdr:colOff>
      <xdr:row>24</xdr:row>
      <xdr:rowOff>71966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CD3F5-77AD-407C-B2C0-8D7F6EF26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446616</xdr:colOff>
      <xdr:row>2</xdr:row>
      <xdr:rowOff>173566</xdr:rowOff>
    </xdr:from>
    <xdr:to>
      <xdr:col>13</xdr:col>
      <xdr:colOff>622300</xdr:colOff>
      <xdr:row>24</xdr:row>
      <xdr:rowOff>129116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57473-3075-4703-BDF9-443499EE0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306915</xdr:colOff>
      <xdr:row>4</xdr:row>
      <xdr:rowOff>97367</xdr:rowOff>
    </xdr:from>
    <xdr:to>
      <xdr:col>16</xdr:col>
      <xdr:colOff>334433</xdr:colOff>
      <xdr:row>24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438D5-A9EC-4842-BC42-3FAF35701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eron Higgins" refreshedDate="44536.435942361109" createdVersion="7" refreshedVersion="7" minRefreshableVersion="3" recordCount="4114" xr:uid="{FC2E960C-4DB9-497E-8968-657209F8B4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eron Higgins" refreshedDate="44536.458764236108" createdVersion="7" refreshedVersion="7" minRefreshableVersion="3" recordCount="4114" xr:uid="{0856B5AA-9052-48C2-BFEB-8EFE78B153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eron Higgins" refreshedDate="44537.550158564816" createdVersion="7" refreshedVersion="7" minRefreshableVersion="3" recordCount="4115" xr:uid="{B62680E8-55E2-459F-8BA1-1B0B82B5B53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8D933-26D3-4FAA-85B4-BC500644F2A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96D82-93B8-4B12-9053-1C5E38D5DC4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B499A-8B61-4563-94BB-BDD08629E0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A1782-2904-41AF-AA36-58C799A69CE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S2" sqref="S2"/>
    </sheetView>
  </sheetViews>
  <sheetFormatPr defaultColWidth="8.8203125" defaultRowHeight="14.35" x14ac:dyDescent="0.5"/>
  <cols>
    <col min="2" max="2" width="38.46875" style="9" customWidth="1"/>
    <col min="3" max="3" width="40.3515625" style="3" customWidth="1"/>
    <col min="4" max="4" width="15.64453125" style="5" bestFit="1" customWidth="1"/>
    <col min="5" max="5" width="16.46875" style="7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20.87890625" customWidth="1"/>
    <col min="16" max="16" width="15.46875" bestFit="1" customWidth="1"/>
    <col min="17" max="17" width="41.17578125" customWidth="1"/>
    <col min="18" max="18" width="14.76171875" bestFit="1" customWidth="1"/>
    <col min="19" max="19" width="21.05859375" bestFit="1" customWidth="1"/>
    <col min="20" max="20" width="19.76171875" bestFit="1" customWidth="1"/>
  </cols>
  <sheetData>
    <row r="1" spans="1:21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" x14ac:dyDescent="0.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7">
        <f>(((I2/60)/60)/24)+DATE(1970,1,1)</f>
        <v>42208.125</v>
      </c>
      <c r="U2">
        <f>YEAR(Kickstarter!S2)</f>
        <v>2015</v>
      </c>
    </row>
    <row r="3" spans="1:21" ht="28.7" x14ac:dyDescent="0.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" x14ac:dyDescent="0.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7" x14ac:dyDescent="0.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35" x14ac:dyDescent="0.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" x14ac:dyDescent="0.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" x14ac:dyDescent="0.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3" x14ac:dyDescent="0.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" x14ac:dyDescent="0.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" x14ac:dyDescent="0.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3" x14ac:dyDescent="0.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3" x14ac:dyDescent="0.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28.7" x14ac:dyDescent="0.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7" x14ac:dyDescent="0.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" x14ac:dyDescent="0.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" x14ac:dyDescent="0.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" x14ac:dyDescent="0.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" x14ac:dyDescent="0.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" x14ac:dyDescent="0.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" x14ac:dyDescent="0.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" x14ac:dyDescent="0.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7" x14ac:dyDescent="0.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" x14ac:dyDescent="0.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7" x14ac:dyDescent="0.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" x14ac:dyDescent="0.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" x14ac:dyDescent="0.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" x14ac:dyDescent="0.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7" x14ac:dyDescent="0.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" x14ac:dyDescent="0.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" x14ac:dyDescent="0.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" x14ac:dyDescent="0.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3" x14ac:dyDescent="0.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" x14ac:dyDescent="0.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" x14ac:dyDescent="0.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" x14ac:dyDescent="0.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7" x14ac:dyDescent="0.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" x14ac:dyDescent="0.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" x14ac:dyDescent="0.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3" x14ac:dyDescent="0.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" x14ac:dyDescent="0.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" x14ac:dyDescent="0.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" x14ac:dyDescent="0.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" x14ac:dyDescent="0.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3" x14ac:dyDescent="0.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" x14ac:dyDescent="0.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" x14ac:dyDescent="0.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3" x14ac:dyDescent="0.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" x14ac:dyDescent="0.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" x14ac:dyDescent="0.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" x14ac:dyDescent="0.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" x14ac:dyDescent="0.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7" x14ac:dyDescent="0.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3" x14ac:dyDescent="0.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" x14ac:dyDescent="0.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7" x14ac:dyDescent="0.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" x14ac:dyDescent="0.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" x14ac:dyDescent="0.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" x14ac:dyDescent="0.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" x14ac:dyDescent="0.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" x14ac:dyDescent="0.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" x14ac:dyDescent="0.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" x14ac:dyDescent="0.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" x14ac:dyDescent="0.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" x14ac:dyDescent="0.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7" x14ac:dyDescent="0.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" x14ac:dyDescent="0.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35" x14ac:dyDescent="0.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" x14ac:dyDescent="0.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" x14ac:dyDescent="0.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" x14ac:dyDescent="0.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" x14ac:dyDescent="0.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" x14ac:dyDescent="0.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" x14ac:dyDescent="0.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" x14ac:dyDescent="0.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" x14ac:dyDescent="0.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" x14ac:dyDescent="0.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" x14ac:dyDescent="0.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" x14ac:dyDescent="0.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" x14ac:dyDescent="0.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" x14ac:dyDescent="0.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" x14ac:dyDescent="0.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" x14ac:dyDescent="0.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" x14ac:dyDescent="0.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" x14ac:dyDescent="0.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3" x14ac:dyDescent="0.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" x14ac:dyDescent="0.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" x14ac:dyDescent="0.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" x14ac:dyDescent="0.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7" x14ac:dyDescent="0.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" x14ac:dyDescent="0.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" x14ac:dyDescent="0.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35" x14ac:dyDescent="0.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" x14ac:dyDescent="0.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" x14ac:dyDescent="0.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3" x14ac:dyDescent="0.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" x14ac:dyDescent="0.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" x14ac:dyDescent="0.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7" x14ac:dyDescent="0.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" x14ac:dyDescent="0.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" x14ac:dyDescent="0.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" x14ac:dyDescent="0.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28.7" x14ac:dyDescent="0.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7" x14ac:dyDescent="0.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" x14ac:dyDescent="0.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" x14ac:dyDescent="0.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" x14ac:dyDescent="0.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" x14ac:dyDescent="0.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" x14ac:dyDescent="0.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" x14ac:dyDescent="0.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" x14ac:dyDescent="0.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7" x14ac:dyDescent="0.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" x14ac:dyDescent="0.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" x14ac:dyDescent="0.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3" x14ac:dyDescent="0.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7" x14ac:dyDescent="0.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" x14ac:dyDescent="0.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3" x14ac:dyDescent="0.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3" x14ac:dyDescent="0.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7" x14ac:dyDescent="0.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" x14ac:dyDescent="0.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" x14ac:dyDescent="0.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" x14ac:dyDescent="0.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" x14ac:dyDescent="0.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" x14ac:dyDescent="0.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7" x14ac:dyDescent="0.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3" x14ac:dyDescent="0.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" x14ac:dyDescent="0.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" x14ac:dyDescent="0.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7" x14ac:dyDescent="0.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7" x14ac:dyDescent="0.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" x14ac:dyDescent="0.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3" x14ac:dyDescent="0.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" x14ac:dyDescent="0.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" x14ac:dyDescent="0.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" x14ac:dyDescent="0.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" x14ac:dyDescent="0.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" x14ac:dyDescent="0.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" x14ac:dyDescent="0.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" x14ac:dyDescent="0.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" x14ac:dyDescent="0.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" x14ac:dyDescent="0.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" x14ac:dyDescent="0.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7" x14ac:dyDescent="0.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" x14ac:dyDescent="0.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" x14ac:dyDescent="0.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" x14ac:dyDescent="0.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" x14ac:dyDescent="0.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7" x14ac:dyDescent="0.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" x14ac:dyDescent="0.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7" x14ac:dyDescent="0.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35" x14ac:dyDescent="0.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3" x14ac:dyDescent="0.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" x14ac:dyDescent="0.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" x14ac:dyDescent="0.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" x14ac:dyDescent="0.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" x14ac:dyDescent="0.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" x14ac:dyDescent="0.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" x14ac:dyDescent="0.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35" x14ac:dyDescent="0.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" x14ac:dyDescent="0.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7" x14ac:dyDescent="0.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" x14ac:dyDescent="0.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" x14ac:dyDescent="0.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" x14ac:dyDescent="0.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" x14ac:dyDescent="0.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" x14ac:dyDescent="0.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" x14ac:dyDescent="0.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" x14ac:dyDescent="0.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" x14ac:dyDescent="0.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" x14ac:dyDescent="0.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" x14ac:dyDescent="0.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" x14ac:dyDescent="0.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7" x14ac:dyDescent="0.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7" x14ac:dyDescent="0.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7" x14ac:dyDescent="0.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" x14ac:dyDescent="0.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" x14ac:dyDescent="0.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" x14ac:dyDescent="0.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" x14ac:dyDescent="0.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" x14ac:dyDescent="0.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7" x14ac:dyDescent="0.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" x14ac:dyDescent="0.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" x14ac:dyDescent="0.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" x14ac:dyDescent="0.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3" x14ac:dyDescent="0.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3" x14ac:dyDescent="0.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" x14ac:dyDescent="0.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" x14ac:dyDescent="0.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" x14ac:dyDescent="0.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" x14ac:dyDescent="0.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" x14ac:dyDescent="0.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" x14ac:dyDescent="0.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7" x14ac:dyDescent="0.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" x14ac:dyDescent="0.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" x14ac:dyDescent="0.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" x14ac:dyDescent="0.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" x14ac:dyDescent="0.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" x14ac:dyDescent="0.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" x14ac:dyDescent="0.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" x14ac:dyDescent="0.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" x14ac:dyDescent="0.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" x14ac:dyDescent="0.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" x14ac:dyDescent="0.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7" x14ac:dyDescent="0.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" x14ac:dyDescent="0.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" x14ac:dyDescent="0.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" x14ac:dyDescent="0.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" x14ac:dyDescent="0.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" x14ac:dyDescent="0.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7" x14ac:dyDescent="0.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" x14ac:dyDescent="0.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" x14ac:dyDescent="0.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" x14ac:dyDescent="0.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" x14ac:dyDescent="0.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" x14ac:dyDescent="0.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" x14ac:dyDescent="0.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" x14ac:dyDescent="0.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7" x14ac:dyDescent="0.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" x14ac:dyDescent="0.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" x14ac:dyDescent="0.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" x14ac:dyDescent="0.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" x14ac:dyDescent="0.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" x14ac:dyDescent="0.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" x14ac:dyDescent="0.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" x14ac:dyDescent="0.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" x14ac:dyDescent="0.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" x14ac:dyDescent="0.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" x14ac:dyDescent="0.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3" x14ac:dyDescent="0.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" x14ac:dyDescent="0.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" x14ac:dyDescent="0.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" x14ac:dyDescent="0.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35" x14ac:dyDescent="0.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" x14ac:dyDescent="0.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" x14ac:dyDescent="0.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35" x14ac:dyDescent="0.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" x14ac:dyDescent="0.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35" x14ac:dyDescent="0.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" x14ac:dyDescent="0.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" x14ac:dyDescent="0.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" x14ac:dyDescent="0.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3" x14ac:dyDescent="0.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" x14ac:dyDescent="0.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7" x14ac:dyDescent="0.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" x14ac:dyDescent="0.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" x14ac:dyDescent="0.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" x14ac:dyDescent="0.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3" x14ac:dyDescent="0.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" x14ac:dyDescent="0.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7" x14ac:dyDescent="0.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7" x14ac:dyDescent="0.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35" x14ac:dyDescent="0.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35" x14ac:dyDescent="0.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35" x14ac:dyDescent="0.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35" x14ac:dyDescent="0.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" x14ac:dyDescent="0.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" x14ac:dyDescent="0.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" x14ac:dyDescent="0.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" x14ac:dyDescent="0.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" x14ac:dyDescent="0.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" x14ac:dyDescent="0.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" x14ac:dyDescent="0.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" x14ac:dyDescent="0.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" x14ac:dyDescent="0.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" x14ac:dyDescent="0.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" x14ac:dyDescent="0.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7" x14ac:dyDescent="0.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" x14ac:dyDescent="0.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" x14ac:dyDescent="0.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" x14ac:dyDescent="0.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" x14ac:dyDescent="0.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7" x14ac:dyDescent="0.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" x14ac:dyDescent="0.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" x14ac:dyDescent="0.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" x14ac:dyDescent="0.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7" x14ac:dyDescent="0.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35" x14ac:dyDescent="0.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" x14ac:dyDescent="0.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7" x14ac:dyDescent="0.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" x14ac:dyDescent="0.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3" x14ac:dyDescent="0.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" x14ac:dyDescent="0.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57.35" x14ac:dyDescent="0.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" x14ac:dyDescent="0.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" x14ac:dyDescent="0.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" x14ac:dyDescent="0.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7" x14ac:dyDescent="0.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3" x14ac:dyDescent="0.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" x14ac:dyDescent="0.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" x14ac:dyDescent="0.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35" x14ac:dyDescent="0.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" x14ac:dyDescent="0.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7" x14ac:dyDescent="0.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28.7" x14ac:dyDescent="0.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7" x14ac:dyDescent="0.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" x14ac:dyDescent="0.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" x14ac:dyDescent="0.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" x14ac:dyDescent="0.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" x14ac:dyDescent="0.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3" x14ac:dyDescent="0.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35" x14ac:dyDescent="0.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" x14ac:dyDescent="0.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" x14ac:dyDescent="0.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7" x14ac:dyDescent="0.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" x14ac:dyDescent="0.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" x14ac:dyDescent="0.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35" x14ac:dyDescent="0.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" x14ac:dyDescent="0.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" x14ac:dyDescent="0.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" x14ac:dyDescent="0.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" x14ac:dyDescent="0.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" x14ac:dyDescent="0.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" x14ac:dyDescent="0.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" x14ac:dyDescent="0.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" x14ac:dyDescent="0.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" x14ac:dyDescent="0.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" x14ac:dyDescent="0.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" x14ac:dyDescent="0.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" x14ac:dyDescent="0.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" x14ac:dyDescent="0.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" x14ac:dyDescent="0.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3" x14ac:dyDescent="0.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" x14ac:dyDescent="0.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" x14ac:dyDescent="0.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" x14ac:dyDescent="0.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" x14ac:dyDescent="0.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" x14ac:dyDescent="0.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" x14ac:dyDescent="0.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" x14ac:dyDescent="0.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7" x14ac:dyDescent="0.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" x14ac:dyDescent="0.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" x14ac:dyDescent="0.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" x14ac:dyDescent="0.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" x14ac:dyDescent="0.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" x14ac:dyDescent="0.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" x14ac:dyDescent="0.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" x14ac:dyDescent="0.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" x14ac:dyDescent="0.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" x14ac:dyDescent="0.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" x14ac:dyDescent="0.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" x14ac:dyDescent="0.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" x14ac:dyDescent="0.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7" x14ac:dyDescent="0.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7" x14ac:dyDescent="0.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" x14ac:dyDescent="0.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" x14ac:dyDescent="0.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" x14ac:dyDescent="0.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" x14ac:dyDescent="0.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" x14ac:dyDescent="0.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3" x14ac:dyDescent="0.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3" x14ac:dyDescent="0.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" x14ac:dyDescent="0.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" x14ac:dyDescent="0.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" x14ac:dyDescent="0.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" x14ac:dyDescent="0.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" x14ac:dyDescent="0.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" x14ac:dyDescent="0.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" x14ac:dyDescent="0.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" x14ac:dyDescent="0.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7" x14ac:dyDescent="0.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" x14ac:dyDescent="0.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" x14ac:dyDescent="0.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" x14ac:dyDescent="0.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" x14ac:dyDescent="0.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" x14ac:dyDescent="0.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35" x14ac:dyDescent="0.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" x14ac:dyDescent="0.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3" x14ac:dyDescent="0.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" x14ac:dyDescent="0.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3" x14ac:dyDescent="0.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" x14ac:dyDescent="0.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" x14ac:dyDescent="0.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" x14ac:dyDescent="0.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" x14ac:dyDescent="0.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3" x14ac:dyDescent="0.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" x14ac:dyDescent="0.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3" x14ac:dyDescent="0.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" x14ac:dyDescent="0.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" x14ac:dyDescent="0.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" x14ac:dyDescent="0.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7" x14ac:dyDescent="0.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" x14ac:dyDescent="0.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" x14ac:dyDescent="0.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" x14ac:dyDescent="0.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35" x14ac:dyDescent="0.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" x14ac:dyDescent="0.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" x14ac:dyDescent="0.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" x14ac:dyDescent="0.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" x14ac:dyDescent="0.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" x14ac:dyDescent="0.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" x14ac:dyDescent="0.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" x14ac:dyDescent="0.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7" x14ac:dyDescent="0.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" x14ac:dyDescent="0.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" x14ac:dyDescent="0.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" x14ac:dyDescent="0.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" x14ac:dyDescent="0.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" x14ac:dyDescent="0.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" x14ac:dyDescent="0.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" x14ac:dyDescent="0.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" x14ac:dyDescent="0.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" x14ac:dyDescent="0.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35" x14ac:dyDescent="0.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28.7" x14ac:dyDescent="0.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" x14ac:dyDescent="0.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" x14ac:dyDescent="0.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" x14ac:dyDescent="0.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" x14ac:dyDescent="0.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" x14ac:dyDescent="0.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" x14ac:dyDescent="0.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" x14ac:dyDescent="0.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" x14ac:dyDescent="0.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" x14ac:dyDescent="0.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" x14ac:dyDescent="0.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3" x14ac:dyDescent="0.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7" x14ac:dyDescent="0.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35" x14ac:dyDescent="0.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" x14ac:dyDescent="0.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" x14ac:dyDescent="0.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3" x14ac:dyDescent="0.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35" x14ac:dyDescent="0.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3" x14ac:dyDescent="0.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3" x14ac:dyDescent="0.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" x14ac:dyDescent="0.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" x14ac:dyDescent="0.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" x14ac:dyDescent="0.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" x14ac:dyDescent="0.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" x14ac:dyDescent="0.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" x14ac:dyDescent="0.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" x14ac:dyDescent="0.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" x14ac:dyDescent="0.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" x14ac:dyDescent="0.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" x14ac:dyDescent="0.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" x14ac:dyDescent="0.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" x14ac:dyDescent="0.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" x14ac:dyDescent="0.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" x14ac:dyDescent="0.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" x14ac:dyDescent="0.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7" x14ac:dyDescent="0.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" x14ac:dyDescent="0.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" x14ac:dyDescent="0.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" x14ac:dyDescent="0.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" x14ac:dyDescent="0.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" x14ac:dyDescent="0.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" x14ac:dyDescent="0.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" x14ac:dyDescent="0.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7" x14ac:dyDescent="0.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" x14ac:dyDescent="0.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" x14ac:dyDescent="0.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" x14ac:dyDescent="0.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7" x14ac:dyDescent="0.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" x14ac:dyDescent="0.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" x14ac:dyDescent="0.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" x14ac:dyDescent="0.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7" x14ac:dyDescent="0.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" x14ac:dyDescent="0.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35" x14ac:dyDescent="0.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" x14ac:dyDescent="0.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" x14ac:dyDescent="0.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" x14ac:dyDescent="0.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3" x14ac:dyDescent="0.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7" x14ac:dyDescent="0.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3" x14ac:dyDescent="0.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" x14ac:dyDescent="0.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" x14ac:dyDescent="0.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" x14ac:dyDescent="0.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" x14ac:dyDescent="0.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" x14ac:dyDescent="0.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3" x14ac:dyDescent="0.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35" x14ac:dyDescent="0.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7" x14ac:dyDescent="0.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" x14ac:dyDescent="0.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" x14ac:dyDescent="0.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" x14ac:dyDescent="0.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" x14ac:dyDescent="0.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" x14ac:dyDescent="0.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" x14ac:dyDescent="0.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" x14ac:dyDescent="0.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" x14ac:dyDescent="0.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" x14ac:dyDescent="0.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7" x14ac:dyDescent="0.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" x14ac:dyDescent="0.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35" x14ac:dyDescent="0.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35" x14ac:dyDescent="0.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" x14ac:dyDescent="0.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3" x14ac:dyDescent="0.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" x14ac:dyDescent="0.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" x14ac:dyDescent="0.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" x14ac:dyDescent="0.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" x14ac:dyDescent="0.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" x14ac:dyDescent="0.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35" x14ac:dyDescent="0.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" x14ac:dyDescent="0.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" x14ac:dyDescent="0.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" x14ac:dyDescent="0.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" x14ac:dyDescent="0.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7" x14ac:dyDescent="0.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" x14ac:dyDescent="0.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" x14ac:dyDescent="0.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7" x14ac:dyDescent="0.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" x14ac:dyDescent="0.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" x14ac:dyDescent="0.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" x14ac:dyDescent="0.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" x14ac:dyDescent="0.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" x14ac:dyDescent="0.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" x14ac:dyDescent="0.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" x14ac:dyDescent="0.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" x14ac:dyDescent="0.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35" x14ac:dyDescent="0.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" x14ac:dyDescent="0.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35" x14ac:dyDescent="0.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7" x14ac:dyDescent="0.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" x14ac:dyDescent="0.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" x14ac:dyDescent="0.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" x14ac:dyDescent="0.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" x14ac:dyDescent="0.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" x14ac:dyDescent="0.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" x14ac:dyDescent="0.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7" x14ac:dyDescent="0.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3" x14ac:dyDescent="0.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" x14ac:dyDescent="0.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" x14ac:dyDescent="0.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" x14ac:dyDescent="0.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35" x14ac:dyDescent="0.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" x14ac:dyDescent="0.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" x14ac:dyDescent="0.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" x14ac:dyDescent="0.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" x14ac:dyDescent="0.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" x14ac:dyDescent="0.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" x14ac:dyDescent="0.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3" x14ac:dyDescent="0.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" x14ac:dyDescent="0.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3" x14ac:dyDescent="0.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" x14ac:dyDescent="0.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" x14ac:dyDescent="0.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" x14ac:dyDescent="0.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" x14ac:dyDescent="0.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" x14ac:dyDescent="0.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" x14ac:dyDescent="0.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7" x14ac:dyDescent="0.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" x14ac:dyDescent="0.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" x14ac:dyDescent="0.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" x14ac:dyDescent="0.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" x14ac:dyDescent="0.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" x14ac:dyDescent="0.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" x14ac:dyDescent="0.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" x14ac:dyDescent="0.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35" x14ac:dyDescent="0.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" x14ac:dyDescent="0.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" x14ac:dyDescent="0.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" x14ac:dyDescent="0.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35" x14ac:dyDescent="0.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" x14ac:dyDescent="0.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7" x14ac:dyDescent="0.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" x14ac:dyDescent="0.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" x14ac:dyDescent="0.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3" x14ac:dyDescent="0.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" x14ac:dyDescent="0.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35" x14ac:dyDescent="0.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" x14ac:dyDescent="0.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" x14ac:dyDescent="0.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7" x14ac:dyDescent="0.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7" x14ac:dyDescent="0.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" x14ac:dyDescent="0.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" x14ac:dyDescent="0.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" x14ac:dyDescent="0.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" x14ac:dyDescent="0.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7" x14ac:dyDescent="0.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" x14ac:dyDescent="0.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" x14ac:dyDescent="0.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1.7" x14ac:dyDescent="0.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" x14ac:dyDescent="0.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3" x14ac:dyDescent="0.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" x14ac:dyDescent="0.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" x14ac:dyDescent="0.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35" x14ac:dyDescent="0.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7" x14ac:dyDescent="0.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" x14ac:dyDescent="0.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7" x14ac:dyDescent="0.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" x14ac:dyDescent="0.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7" x14ac:dyDescent="0.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" x14ac:dyDescent="0.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7" x14ac:dyDescent="0.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" x14ac:dyDescent="0.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" x14ac:dyDescent="0.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" x14ac:dyDescent="0.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" x14ac:dyDescent="0.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7" x14ac:dyDescent="0.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3" x14ac:dyDescent="0.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" x14ac:dyDescent="0.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" x14ac:dyDescent="0.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" x14ac:dyDescent="0.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" x14ac:dyDescent="0.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" x14ac:dyDescent="0.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7" x14ac:dyDescent="0.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" x14ac:dyDescent="0.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" x14ac:dyDescent="0.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" x14ac:dyDescent="0.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" x14ac:dyDescent="0.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3" x14ac:dyDescent="0.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" x14ac:dyDescent="0.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7" x14ac:dyDescent="0.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" x14ac:dyDescent="0.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" x14ac:dyDescent="0.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" x14ac:dyDescent="0.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3" x14ac:dyDescent="0.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" x14ac:dyDescent="0.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" x14ac:dyDescent="0.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" x14ac:dyDescent="0.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" x14ac:dyDescent="0.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" x14ac:dyDescent="0.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" x14ac:dyDescent="0.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3" x14ac:dyDescent="0.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7" x14ac:dyDescent="0.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7" x14ac:dyDescent="0.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" x14ac:dyDescent="0.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7" x14ac:dyDescent="0.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7" x14ac:dyDescent="0.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8.7" x14ac:dyDescent="0.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" x14ac:dyDescent="0.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7" x14ac:dyDescent="0.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" x14ac:dyDescent="0.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" x14ac:dyDescent="0.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" x14ac:dyDescent="0.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7" x14ac:dyDescent="0.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" x14ac:dyDescent="0.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7" x14ac:dyDescent="0.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" x14ac:dyDescent="0.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" x14ac:dyDescent="0.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7" x14ac:dyDescent="0.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" x14ac:dyDescent="0.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" x14ac:dyDescent="0.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" x14ac:dyDescent="0.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3" x14ac:dyDescent="0.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3" x14ac:dyDescent="0.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" x14ac:dyDescent="0.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" x14ac:dyDescent="0.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" x14ac:dyDescent="0.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" x14ac:dyDescent="0.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" x14ac:dyDescent="0.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" x14ac:dyDescent="0.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" x14ac:dyDescent="0.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" x14ac:dyDescent="0.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" x14ac:dyDescent="0.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" x14ac:dyDescent="0.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" x14ac:dyDescent="0.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" x14ac:dyDescent="0.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" x14ac:dyDescent="0.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" x14ac:dyDescent="0.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35" x14ac:dyDescent="0.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3" x14ac:dyDescent="0.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3" x14ac:dyDescent="0.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" x14ac:dyDescent="0.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3" x14ac:dyDescent="0.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7" x14ac:dyDescent="0.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" x14ac:dyDescent="0.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35" x14ac:dyDescent="0.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3" x14ac:dyDescent="0.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" x14ac:dyDescent="0.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" x14ac:dyDescent="0.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" x14ac:dyDescent="0.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" x14ac:dyDescent="0.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" x14ac:dyDescent="0.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" x14ac:dyDescent="0.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7" x14ac:dyDescent="0.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" x14ac:dyDescent="0.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35" x14ac:dyDescent="0.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" x14ac:dyDescent="0.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" x14ac:dyDescent="0.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" x14ac:dyDescent="0.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7" x14ac:dyDescent="0.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" x14ac:dyDescent="0.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" x14ac:dyDescent="0.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7" x14ac:dyDescent="0.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" x14ac:dyDescent="0.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3" x14ac:dyDescent="0.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7" x14ac:dyDescent="0.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" x14ac:dyDescent="0.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" x14ac:dyDescent="0.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" x14ac:dyDescent="0.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" x14ac:dyDescent="0.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" x14ac:dyDescent="0.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" x14ac:dyDescent="0.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" x14ac:dyDescent="0.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" x14ac:dyDescent="0.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7" x14ac:dyDescent="0.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" x14ac:dyDescent="0.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" x14ac:dyDescent="0.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" x14ac:dyDescent="0.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7" x14ac:dyDescent="0.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7" x14ac:dyDescent="0.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3" x14ac:dyDescent="0.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3" x14ac:dyDescent="0.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" x14ac:dyDescent="0.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" x14ac:dyDescent="0.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3" x14ac:dyDescent="0.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" x14ac:dyDescent="0.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" x14ac:dyDescent="0.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" x14ac:dyDescent="0.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" x14ac:dyDescent="0.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35" x14ac:dyDescent="0.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" x14ac:dyDescent="0.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7" x14ac:dyDescent="0.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" x14ac:dyDescent="0.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" x14ac:dyDescent="0.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" x14ac:dyDescent="0.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3" x14ac:dyDescent="0.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" x14ac:dyDescent="0.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" x14ac:dyDescent="0.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7" x14ac:dyDescent="0.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" x14ac:dyDescent="0.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" x14ac:dyDescent="0.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35" x14ac:dyDescent="0.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7" x14ac:dyDescent="0.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" x14ac:dyDescent="0.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" x14ac:dyDescent="0.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" x14ac:dyDescent="0.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7" x14ac:dyDescent="0.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" x14ac:dyDescent="0.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3" x14ac:dyDescent="0.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7" x14ac:dyDescent="0.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3" x14ac:dyDescent="0.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" x14ac:dyDescent="0.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7" x14ac:dyDescent="0.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" x14ac:dyDescent="0.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" x14ac:dyDescent="0.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" x14ac:dyDescent="0.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" x14ac:dyDescent="0.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" x14ac:dyDescent="0.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" x14ac:dyDescent="0.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3" x14ac:dyDescent="0.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" x14ac:dyDescent="0.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" x14ac:dyDescent="0.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" x14ac:dyDescent="0.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" x14ac:dyDescent="0.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" x14ac:dyDescent="0.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7" x14ac:dyDescent="0.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" x14ac:dyDescent="0.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" x14ac:dyDescent="0.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" x14ac:dyDescent="0.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" x14ac:dyDescent="0.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" x14ac:dyDescent="0.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" x14ac:dyDescent="0.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" x14ac:dyDescent="0.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" x14ac:dyDescent="0.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35" x14ac:dyDescent="0.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" x14ac:dyDescent="0.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3" x14ac:dyDescent="0.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" x14ac:dyDescent="0.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" x14ac:dyDescent="0.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35" x14ac:dyDescent="0.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" x14ac:dyDescent="0.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" x14ac:dyDescent="0.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" x14ac:dyDescent="0.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" x14ac:dyDescent="0.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" x14ac:dyDescent="0.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" x14ac:dyDescent="0.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3" x14ac:dyDescent="0.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7" x14ac:dyDescent="0.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" x14ac:dyDescent="0.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" x14ac:dyDescent="0.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" x14ac:dyDescent="0.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" x14ac:dyDescent="0.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" x14ac:dyDescent="0.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" x14ac:dyDescent="0.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" x14ac:dyDescent="0.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" x14ac:dyDescent="0.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" x14ac:dyDescent="0.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" x14ac:dyDescent="0.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" x14ac:dyDescent="0.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7" x14ac:dyDescent="0.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" x14ac:dyDescent="0.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" x14ac:dyDescent="0.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" x14ac:dyDescent="0.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35" x14ac:dyDescent="0.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" x14ac:dyDescent="0.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" x14ac:dyDescent="0.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" x14ac:dyDescent="0.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" x14ac:dyDescent="0.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" x14ac:dyDescent="0.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3" x14ac:dyDescent="0.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" x14ac:dyDescent="0.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" x14ac:dyDescent="0.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" x14ac:dyDescent="0.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7" x14ac:dyDescent="0.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" x14ac:dyDescent="0.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" x14ac:dyDescent="0.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" x14ac:dyDescent="0.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7" x14ac:dyDescent="0.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" x14ac:dyDescent="0.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7" x14ac:dyDescent="0.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" x14ac:dyDescent="0.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7" x14ac:dyDescent="0.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7" x14ac:dyDescent="0.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" x14ac:dyDescent="0.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" x14ac:dyDescent="0.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7" x14ac:dyDescent="0.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" x14ac:dyDescent="0.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" x14ac:dyDescent="0.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7" x14ac:dyDescent="0.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" x14ac:dyDescent="0.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3" x14ac:dyDescent="0.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7" x14ac:dyDescent="0.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" x14ac:dyDescent="0.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3" x14ac:dyDescent="0.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3" x14ac:dyDescent="0.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3" x14ac:dyDescent="0.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" x14ac:dyDescent="0.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7" x14ac:dyDescent="0.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" x14ac:dyDescent="0.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" x14ac:dyDescent="0.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" x14ac:dyDescent="0.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7" x14ac:dyDescent="0.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" x14ac:dyDescent="0.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" x14ac:dyDescent="0.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" x14ac:dyDescent="0.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" x14ac:dyDescent="0.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" x14ac:dyDescent="0.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" x14ac:dyDescent="0.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" x14ac:dyDescent="0.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" x14ac:dyDescent="0.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" x14ac:dyDescent="0.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7" x14ac:dyDescent="0.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" x14ac:dyDescent="0.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35" x14ac:dyDescent="0.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" x14ac:dyDescent="0.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" x14ac:dyDescent="0.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7" x14ac:dyDescent="0.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" x14ac:dyDescent="0.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" x14ac:dyDescent="0.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7" x14ac:dyDescent="0.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3" x14ac:dyDescent="0.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7" x14ac:dyDescent="0.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" x14ac:dyDescent="0.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" x14ac:dyDescent="0.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" x14ac:dyDescent="0.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" x14ac:dyDescent="0.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" x14ac:dyDescent="0.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" x14ac:dyDescent="0.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" x14ac:dyDescent="0.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" x14ac:dyDescent="0.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" x14ac:dyDescent="0.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" x14ac:dyDescent="0.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35" x14ac:dyDescent="0.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35" x14ac:dyDescent="0.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" x14ac:dyDescent="0.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" x14ac:dyDescent="0.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" x14ac:dyDescent="0.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7" x14ac:dyDescent="0.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3" x14ac:dyDescent="0.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35" x14ac:dyDescent="0.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7" x14ac:dyDescent="0.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" x14ac:dyDescent="0.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" x14ac:dyDescent="0.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" x14ac:dyDescent="0.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" x14ac:dyDescent="0.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" x14ac:dyDescent="0.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" x14ac:dyDescent="0.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3" x14ac:dyDescent="0.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" x14ac:dyDescent="0.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" x14ac:dyDescent="0.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" x14ac:dyDescent="0.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" x14ac:dyDescent="0.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3" x14ac:dyDescent="0.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" x14ac:dyDescent="0.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3" x14ac:dyDescent="0.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" x14ac:dyDescent="0.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" x14ac:dyDescent="0.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" x14ac:dyDescent="0.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" x14ac:dyDescent="0.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" x14ac:dyDescent="0.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" x14ac:dyDescent="0.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" x14ac:dyDescent="0.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" x14ac:dyDescent="0.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" x14ac:dyDescent="0.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7" x14ac:dyDescent="0.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35" x14ac:dyDescent="0.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35" x14ac:dyDescent="0.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" x14ac:dyDescent="0.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" x14ac:dyDescent="0.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" x14ac:dyDescent="0.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7" x14ac:dyDescent="0.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7" x14ac:dyDescent="0.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" x14ac:dyDescent="0.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35" x14ac:dyDescent="0.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" x14ac:dyDescent="0.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" x14ac:dyDescent="0.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" x14ac:dyDescent="0.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" x14ac:dyDescent="0.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" x14ac:dyDescent="0.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" x14ac:dyDescent="0.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" x14ac:dyDescent="0.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" x14ac:dyDescent="0.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3" x14ac:dyDescent="0.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" x14ac:dyDescent="0.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" x14ac:dyDescent="0.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" x14ac:dyDescent="0.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" x14ac:dyDescent="0.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" x14ac:dyDescent="0.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" x14ac:dyDescent="0.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35" x14ac:dyDescent="0.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7" x14ac:dyDescent="0.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" x14ac:dyDescent="0.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" x14ac:dyDescent="0.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35" x14ac:dyDescent="0.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" x14ac:dyDescent="0.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7" x14ac:dyDescent="0.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" x14ac:dyDescent="0.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" x14ac:dyDescent="0.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" x14ac:dyDescent="0.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" x14ac:dyDescent="0.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" x14ac:dyDescent="0.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" x14ac:dyDescent="0.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" x14ac:dyDescent="0.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" x14ac:dyDescent="0.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35" x14ac:dyDescent="0.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3" x14ac:dyDescent="0.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7" x14ac:dyDescent="0.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" x14ac:dyDescent="0.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" x14ac:dyDescent="0.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7" x14ac:dyDescent="0.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" x14ac:dyDescent="0.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35" x14ac:dyDescent="0.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" x14ac:dyDescent="0.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" x14ac:dyDescent="0.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7" x14ac:dyDescent="0.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" x14ac:dyDescent="0.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" x14ac:dyDescent="0.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" x14ac:dyDescent="0.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35" x14ac:dyDescent="0.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7" x14ac:dyDescent="0.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3" x14ac:dyDescent="0.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" x14ac:dyDescent="0.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" x14ac:dyDescent="0.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" x14ac:dyDescent="0.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" x14ac:dyDescent="0.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7" x14ac:dyDescent="0.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" x14ac:dyDescent="0.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" x14ac:dyDescent="0.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" x14ac:dyDescent="0.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" x14ac:dyDescent="0.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" x14ac:dyDescent="0.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7" x14ac:dyDescent="0.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3" x14ac:dyDescent="0.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" x14ac:dyDescent="0.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" x14ac:dyDescent="0.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" x14ac:dyDescent="0.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" x14ac:dyDescent="0.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" x14ac:dyDescent="0.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" x14ac:dyDescent="0.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" x14ac:dyDescent="0.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" x14ac:dyDescent="0.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" x14ac:dyDescent="0.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3" x14ac:dyDescent="0.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3" x14ac:dyDescent="0.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7" x14ac:dyDescent="0.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35" x14ac:dyDescent="0.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1.7" x14ac:dyDescent="0.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" x14ac:dyDescent="0.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3" x14ac:dyDescent="0.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" x14ac:dyDescent="0.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35" x14ac:dyDescent="0.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" x14ac:dyDescent="0.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1.7" x14ac:dyDescent="0.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" x14ac:dyDescent="0.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" x14ac:dyDescent="0.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35" x14ac:dyDescent="0.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" x14ac:dyDescent="0.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7" x14ac:dyDescent="0.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7" x14ac:dyDescent="0.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" x14ac:dyDescent="0.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" x14ac:dyDescent="0.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" x14ac:dyDescent="0.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3" x14ac:dyDescent="0.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" x14ac:dyDescent="0.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" x14ac:dyDescent="0.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7" x14ac:dyDescent="0.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7" x14ac:dyDescent="0.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" x14ac:dyDescent="0.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" x14ac:dyDescent="0.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" x14ac:dyDescent="0.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3" x14ac:dyDescent="0.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" x14ac:dyDescent="0.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" x14ac:dyDescent="0.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35" x14ac:dyDescent="0.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" x14ac:dyDescent="0.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7" x14ac:dyDescent="0.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7" x14ac:dyDescent="0.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" x14ac:dyDescent="0.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" x14ac:dyDescent="0.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" x14ac:dyDescent="0.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7" x14ac:dyDescent="0.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" x14ac:dyDescent="0.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" x14ac:dyDescent="0.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7" x14ac:dyDescent="0.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" x14ac:dyDescent="0.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" x14ac:dyDescent="0.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7" x14ac:dyDescent="0.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" x14ac:dyDescent="0.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" x14ac:dyDescent="0.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" x14ac:dyDescent="0.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7" x14ac:dyDescent="0.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7" x14ac:dyDescent="0.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3" x14ac:dyDescent="0.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" x14ac:dyDescent="0.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" x14ac:dyDescent="0.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" x14ac:dyDescent="0.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" x14ac:dyDescent="0.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" x14ac:dyDescent="0.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" x14ac:dyDescent="0.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" x14ac:dyDescent="0.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" x14ac:dyDescent="0.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" x14ac:dyDescent="0.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" x14ac:dyDescent="0.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" x14ac:dyDescent="0.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" x14ac:dyDescent="0.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" x14ac:dyDescent="0.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" x14ac:dyDescent="0.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" x14ac:dyDescent="0.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" x14ac:dyDescent="0.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7" x14ac:dyDescent="0.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" x14ac:dyDescent="0.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35" x14ac:dyDescent="0.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" x14ac:dyDescent="0.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3" x14ac:dyDescent="0.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" x14ac:dyDescent="0.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" x14ac:dyDescent="0.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" x14ac:dyDescent="0.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" x14ac:dyDescent="0.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" x14ac:dyDescent="0.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7" x14ac:dyDescent="0.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" x14ac:dyDescent="0.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" x14ac:dyDescent="0.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" x14ac:dyDescent="0.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" x14ac:dyDescent="0.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" x14ac:dyDescent="0.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3" x14ac:dyDescent="0.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" x14ac:dyDescent="0.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" x14ac:dyDescent="0.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" x14ac:dyDescent="0.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" x14ac:dyDescent="0.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7" x14ac:dyDescent="0.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3" x14ac:dyDescent="0.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7" x14ac:dyDescent="0.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" x14ac:dyDescent="0.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" x14ac:dyDescent="0.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3" x14ac:dyDescent="0.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" x14ac:dyDescent="0.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" x14ac:dyDescent="0.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" x14ac:dyDescent="0.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7" x14ac:dyDescent="0.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" x14ac:dyDescent="0.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28.7" x14ac:dyDescent="0.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" x14ac:dyDescent="0.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7" x14ac:dyDescent="0.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7" x14ac:dyDescent="0.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" x14ac:dyDescent="0.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" x14ac:dyDescent="0.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35" x14ac:dyDescent="0.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" x14ac:dyDescent="0.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" x14ac:dyDescent="0.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" x14ac:dyDescent="0.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" x14ac:dyDescent="0.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" x14ac:dyDescent="0.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7" x14ac:dyDescent="0.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3" x14ac:dyDescent="0.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" x14ac:dyDescent="0.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7" x14ac:dyDescent="0.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" x14ac:dyDescent="0.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" x14ac:dyDescent="0.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" x14ac:dyDescent="0.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3" x14ac:dyDescent="0.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" x14ac:dyDescent="0.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35" x14ac:dyDescent="0.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3" x14ac:dyDescent="0.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" x14ac:dyDescent="0.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" x14ac:dyDescent="0.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" x14ac:dyDescent="0.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" x14ac:dyDescent="0.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" x14ac:dyDescent="0.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" x14ac:dyDescent="0.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" x14ac:dyDescent="0.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7" x14ac:dyDescent="0.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" x14ac:dyDescent="0.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" x14ac:dyDescent="0.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3" x14ac:dyDescent="0.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8.7" x14ac:dyDescent="0.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" x14ac:dyDescent="0.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3" x14ac:dyDescent="0.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" x14ac:dyDescent="0.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" x14ac:dyDescent="0.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" x14ac:dyDescent="0.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" x14ac:dyDescent="0.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35" x14ac:dyDescent="0.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" x14ac:dyDescent="0.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" x14ac:dyDescent="0.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" x14ac:dyDescent="0.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" x14ac:dyDescent="0.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" x14ac:dyDescent="0.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" x14ac:dyDescent="0.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35" x14ac:dyDescent="0.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" x14ac:dyDescent="0.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" x14ac:dyDescent="0.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" x14ac:dyDescent="0.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" x14ac:dyDescent="0.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" x14ac:dyDescent="0.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" x14ac:dyDescent="0.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" x14ac:dyDescent="0.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" x14ac:dyDescent="0.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" x14ac:dyDescent="0.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" x14ac:dyDescent="0.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" x14ac:dyDescent="0.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7" x14ac:dyDescent="0.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7" x14ac:dyDescent="0.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7" x14ac:dyDescent="0.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3" x14ac:dyDescent="0.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7" x14ac:dyDescent="0.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" x14ac:dyDescent="0.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" x14ac:dyDescent="0.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" x14ac:dyDescent="0.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" x14ac:dyDescent="0.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" x14ac:dyDescent="0.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" x14ac:dyDescent="0.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" x14ac:dyDescent="0.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" x14ac:dyDescent="0.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3" x14ac:dyDescent="0.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" x14ac:dyDescent="0.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35" x14ac:dyDescent="0.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" x14ac:dyDescent="0.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" x14ac:dyDescent="0.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" x14ac:dyDescent="0.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" x14ac:dyDescent="0.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" x14ac:dyDescent="0.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" x14ac:dyDescent="0.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7" x14ac:dyDescent="0.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" x14ac:dyDescent="0.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" x14ac:dyDescent="0.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" x14ac:dyDescent="0.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35" x14ac:dyDescent="0.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" x14ac:dyDescent="0.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" x14ac:dyDescent="0.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" x14ac:dyDescent="0.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7" x14ac:dyDescent="0.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3" x14ac:dyDescent="0.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" x14ac:dyDescent="0.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" x14ac:dyDescent="0.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35" x14ac:dyDescent="0.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" x14ac:dyDescent="0.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" x14ac:dyDescent="0.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" x14ac:dyDescent="0.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" x14ac:dyDescent="0.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7" x14ac:dyDescent="0.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" x14ac:dyDescent="0.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7" x14ac:dyDescent="0.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3" x14ac:dyDescent="0.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" x14ac:dyDescent="0.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35" x14ac:dyDescent="0.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7" x14ac:dyDescent="0.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3" x14ac:dyDescent="0.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" x14ac:dyDescent="0.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" x14ac:dyDescent="0.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" x14ac:dyDescent="0.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" x14ac:dyDescent="0.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" x14ac:dyDescent="0.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" x14ac:dyDescent="0.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" x14ac:dyDescent="0.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" x14ac:dyDescent="0.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" x14ac:dyDescent="0.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7" x14ac:dyDescent="0.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" x14ac:dyDescent="0.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" x14ac:dyDescent="0.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7" x14ac:dyDescent="0.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" x14ac:dyDescent="0.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3" x14ac:dyDescent="0.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3" x14ac:dyDescent="0.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" x14ac:dyDescent="0.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" x14ac:dyDescent="0.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7" x14ac:dyDescent="0.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" x14ac:dyDescent="0.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" x14ac:dyDescent="0.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7" x14ac:dyDescent="0.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" x14ac:dyDescent="0.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" x14ac:dyDescent="0.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7" x14ac:dyDescent="0.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7" x14ac:dyDescent="0.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7" x14ac:dyDescent="0.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" x14ac:dyDescent="0.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" x14ac:dyDescent="0.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" x14ac:dyDescent="0.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" x14ac:dyDescent="0.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3" x14ac:dyDescent="0.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" x14ac:dyDescent="0.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" x14ac:dyDescent="0.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" x14ac:dyDescent="0.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" x14ac:dyDescent="0.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" x14ac:dyDescent="0.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" x14ac:dyDescent="0.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" x14ac:dyDescent="0.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35" x14ac:dyDescent="0.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7" x14ac:dyDescent="0.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7" x14ac:dyDescent="0.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3" x14ac:dyDescent="0.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" x14ac:dyDescent="0.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" x14ac:dyDescent="0.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" x14ac:dyDescent="0.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" x14ac:dyDescent="0.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" x14ac:dyDescent="0.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7" x14ac:dyDescent="0.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7" x14ac:dyDescent="0.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" x14ac:dyDescent="0.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3" x14ac:dyDescent="0.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7" x14ac:dyDescent="0.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" x14ac:dyDescent="0.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" x14ac:dyDescent="0.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" x14ac:dyDescent="0.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" x14ac:dyDescent="0.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" x14ac:dyDescent="0.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" x14ac:dyDescent="0.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" x14ac:dyDescent="0.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7" x14ac:dyDescent="0.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" x14ac:dyDescent="0.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7" x14ac:dyDescent="0.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" x14ac:dyDescent="0.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7" x14ac:dyDescent="0.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" x14ac:dyDescent="0.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35" x14ac:dyDescent="0.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7" x14ac:dyDescent="0.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" x14ac:dyDescent="0.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7" x14ac:dyDescent="0.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" x14ac:dyDescent="0.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7" x14ac:dyDescent="0.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" x14ac:dyDescent="0.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35" x14ac:dyDescent="0.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" x14ac:dyDescent="0.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" x14ac:dyDescent="0.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" x14ac:dyDescent="0.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7" x14ac:dyDescent="0.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" x14ac:dyDescent="0.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" x14ac:dyDescent="0.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" x14ac:dyDescent="0.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" x14ac:dyDescent="0.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" x14ac:dyDescent="0.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" x14ac:dyDescent="0.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" x14ac:dyDescent="0.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" x14ac:dyDescent="0.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" x14ac:dyDescent="0.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" x14ac:dyDescent="0.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.35" x14ac:dyDescent="0.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" x14ac:dyDescent="0.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" x14ac:dyDescent="0.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7" x14ac:dyDescent="0.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" x14ac:dyDescent="0.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3" x14ac:dyDescent="0.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3" x14ac:dyDescent="0.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" x14ac:dyDescent="0.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" x14ac:dyDescent="0.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35" x14ac:dyDescent="0.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" x14ac:dyDescent="0.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" x14ac:dyDescent="0.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" x14ac:dyDescent="0.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" x14ac:dyDescent="0.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" x14ac:dyDescent="0.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" x14ac:dyDescent="0.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7" x14ac:dyDescent="0.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" x14ac:dyDescent="0.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" x14ac:dyDescent="0.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35" x14ac:dyDescent="0.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7" x14ac:dyDescent="0.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7" x14ac:dyDescent="0.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" x14ac:dyDescent="0.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" x14ac:dyDescent="0.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3" x14ac:dyDescent="0.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" x14ac:dyDescent="0.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" x14ac:dyDescent="0.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" x14ac:dyDescent="0.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7" x14ac:dyDescent="0.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" x14ac:dyDescent="0.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35" x14ac:dyDescent="0.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" x14ac:dyDescent="0.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" x14ac:dyDescent="0.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" x14ac:dyDescent="0.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3" x14ac:dyDescent="0.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" x14ac:dyDescent="0.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" x14ac:dyDescent="0.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" x14ac:dyDescent="0.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" x14ac:dyDescent="0.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" x14ac:dyDescent="0.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" x14ac:dyDescent="0.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" x14ac:dyDescent="0.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" x14ac:dyDescent="0.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" x14ac:dyDescent="0.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" x14ac:dyDescent="0.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" x14ac:dyDescent="0.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" x14ac:dyDescent="0.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" x14ac:dyDescent="0.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" x14ac:dyDescent="0.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" x14ac:dyDescent="0.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" x14ac:dyDescent="0.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3" x14ac:dyDescent="0.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7" x14ac:dyDescent="0.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" x14ac:dyDescent="0.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3" x14ac:dyDescent="0.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" x14ac:dyDescent="0.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" x14ac:dyDescent="0.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" x14ac:dyDescent="0.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" x14ac:dyDescent="0.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" x14ac:dyDescent="0.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" x14ac:dyDescent="0.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" x14ac:dyDescent="0.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" x14ac:dyDescent="0.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" x14ac:dyDescent="0.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7" x14ac:dyDescent="0.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" x14ac:dyDescent="0.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7" x14ac:dyDescent="0.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" x14ac:dyDescent="0.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3" x14ac:dyDescent="0.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" x14ac:dyDescent="0.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" x14ac:dyDescent="0.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" x14ac:dyDescent="0.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" x14ac:dyDescent="0.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7" x14ac:dyDescent="0.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" x14ac:dyDescent="0.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7" x14ac:dyDescent="0.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" x14ac:dyDescent="0.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3" x14ac:dyDescent="0.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" x14ac:dyDescent="0.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" x14ac:dyDescent="0.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" x14ac:dyDescent="0.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" x14ac:dyDescent="0.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7" x14ac:dyDescent="0.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" x14ac:dyDescent="0.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7" x14ac:dyDescent="0.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" x14ac:dyDescent="0.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3" x14ac:dyDescent="0.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7" x14ac:dyDescent="0.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" x14ac:dyDescent="0.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7" x14ac:dyDescent="0.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7" x14ac:dyDescent="0.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3" x14ac:dyDescent="0.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" x14ac:dyDescent="0.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" x14ac:dyDescent="0.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" x14ac:dyDescent="0.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" x14ac:dyDescent="0.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7" x14ac:dyDescent="0.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" x14ac:dyDescent="0.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" x14ac:dyDescent="0.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7" x14ac:dyDescent="0.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" x14ac:dyDescent="0.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" x14ac:dyDescent="0.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" x14ac:dyDescent="0.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" x14ac:dyDescent="0.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" x14ac:dyDescent="0.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" x14ac:dyDescent="0.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" x14ac:dyDescent="0.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" x14ac:dyDescent="0.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" x14ac:dyDescent="0.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3" x14ac:dyDescent="0.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" x14ac:dyDescent="0.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" x14ac:dyDescent="0.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" x14ac:dyDescent="0.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7" x14ac:dyDescent="0.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" x14ac:dyDescent="0.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" x14ac:dyDescent="0.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" x14ac:dyDescent="0.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" x14ac:dyDescent="0.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3" x14ac:dyDescent="0.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7" x14ac:dyDescent="0.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35" x14ac:dyDescent="0.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" x14ac:dyDescent="0.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" x14ac:dyDescent="0.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" x14ac:dyDescent="0.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" x14ac:dyDescent="0.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35" x14ac:dyDescent="0.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3" x14ac:dyDescent="0.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7" x14ac:dyDescent="0.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3" x14ac:dyDescent="0.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" x14ac:dyDescent="0.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" x14ac:dyDescent="0.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" x14ac:dyDescent="0.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" x14ac:dyDescent="0.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" x14ac:dyDescent="0.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3" x14ac:dyDescent="0.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" x14ac:dyDescent="0.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" x14ac:dyDescent="0.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" x14ac:dyDescent="0.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" x14ac:dyDescent="0.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" x14ac:dyDescent="0.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" x14ac:dyDescent="0.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" x14ac:dyDescent="0.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7" x14ac:dyDescent="0.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" x14ac:dyDescent="0.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35" x14ac:dyDescent="0.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" x14ac:dyDescent="0.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" x14ac:dyDescent="0.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" x14ac:dyDescent="0.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" x14ac:dyDescent="0.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" x14ac:dyDescent="0.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" x14ac:dyDescent="0.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" x14ac:dyDescent="0.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" x14ac:dyDescent="0.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" x14ac:dyDescent="0.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7" x14ac:dyDescent="0.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3" x14ac:dyDescent="0.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" x14ac:dyDescent="0.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3" x14ac:dyDescent="0.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" x14ac:dyDescent="0.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7" x14ac:dyDescent="0.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" x14ac:dyDescent="0.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" x14ac:dyDescent="0.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" x14ac:dyDescent="0.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7" x14ac:dyDescent="0.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3" x14ac:dyDescent="0.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" x14ac:dyDescent="0.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" x14ac:dyDescent="0.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7" x14ac:dyDescent="0.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7" x14ac:dyDescent="0.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" x14ac:dyDescent="0.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" x14ac:dyDescent="0.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" x14ac:dyDescent="0.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7" x14ac:dyDescent="0.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" x14ac:dyDescent="0.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7" x14ac:dyDescent="0.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3" x14ac:dyDescent="0.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" x14ac:dyDescent="0.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3" x14ac:dyDescent="0.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" x14ac:dyDescent="0.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" x14ac:dyDescent="0.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7" x14ac:dyDescent="0.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" x14ac:dyDescent="0.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" x14ac:dyDescent="0.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" x14ac:dyDescent="0.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" x14ac:dyDescent="0.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" x14ac:dyDescent="0.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" x14ac:dyDescent="0.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" x14ac:dyDescent="0.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" x14ac:dyDescent="0.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3" x14ac:dyDescent="0.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" x14ac:dyDescent="0.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" x14ac:dyDescent="0.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" x14ac:dyDescent="0.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" x14ac:dyDescent="0.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" x14ac:dyDescent="0.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3" x14ac:dyDescent="0.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7" x14ac:dyDescent="0.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" x14ac:dyDescent="0.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7" x14ac:dyDescent="0.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" x14ac:dyDescent="0.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" x14ac:dyDescent="0.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" x14ac:dyDescent="0.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" x14ac:dyDescent="0.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" x14ac:dyDescent="0.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7" x14ac:dyDescent="0.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" x14ac:dyDescent="0.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" x14ac:dyDescent="0.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7" x14ac:dyDescent="0.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35" x14ac:dyDescent="0.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" x14ac:dyDescent="0.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3" x14ac:dyDescent="0.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" x14ac:dyDescent="0.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" x14ac:dyDescent="0.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" x14ac:dyDescent="0.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3" x14ac:dyDescent="0.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" x14ac:dyDescent="0.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" x14ac:dyDescent="0.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" x14ac:dyDescent="0.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" x14ac:dyDescent="0.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" x14ac:dyDescent="0.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" x14ac:dyDescent="0.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7" x14ac:dyDescent="0.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" x14ac:dyDescent="0.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7" x14ac:dyDescent="0.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" x14ac:dyDescent="0.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3" x14ac:dyDescent="0.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" x14ac:dyDescent="0.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" x14ac:dyDescent="0.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" x14ac:dyDescent="0.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" x14ac:dyDescent="0.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" x14ac:dyDescent="0.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7" x14ac:dyDescent="0.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7" x14ac:dyDescent="0.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3" x14ac:dyDescent="0.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3" x14ac:dyDescent="0.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" x14ac:dyDescent="0.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28.7" x14ac:dyDescent="0.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" x14ac:dyDescent="0.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" x14ac:dyDescent="0.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3" x14ac:dyDescent="0.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" x14ac:dyDescent="0.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" x14ac:dyDescent="0.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" x14ac:dyDescent="0.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" x14ac:dyDescent="0.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" x14ac:dyDescent="0.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" x14ac:dyDescent="0.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" x14ac:dyDescent="0.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" x14ac:dyDescent="0.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" x14ac:dyDescent="0.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" x14ac:dyDescent="0.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" x14ac:dyDescent="0.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7" x14ac:dyDescent="0.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" x14ac:dyDescent="0.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3" x14ac:dyDescent="0.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" x14ac:dyDescent="0.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" x14ac:dyDescent="0.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" x14ac:dyDescent="0.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35" x14ac:dyDescent="0.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" x14ac:dyDescent="0.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" x14ac:dyDescent="0.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" x14ac:dyDescent="0.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28.7" x14ac:dyDescent="0.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7" x14ac:dyDescent="0.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" x14ac:dyDescent="0.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" x14ac:dyDescent="0.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3" x14ac:dyDescent="0.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" x14ac:dyDescent="0.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" x14ac:dyDescent="0.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" x14ac:dyDescent="0.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" x14ac:dyDescent="0.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" x14ac:dyDescent="0.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" x14ac:dyDescent="0.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7" x14ac:dyDescent="0.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3" x14ac:dyDescent="0.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" x14ac:dyDescent="0.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" x14ac:dyDescent="0.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" x14ac:dyDescent="0.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" x14ac:dyDescent="0.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7" x14ac:dyDescent="0.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" x14ac:dyDescent="0.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35" x14ac:dyDescent="0.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7" x14ac:dyDescent="0.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" x14ac:dyDescent="0.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" x14ac:dyDescent="0.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7" x14ac:dyDescent="0.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3" x14ac:dyDescent="0.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" x14ac:dyDescent="0.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3" x14ac:dyDescent="0.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7" x14ac:dyDescent="0.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3" x14ac:dyDescent="0.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7" x14ac:dyDescent="0.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" x14ac:dyDescent="0.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3" x14ac:dyDescent="0.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7" x14ac:dyDescent="0.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7" x14ac:dyDescent="0.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7" x14ac:dyDescent="0.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" x14ac:dyDescent="0.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" x14ac:dyDescent="0.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" x14ac:dyDescent="0.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3" x14ac:dyDescent="0.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" x14ac:dyDescent="0.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" x14ac:dyDescent="0.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" x14ac:dyDescent="0.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" x14ac:dyDescent="0.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7" x14ac:dyDescent="0.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" x14ac:dyDescent="0.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" x14ac:dyDescent="0.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" x14ac:dyDescent="0.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" x14ac:dyDescent="0.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7" x14ac:dyDescent="0.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" x14ac:dyDescent="0.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7" x14ac:dyDescent="0.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7" x14ac:dyDescent="0.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" x14ac:dyDescent="0.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" x14ac:dyDescent="0.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" x14ac:dyDescent="0.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" x14ac:dyDescent="0.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7" x14ac:dyDescent="0.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7" x14ac:dyDescent="0.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" x14ac:dyDescent="0.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7" x14ac:dyDescent="0.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" x14ac:dyDescent="0.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" x14ac:dyDescent="0.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" x14ac:dyDescent="0.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7" x14ac:dyDescent="0.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3" x14ac:dyDescent="0.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" x14ac:dyDescent="0.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" x14ac:dyDescent="0.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7" x14ac:dyDescent="0.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7" x14ac:dyDescent="0.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" x14ac:dyDescent="0.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" x14ac:dyDescent="0.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" x14ac:dyDescent="0.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" x14ac:dyDescent="0.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7" x14ac:dyDescent="0.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3" x14ac:dyDescent="0.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" x14ac:dyDescent="0.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" x14ac:dyDescent="0.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7" x14ac:dyDescent="0.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" x14ac:dyDescent="0.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" x14ac:dyDescent="0.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7" x14ac:dyDescent="0.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" x14ac:dyDescent="0.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7" x14ac:dyDescent="0.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" x14ac:dyDescent="0.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" x14ac:dyDescent="0.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3" x14ac:dyDescent="0.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" x14ac:dyDescent="0.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" x14ac:dyDescent="0.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" x14ac:dyDescent="0.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7" x14ac:dyDescent="0.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" x14ac:dyDescent="0.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" x14ac:dyDescent="0.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" x14ac:dyDescent="0.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" x14ac:dyDescent="0.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7" x14ac:dyDescent="0.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35" x14ac:dyDescent="0.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" x14ac:dyDescent="0.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" x14ac:dyDescent="0.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" x14ac:dyDescent="0.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3" x14ac:dyDescent="0.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35" x14ac:dyDescent="0.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" x14ac:dyDescent="0.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7" x14ac:dyDescent="0.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" x14ac:dyDescent="0.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" x14ac:dyDescent="0.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" x14ac:dyDescent="0.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" x14ac:dyDescent="0.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" x14ac:dyDescent="0.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3" x14ac:dyDescent="0.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35" x14ac:dyDescent="0.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7" x14ac:dyDescent="0.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7" x14ac:dyDescent="0.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" x14ac:dyDescent="0.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" x14ac:dyDescent="0.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7" x14ac:dyDescent="0.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7" x14ac:dyDescent="0.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" x14ac:dyDescent="0.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" x14ac:dyDescent="0.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35" x14ac:dyDescent="0.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7" x14ac:dyDescent="0.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" x14ac:dyDescent="0.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7" x14ac:dyDescent="0.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" x14ac:dyDescent="0.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7" x14ac:dyDescent="0.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" x14ac:dyDescent="0.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" x14ac:dyDescent="0.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" x14ac:dyDescent="0.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35" x14ac:dyDescent="0.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" x14ac:dyDescent="0.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" x14ac:dyDescent="0.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" x14ac:dyDescent="0.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" x14ac:dyDescent="0.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" x14ac:dyDescent="0.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35" x14ac:dyDescent="0.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" x14ac:dyDescent="0.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" x14ac:dyDescent="0.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1.7" x14ac:dyDescent="0.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" x14ac:dyDescent="0.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" x14ac:dyDescent="0.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" x14ac:dyDescent="0.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x14ac:dyDescent="0.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" x14ac:dyDescent="0.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7" x14ac:dyDescent="0.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" x14ac:dyDescent="0.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" x14ac:dyDescent="0.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" x14ac:dyDescent="0.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3" x14ac:dyDescent="0.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" x14ac:dyDescent="0.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7" x14ac:dyDescent="0.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" x14ac:dyDescent="0.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3" x14ac:dyDescent="0.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35" x14ac:dyDescent="0.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" x14ac:dyDescent="0.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" x14ac:dyDescent="0.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" x14ac:dyDescent="0.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" x14ac:dyDescent="0.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" x14ac:dyDescent="0.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" x14ac:dyDescent="0.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" x14ac:dyDescent="0.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" x14ac:dyDescent="0.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3" x14ac:dyDescent="0.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" x14ac:dyDescent="0.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" x14ac:dyDescent="0.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7" x14ac:dyDescent="0.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" x14ac:dyDescent="0.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" x14ac:dyDescent="0.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" x14ac:dyDescent="0.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" x14ac:dyDescent="0.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7" x14ac:dyDescent="0.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" x14ac:dyDescent="0.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" x14ac:dyDescent="0.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" x14ac:dyDescent="0.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" x14ac:dyDescent="0.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7" x14ac:dyDescent="0.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" x14ac:dyDescent="0.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7" x14ac:dyDescent="0.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" x14ac:dyDescent="0.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" x14ac:dyDescent="0.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7" x14ac:dyDescent="0.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" x14ac:dyDescent="0.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" x14ac:dyDescent="0.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" x14ac:dyDescent="0.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" x14ac:dyDescent="0.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35" x14ac:dyDescent="0.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" x14ac:dyDescent="0.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7" x14ac:dyDescent="0.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7" x14ac:dyDescent="0.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" x14ac:dyDescent="0.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7" x14ac:dyDescent="0.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7" x14ac:dyDescent="0.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" x14ac:dyDescent="0.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" x14ac:dyDescent="0.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" x14ac:dyDescent="0.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" x14ac:dyDescent="0.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7" x14ac:dyDescent="0.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3" x14ac:dyDescent="0.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7" x14ac:dyDescent="0.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" x14ac:dyDescent="0.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7" x14ac:dyDescent="0.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3" x14ac:dyDescent="0.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" x14ac:dyDescent="0.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" x14ac:dyDescent="0.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7" x14ac:dyDescent="0.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7" x14ac:dyDescent="0.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" x14ac:dyDescent="0.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" x14ac:dyDescent="0.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" x14ac:dyDescent="0.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" x14ac:dyDescent="0.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28.7" x14ac:dyDescent="0.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" x14ac:dyDescent="0.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" x14ac:dyDescent="0.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" x14ac:dyDescent="0.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" x14ac:dyDescent="0.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" x14ac:dyDescent="0.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" x14ac:dyDescent="0.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" x14ac:dyDescent="0.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" x14ac:dyDescent="0.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" x14ac:dyDescent="0.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3" x14ac:dyDescent="0.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" x14ac:dyDescent="0.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" x14ac:dyDescent="0.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" x14ac:dyDescent="0.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" x14ac:dyDescent="0.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" x14ac:dyDescent="0.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" x14ac:dyDescent="0.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" x14ac:dyDescent="0.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" x14ac:dyDescent="0.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7" x14ac:dyDescent="0.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7" x14ac:dyDescent="0.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" x14ac:dyDescent="0.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" x14ac:dyDescent="0.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" x14ac:dyDescent="0.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3" x14ac:dyDescent="0.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" x14ac:dyDescent="0.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" x14ac:dyDescent="0.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7" x14ac:dyDescent="0.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" x14ac:dyDescent="0.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" x14ac:dyDescent="0.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7" x14ac:dyDescent="0.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" x14ac:dyDescent="0.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" x14ac:dyDescent="0.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" x14ac:dyDescent="0.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" x14ac:dyDescent="0.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7" x14ac:dyDescent="0.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" x14ac:dyDescent="0.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" x14ac:dyDescent="0.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" x14ac:dyDescent="0.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" x14ac:dyDescent="0.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" x14ac:dyDescent="0.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" x14ac:dyDescent="0.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" x14ac:dyDescent="0.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3" x14ac:dyDescent="0.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" x14ac:dyDescent="0.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7" x14ac:dyDescent="0.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7" x14ac:dyDescent="0.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" x14ac:dyDescent="0.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3" x14ac:dyDescent="0.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" x14ac:dyDescent="0.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7" x14ac:dyDescent="0.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" x14ac:dyDescent="0.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" x14ac:dyDescent="0.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7" x14ac:dyDescent="0.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" x14ac:dyDescent="0.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3" x14ac:dyDescent="0.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" x14ac:dyDescent="0.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" x14ac:dyDescent="0.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" x14ac:dyDescent="0.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" x14ac:dyDescent="0.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" x14ac:dyDescent="0.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7" x14ac:dyDescent="0.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35" x14ac:dyDescent="0.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3" x14ac:dyDescent="0.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" x14ac:dyDescent="0.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" x14ac:dyDescent="0.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" x14ac:dyDescent="0.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7" x14ac:dyDescent="0.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" x14ac:dyDescent="0.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3" x14ac:dyDescent="0.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" x14ac:dyDescent="0.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" x14ac:dyDescent="0.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" x14ac:dyDescent="0.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3" x14ac:dyDescent="0.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" x14ac:dyDescent="0.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7" x14ac:dyDescent="0.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" x14ac:dyDescent="0.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" x14ac:dyDescent="0.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" x14ac:dyDescent="0.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" x14ac:dyDescent="0.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" x14ac:dyDescent="0.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" x14ac:dyDescent="0.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3" x14ac:dyDescent="0.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" x14ac:dyDescent="0.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" x14ac:dyDescent="0.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7" x14ac:dyDescent="0.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" x14ac:dyDescent="0.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" x14ac:dyDescent="0.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" x14ac:dyDescent="0.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" x14ac:dyDescent="0.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" x14ac:dyDescent="0.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3" x14ac:dyDescent="0.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" x14ac:dyDescent="0.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" x14ac:dyDescent="0.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" x14ac:dyDescent="0.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" x14ac:dyDescent="0.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" x14ac:dyDescent="0.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" x14ac:dyDescent="0.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" x14ac:dyDescent="0.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" x14ac:dyDescent="0.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35" x14ac:dyDescent="0.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7" x14ac:dyDescent="0.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" x14ac:dyDescent="0.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7" x14ac:dyDescent="0.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3" x14ac:dyDescent="0.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" x14ac:dyDescent="0.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7" x14ac:dyDescent="0.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" x14ac:dyDescent="0.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" x14ac:dyDescent="0.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" x14ac:dyDescent="0.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" x14ac:dyDescent="0.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" x14ac:dyDescent="0.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" x14ac:dyDescent="0.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" x14ac:dyDescent="0.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3" x14ac:dyDescent="0.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" x14ac:dyDescent="0.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" x14ac:dyDescent="0.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35" x14ac:dyDescent="0.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" x14ac:dyDescent="0.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" x14ac:dyDescent="0.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7" x14ac:dyDescent="0.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3" x14ac:dyDescent="0.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" x14ac:dyDescent="0.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" x14ac:dyDescent="0.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" x14ac:dyDescent="0.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" x14ac:dyDescent="0.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3" x14ac:dyDescent="0.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" x14ac:dyDescent="0.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" x14ac:dyDescent="0.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" x14ac:dyDescent="0.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" x14ac:dyDescent="0.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3" x14ac:dyDescent="0.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" x14ac:dyDescent="0.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" x14ac:dyDescent="0.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" x14ac:dyDescent="0.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" x14ac:dyDescent="0.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" x14ac:dyDescent="0.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3" x14ac:dyDescent="0.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" x14ac:dyDescent="0.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7" x14ac:dyDescent="0.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" x14ac:dyDescent="0.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" x14ac:dyDescent="0.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7" x14ac:dyDescent="0.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7" x14ac:dyDescent="0.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" x14ac:dyDescent="0.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" x14ac:dyDescent="0.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" x14ac:dyDescent="0.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7" x14ac:dyDescent="0.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" x14ac:dyDescent="0.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" x14ac:dyDescent="0.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35" x14ac:dyDescent="0.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7" x14ac:dyDescent="0.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35" x14ac:dyDescent="0.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7" x14ac:dyDescent="0.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" x14ac:dyDescent="0.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7" x14ac:dyDescent="0.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" x14ac:dyDescent="0.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3" x14ac:dyDescent="0.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" x14ac:dyDescent="0.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" x14ac:dyDescent="0.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" x14ac:dyDescent="0.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" x14ac:dyDescent="0.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" x14ac:dyDescent="0.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" x14ac:dyDescent="0.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3" x14ac:dyDescent="0.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" x14ac:dyDescent="0.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" x14ac:dyDescent="0.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" x14ac:dyDescent="0.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" x14ac:dyDescent="0.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" x14ac:dyDescent="0.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" x14ac:dyDescent="0.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" x14ac:dyDescent="0.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35" x14ac:dyDescent="0.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7" x14ac:dyDescent="0.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" x14ac:dyDescent="0.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" x14ac:dyDescent="0.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" x14ac:dyDescent="0.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" x14ac:dyDescent="0.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" x14ac:dyDescent="0.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7" x14ac:dyDescent="0.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" x14ac:dyDescent="0.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" x14ac:dyDescent="0.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7" x14ac:dyDescent="0.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" x14ac:dyDescent="0.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3" x14ac:dyDescent="0.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" x14ac:dyDescent="0.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" x14ac:dyDescent="0.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" x14ac:dyDescent="0.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" x14ac:dyDescent="0.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" x14ac:dyDescent="0.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" x14ac:dyDescent="0.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" x14ac:dyDescent="0.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" x14ac:dyDescent="0.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7" x14ac:dyDescent="0.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" x14ac:dyDescent="0.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" x14ac:dyDescent="0.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" x14ac:dyDescent="0.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" x14ac:dyDescent="0.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" x14ac:dyDescent="0.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" x14ac:dyDescent="0.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7" x14ac:dyDescent="0.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7" x14ac:dyDescent="0.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" x14ac:dyDescent="0.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" x14ac:dyDescent="0.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" x14ac:dyDescent="0.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7" x14ac:dyDescent="0.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" x14ac:dyDescent="0.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" x14ac:dyDescent="0.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" x14ac:dyDescent="0.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35" x14ac:dyDescent="0.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" x14ac:dyDescent="0.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" x14ac:dyDescent="0.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7" x14ac:dyDescent="0.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" x14ac:dyDescent="0.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" x14ac:dyDescent="0.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7" x14ac:dyDescent="0.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7" x14ac:dyDescent="0.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" x14ac:dyDescent="0.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35" x14ac:dyDescent="0.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" x14ac:dyDescent="0.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3" x14ac:dyDescent="0.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" x14ac:dyDescent="0.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" x14ac:dyDescent="0.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" x14ac:dyDescent="0.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" x14ac:dyDescent="0.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7" x14ac:dyDescent="0.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" x14ac:dyDescent="0.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35" x14ac:dyDescent="0.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" x14ac:dyDescent="0.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" x14ac:dyDescent="0.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35" x14ac:dyDescent="0.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35" x14ac:dyDescent="0.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" x14ac:dyDescent="0.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" x14ac:dyDescent="0.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7" x14ac:dyDescent="0.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" x14ac:dyDescent="0.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" x14ac:dyDescent="0.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" x14ac:dyDescent="0.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" x14ac:dyDescent="0.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" x14ac:dyDescent="0.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7" x14ac:dyDescent="0.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" x14ac:dyDescent="0.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" x14ac:dyDescent="0.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3" x14ac:dyDescent="0.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" x14ac:dyDescent="0.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" x14ac:dyDescent="0.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" x14ac:dyDescent="0.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3" x14ac:dyDescent="0.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" x14ac:dyDescent="0.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" x14ac:dyDescent="0.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7" x14ac:dyDescent="0.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" x14ac:dyDescent="0.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7" x14ac:dyDescent="0.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" x14ac:dyDescent="0.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" x14ac:dyDescent="0.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7" x14ac:dyDescent="0.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" x14ac:dyDescent="0.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" x14ac:dyDescent="0.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3" x14ac:dyDescent="0.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" x14ac:dyDescent="0.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" x14ac:dyDescent="0.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" x14ac:dyDescent="0.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" x14ac:dyDescent="0.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7" x14ac:dyDescent="0.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7" x14ac:dyDescent="0.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" x14ac:dyDescent="0.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" x14ac:dyDescent="0.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" x14ac:dyDescent="0.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" x14ac:dyDescent="0.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" x14ac:dyDescent="0.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" x14ac:dyDescent="0.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" x14ac:dyDescent="0.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" x14ac:dyDescent="0.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" x14ac:dyDescent="0.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" x14ac:dyDescent="0.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" x14ac:dyDescent="0.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" x14ac:dyDescent="0.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" x14ac:dyDescent="0.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" x14ac:dyDescent="0.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" x14ac:dyDescent="0.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3" x14ac:dyDescent="0.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7" x14ac:dyDescent="0.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" x14ac:dyDescent="0.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" x14ac:dyDescent="0.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" x14ac:dyDescent="0.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3" x14ac:dyDescent="0.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7" x14ac:dyDescent="0.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" x14ac:dyDescent="0.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" x14ac:dyDescent="0.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" x14ac:dyDescent="0.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" x14ac:dyDescent="0.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" x14ac:dyDescent="0.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3" x14ac:dyDescent="0.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" x14ac:dyDescent="0.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" x14ac:dyDescent="0.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3" x14ac:dyDescent="0.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" x14ac:dyDescent="0.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7" x14ac:dyDescent="0.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" x14ac:dyDescent="0.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7" x14ac:dyDescent="0.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" x14ac:dyDescent="0.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" x14ac:dyDescent="0.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3" x14ac:dyDescent="0.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" x14ac:dyDescent="0.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" x14ac:dyDescent="0.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" x14ac:dyDescent="0.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" x14ac:dyDescent="0.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" x14ac:dyDescent="0.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3" x14ac:dyDescent="0.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" x14ac:dyDescent="0.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3" x14ac:dyDescent="0.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" x14ac:dyDescent="0.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7" x14ac:dyDescent="0.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" x14ac:dyDescent="0.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3" x14ac:dyDescent="0.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" x14ac:dyDescent="0.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" x14ac:dyDescent="0.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3" x14ac:dyDescent="0.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" x14ac:dyDescent="0.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" x14ac:dyDescent="0.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" x14ac:dyDescent="0.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" x14ac:dyDescent="0.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" x14ac:dyDescent="0.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" x14ac:dyDescent="0.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" x14ac:dyDescent="0.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7" x14ac:dyDescent="0.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" x14ac:dyDescent="0.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7" x14ac:dyDescent="0.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" x14ac:dyDescent="0.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" x14ac:dyDescent="0.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3" x14ac:dyDescent="0.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7" x14ac:dyDescent="0.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7" x14ac:dyDescent="0.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" x14ac:dyDescent="0.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" x14ac:dyDescent="0.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7" x14ac:dyDescent="0.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" x14ac:dyDescent="0.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" x14ac:dyDescent="0.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" x14ac:dyDescent="0.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" x14ac:dyDescent="0.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7" x14ac:dyDescent="0.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" x14ac:dyDescent="0.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" x14ac:dyDescent="0.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7" x14ac:dyDescent="0.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" x14ac:dyDescent="0.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35" x14ac:dyDescent="0.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3" x14ac:dyDescent="0.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" x14ac:dyDescent="0.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" x14ac:dyDescent="0.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7" x14ac:dyDescent="0.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" x14ac:dyDescent="0.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" x14ac:dyDescent="0.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7" x14ac:dyDescent="0.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" x14ac:dyDescent="0.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" x14ac:dyDescent="0.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" x14ac:dyDescent="0.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" x14ac:dyDescent="0.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" x14ac:dyDescent="0.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" x14ac:dyDescent="0.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" x14ac:dyDescent="0.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7" x14ac:dyDescent="0.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" x14ac:dyDescent="0.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" x14ac:dyDescent="0.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" x14ac:dyDescent="0.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" x14ac:dyDescent="0.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" x14ac:dyDescent="0.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7" x14ac:dyDescent="0.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" x14ac:dyDescent="0.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" x14ac:dyDescent="0.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" x14ac:dyDescent="0.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3" x14ac:dyDescent="0.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" x14ac:dyDescent="0.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" x14ac:dyDescent="0.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" x14ac:dyDescent="0.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7" x14ac:dyDescent="0.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" x14ac:dyDescent="0.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" x14ac:dyDescent="0.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7" x14ac:dyDescent="0.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" x14ac:dyDescent="0.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35" x14ac:dyDescent="0.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" x14ac:dyDescent="0.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7" x14ac:dyDescent="0.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" x14ac:dyDescent="0.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" x14ac:dyDescent="0.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7" x14ac:dyDescent="0.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" x14ac:dyDescent="0.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35" x14ac:dyDescent="0.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7" x14ac:dyDescent="0.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7" x14ac:dyDescent="0.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3" x14ac:dyDescent="0.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" x14ac:dyDescent="0.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" x14ac:dyDescent="0.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" x14ac:dyDescent="0.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" x14ac:dyDescent="0.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3" x14ac:dyDescent="0.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" x14ac:dyDescent="0.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" x14ac:dyDescent="0.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57.35" x14ac:dyDescent="0.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" x14ac:dyDescent="0.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28.7" x14ac:dyDescent="0.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7" x14ac:dyDescent="0.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3" x14ac:dyDescent="0.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" x14ac:dyDescent="0.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" x14ac:dyDescent="0.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3" x14ac:dyDescent="0.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" x14ac:dyDescent="0.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" x14ac:dyDescent="0.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" x14ac:dyDescent="0.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" x14ac:dyDescent="0.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" x14ac:dyDescent="0.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" x14ac:dyDescent="0.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" x14ac:dyDescent="0.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" x14ac:dyDescent="0.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3" x14ac:dyDescent="0.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3" x14ac:dyDescent="0.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7" x14ac:dyDescent="0.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7" x14ac:dyDescent="0.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" x14ac:dyDescent="0.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" x14ac:dyDescent="0.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7" x14ac:dyDescent="0.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" x14ac:dyDescent="0.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" x14ac:dyDescent="0.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7" x14ac:dyDescent="0.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" x14ac:dyDescent="0.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" x14ac:dyDescent="0.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" x14ac:dyDescent="0.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" x14ac:dyDescent="0.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" x14ac:dyDescent="0.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" x14ac:dyDescent="0.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7" x14ac:dyDescent="0.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" x14ac:dyDescent="0.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" x14ac:dyDescent="0.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" x14ac:dyDescent="0.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35" x14ac:dyDescent="0.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" x14ac:dyDescent="0.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7" x14ac:dyDescent="0.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" x14ac:dyDescent="0.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" x14ac:dyDescent="0.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" x14ac:dyDescent="0.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" x14ac:dyDescent="0.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" x14ac:dyDescent="0.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" x14ac:dyDescent="0.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" x14ac:dyDescent="0.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3" x14ac:dyDescent="0.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" x14ac:dyDescent="0.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" x14ac:dyDescent="0.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" x14ac:dyDescent="0.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" x14ac:dyDescent="0.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3" x14ac:dyDescent="0.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" x14ac:dyDescent="0.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" x14ac:dyDescent="0.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" x14ac:dyDescent="0.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" x14ac:dyDescent="0.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" x14ac:dyDescent="0.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" x14ac:dyDescent="0.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7" x14ac:dyDescent="0.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" x14ac:dyDescent="0.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" x14ac:dyDescent="0.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7" x14ac:dyDescent="0.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7" x14ac:dyDescent="0.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" x14ac:dyDescent="0.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" x14ac:dyDescent="0.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7" x14ac:dyDescent="0.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" x14ac:dyDescent="0.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" x14ac:dyDescent="0.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" x14ac:dyDescent="0.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" x14ac:dyDescent="0.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7" x14ac:dyDescent="0.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" x14ac:dyDescent="0.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" x14ac:dyDescent="0.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" x14ac:dyDescent="0.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" x14ac:dyDescent="0.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" x14ac:dyDescent="0.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" x14ac:dyDescent="0.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7" x14ac:dyDescent="0.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7" x14ac:dyDescent="0.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" x14ac:dyDescent="0.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3" x14ac:dyDescent="0.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7" x14ac:dyDescent="0.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" x14ac:dyDescent="0.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" x14ac:dyDescent="0.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" x14ac:dyDescent="0.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7" x14ac:dyDescent="0.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" x14ac:dyDescent="0.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3" x14ac:dyDescent="0.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" x14ac:dyDescent="0.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" x14ac:dyDescent="0.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" x14ac:dyDescent="0.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" x14ac:dyDescent="0.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" x14ac:dyDescent="0.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" x14ac:dyDescent="0.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" x14ac:dyDescent="0.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" x14ac:dyDescent="0.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" x14ac:dyDescent="0.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35" x14ac:dyDescent="0.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" x14ac:dyDescent="0.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3" x14ac:dyDescent="0.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" x14ac:dyDescent="0.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7" x14ac:dyDescent="0.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" x14ac:dyDescent="0.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35" x14ac:dyDescent="0.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" x14ac:dyDescent="0.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7" x14ac:dyDescent="0.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" x14ac:dyDescent="0.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7" x14ac:dyDescent="0.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" x14ac:dyDescent="0.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" x14ac:dyDescent="0.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" x14ac:dyDescent="0.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" x14ac:dyDescent="0.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" x14ac:dyDescent="0.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" x14ac:dyDescent="0.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" x14ac:dyDescent="0.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" x14ac:dyDescent="0.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7" x14ac:dyDescent="0.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" x14ac:dyDescent="0.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3" x14ac:dyDescent="0.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" x14ac:dyDescent="0.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7" x14ac:dyDescent="0.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" x14ac:dyDescent="0.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" x14ac:dyDescent="0.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" x14ac:dyDescent="0.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7" x14ac:dyDescent="0.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" x14ac:dyDescent="0.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3" x14ac:dyDescent="0.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" x14ac:dyDescent="0.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" x14ac:dyDescent="0.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" x14ac:dyDescent="0.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" x14ac:dyDescent="0.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" x14ac:dyDescent="0.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" x14ac:dyDescent="0.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3" x14ac:dyDescent="0.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" x14ac:dyDescent="0.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" x14ac:dyDescent="0.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7" x14ac:dyDescent="0.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" x14ac:dyDescent="0.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" x14ac:dyDescent="0.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35" x14ac:dyDescent="0.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" x14ac:dyDescent="0.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35" x14ac:dyDescent="0.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" x14ac:dyDescent="0.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3" x14ac:dyDescent="0.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" x14ac:dyDescent="0.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" x14ac:dyDescent="0.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" x14ac:dyDescent="0.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7" x14ac:dyDescent="0.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" x14ac:dyDescent="0.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" x14ac:dyDescent="0.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7" x14ac:dyDescent="0.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35" x14ac:dyDescent="0.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" x14ac:dyDescent="0.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" x14ac:dyDescent="0.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" x14ac:dyDescent="0.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" x14ac:dyDescent="0.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" x14ac:dyDescent="0.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" x14ac:dyDescent="0.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" x14ac:dyDescent="0.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" x14ac:dyDescent="0.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7" x14ac:dyDescent="0.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" x14ac:dyDescent="0.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" x14ac:dyDescent="0.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" x14ac:dyDescent="0.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" x14ac:dyDescent="0.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" x14ac:dyDescent="0.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" x14ac:dyDescent="0.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" x14ac:dyDescent="0.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" x14ac:dyDescent="0.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" x14ac:dyDescent="0.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" x14ac:dyDescent="0.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" x14ac:dyDescent="0.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" x14ac:dyDescent="0.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" x14ac:dyDescent="0.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7" x14ac:dyDescent="0.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" x14ac:dyDescent="0.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" x14ac:dyDescent="0.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" x14ac:dyDescent="0.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" x14ac:dyDescent="0.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7" x14ac:dyDescent="0.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7" x14ac:dyDescent="0.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" x14ac:dyDescent="0.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" x14ac:dyDescent="0.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" x14ac:dyDescent="0.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" x14ac:dyDescent="0.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" x14ac:dyDescent="0.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" x14ac:dyDescent="0.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7" x14ac:dyDescent="0.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" x14ac:dyDescent="0.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" x14ac:dyDescent="0.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" x14ac:dyDescent="0.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" x14ac:dyDescent="0.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" x14ac:dyDescent="0.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" x14ac:dyDescent="0.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" x14ac:dyDescent="0.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" x14ac:dyDescent="0.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7" x14ac:dyDescent="0.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" x14ac:dyDescent="0.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" x14ac:dyDescent="0.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" x14ac:dyDescent="0.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" x14ac:dyDescent="0.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7" x14ac:dyDescent="0.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7" x14ac:dyDescent="0.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" x14ac:dyDescent="0.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" x14ac:dyDescent="0.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35" x14ac:dyDescent="0.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" x14ac:dyDescent="0.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3" x14ac:dyDescent="0.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" x14ac:dyDescent="0.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" x14ac:dyDescent="0.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" x14ac:dyDescent="0.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" x14ac:dyDescent="0.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35" x14ac:dyDescent="0.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" x14ac:dyDescent="0.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7" x14ac:dyDescent="0.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" x14ac:dyDescent="0.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" x14ac:dyDescent="0.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" x14ac:dyDescent="0.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" x14ac:dyDescent="0.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" x14ac:dyDescent="0.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" x14ac:dyDescent="0.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" x14ac:dyDescent="0.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" x14ac:dyDescent="0.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" x14ac:dyDescent="0.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" x14ac:dyDescent="0.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" x14ac:dyDescent="0.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" x14ac:dyDescent="0.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" x14ac:dyDescent="0.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" x14ac:dyDescent="0.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35" x14ac:dyDescent="0.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7" x14ac:dyDescent="0.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7" x14ac:dyDescent="0.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35" x14ac:dyDescent="0.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3" x14ac:dyDescent="0.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3" x14ac:dyDescent="0.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" x14ac:dyDescent="0.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" x14ac:dyDescent="0.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" x14ac:dyDescent="0.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" x14ac:dyDescent="0.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" x14ac:dyDescent="0.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" x14ac:dyDescent="0.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" x14ac:dyDescent="0.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7" x14ac:dyDescent="0.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7" x14ac:dyDescent="0.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" x14ac:dyDescent="0.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7" x14ac:dyDescent="0.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3" x14ac:dyDescent="0.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" x14ac:dyDescent="0.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7" x14ac:dyDescent="0.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7" x14ac:dyDescent="0.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" x14ac:dyDescent="0.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3" x14ac:dyDescent="0.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7" x14ac:dyDescent="0.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" x14ac:dyDescent="0.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" x14ac:dyDescent="0.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" x14ac:dyDescent="0.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" x14ac:dyDescent="0.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" x14ac:dyDescent="0.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" x14ac:dyDescent="0.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" x14ac:dyDescent="0.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3" x14ac:dyDescent="0.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7" x14ac:dyDescent="0.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7" x14ac:dyDescent="0.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7" x14ac:dyDescent="0.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" x14ac:dyDescent="0.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" x14ac:dyDescent="0.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35" x14ac:dyDescent="0.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3" x14ac:dyDescent="0.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3" x14ac:dyDescent="0.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" x14ac:dyDescent="0.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" x14ac:dyDescent="0.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" x14ac:dyDescent="0.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" x14ac:dyDescent="0.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" x14ac:dyDescent="0.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" x14ac:dyDescent="0.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" x14ac:dyDescent="0.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" x14ac:dyDescent="0.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" x14ac:dyDescent="0.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" x14ac:dyDescent="0.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3" x14ac:dyDescent="0.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3" x14ac:dyDescent="0.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" x14ac:dyDescent="0.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" x14ac:dyDescent="0.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" x14ac:dyDescent="0.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" x14ac:dyDescent="0.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7" x14ac:dyDescent="0.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" x14ac:dyDescent="0.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" x14ac:dyDescent="0.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7" x14ac:dyDescent="0.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" x14ac:dyDescent="0.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" x14ac:dyDescent="0.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3" x14ac:dyDescent="0.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35" x14ac:dyDescent="0.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" x14ac:dyDescent="0.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35" x14ac:dyDescent="0.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7" x14ac:dyDescent="0.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" x14ac:dyDescent="0.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7" x14ac:dyDescent="0.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" x14ac:dyDescent="0.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7" x14ac:dyDescent="0.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" x14ac:dyDescent="0.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" x14ac:dyDescent="0.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" x14ac:dyDescent="0.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7" x14ac:dyDescent="0.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3" x14ac:dyDescent="0.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" x14ac:dyDescent="0.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" x14ac:dyDescent="0.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" x14ac:dyDescent="0.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3" x14ac:dyDescent="0.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" x14ac:dyDescent="0.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" x14ac:dyDescent="0.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" x14ac:dyDescent="0.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7" x14ac:dyDescent="0.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" x14ac:dyDescent="0.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" x14ac:dyDescent="0.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" x14ac:dyDescent="0.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7" x14ac:dyDescent="0.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" x14ac:dyDescent="0.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" x14ac:dyDescent="0.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" x14ac:dyDescent="0.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" x14ac:dyDescent="0.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" x14ac:dyDescent="0.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3" x14ac:dyDescent="0.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" x14ac:dyDescent="0.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7" x14ac:dyDescent="0.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35" x14ac:dyDescent="0.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" x14ac:dyDescent="0.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" x14ac:dyDescent="0.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" x14ac:dyDescent="0.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" x14ac:dyDescent="0.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" x14ac:dyDescent="0.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" x14ac:dyDescent="0.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3" x14ac:dyDescent="0.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" x14ac:dyDescent="0.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" x14ac:dyDescent="0.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" x14ac:dyDescent="0.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" x14ac:dyDescent="0.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" x14ac:dyDescent="0.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7" x14ac:dyDescent="0.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" x14ac:dyDescent="0.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35" x14ac:dyDescent="0.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" x14ac:dyDescent="0.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" x14ac:dyDescent="0.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7" x14ac:dyDescent="0.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" x14ac:dyDescent="0.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" x14ac:dyDescent="0.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" x14ac:dyDescent="0.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" x14ac:dyDescent="0.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7" x14ac:dyDescent="0.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" x14ac:dyDescent="0.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3" x14ac:dyDescent="0.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" x14ac:dyDescent="0.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" x14ac:dyDescent="0.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35" x14ac:dyDescent="0.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" x14ac:dyDescent="0.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" x14ac:dyDescent="0.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7" x14ac:dyDescent="0.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" x14ac:dyDescent="0.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3" x14ac:dyDescent="0.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35" x14ac:dyDescent="0.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" x14ac:dyDescent="0.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" x14ac:dyDescent="0.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" x14ac:dyDescent="0.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" x14ac:dyDescent="0.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" x14ac:dyDescent="0.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" x14ac:dyDescent="0.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" x14ac:dyDescent="0.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" x14ac:dyDescent="0.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3" x14ac:dyDescent="0.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" x14ac:dyDescent="0.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" x14ac:dyDescent="0.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" x14ac:dyDescent="0.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3" x14ac:dyDescent="0.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3" x14ac:dyDescent="0.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" x14ac:dyDescent="0.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7" x14ac:dyDescent="0.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7" x14ac:dyDescent="0.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" x14ac:dyDescent="0.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" x14ac:dyDescent="0.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" x14ac:dyDescent="0.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35" x14ac:dyDescent="0.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7" x14ac:dyDescent="0.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" x14ac:dyDescent="0.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" x14ac:dyDescent="0.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" x14ac:dyDescent="0.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" x14ac:dyDescent="0.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" x14ac:dyDescent="0.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" x14ac:dyDescent="0.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" x14ac:dyDescent="0.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" x14ac:dyDescent="0.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" x14ac:dyDescent="0.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" x14ac:dyDescent="0.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" x14ac:dyDescent="0.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" x14ac:dyDescent="0.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7" x14ac:dyDescent="0.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" x14ac:dyDescent="0.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3" x14ac:dyDescent="0.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" x14ac:dyDescent="0.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" x14ac:dyDescent="0.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" x14ac:dyDescent="0.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7" x14ac:dyDescent="0.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" x14ac:dyDescent="0.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7" x14ac:dyDescent="0.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" x14ac:dyDescent="0.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7" x14ac:dyDescent="0.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" x14ac:dyDescent="0.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3" x14ac:dyDescent="0.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" x14ac:dyDescent="0.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" x14ac:dyDescent="0.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" x14ac:dyDescent="0.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3" x14ac:dyDescent="0.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" x14ac:dyDescent="0.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" x14ac:dyDescent="0.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7" x14ac:dyDescent="0.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" x14ac:dyDescent="0.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" x14ac:dyDescent="0.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" x14ac:dyDescent="0.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7" x14ac:dyDescent="0.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7" x14ac:dyDescent="0.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3" x14ac:dyDescent="0.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" x14ac:dyDescent="0.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7" x14ac:dyDescent="0.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" x14ac:dyDescent="0.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" x14ac:dyDescent="0.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35" x14ac:dyDescent="0.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" x14ac:dyDescent="0.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" x14ac:dyDescent="0.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3" x14ac:dyDescent="0.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7" x14ac:dyDescent="0.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3" x14ac:dyDescent="0.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" x14ac:dyDescent="0.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" x14ac:dyDescent="0.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" x14ac:dyDescent="0.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" x14ac:dyDescent="0.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" x14ac:dyDescent="0.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" x14ac:dyDescent="0.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7" x14ac:dyDescent="0.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" x14ac:dyDescent="0.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" x14ac:dyDescent="0.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" x14ac:dyDescent="0.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" x14ac:dyDescent="0.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" x14ac:dyDescent="0.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" x14ac:dyDescent="0.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3" x14ac:dyDescent="0.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" x14ac:dyDescent="0.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" x14ac:dyDescent="0.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7" x14ac:dyDescent="0.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7" x14ac:dyDescent="0.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" x14ac:dyDescent="0.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" x14ac:dyDescent="0.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" x14ac:dyDescent="0.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" x14ac:dyDescent="0.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" x14ac:dyDescent="0.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" x14ac:dyDescent="0.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3" x14ac:dyDescent="0.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7" x14ac:dyDescent="0.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" x14ac:dyDescent="0.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" x14ac:dyDescent="0.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35" x14ac:dyDescent="0.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7" x14ac:dyDescent="0.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35" x14ac:dyDescent="0.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" x14ac:dyDescent="0.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" x14ac:dyDescent="0.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" x14ac:dyDescent="0.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" x14ac:dyDescent="0.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" x14ac:dyDescent="0.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3" x14ac:dyDescent="0.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7" x14ac:dyDescent="0.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3" x14ac:dyDescent="0.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" x14ac:dyDescent="0.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" x14ac:dyDescent="0.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" x14ac:dyDescent="0.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" x14ac:dyDescent="0.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7" x14ac:dyDescent="0.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" x14ac:dyDescent="0.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" x14ac:dyDescent="0.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3" x14ac:dyDescent="0.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" x14ac:dyDescent="0.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" x14ac:dyDescent="0.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" x14ac:dyDescent="0.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" x14ac:dyDescent="0.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" x14ac:dyDescent="0.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" x14ac:dyDescent="0.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3" x14ac:dyDescent="0.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7" x14ac:dyDescent="0.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" x14ac:dyDescent="0.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" x14ac:dyDescent="0.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" x14ac:dyDescent="0.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" x14ac:dyDescent="0.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" x14ac:dyDescent="0.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35" x14ac:dyDescent="0.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3" x14ac:dyDescent="0.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" x14ac:dyDescent="0.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" x14ac:dyDescent="0.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" x14ac:dyDescent="0.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3" x14ac:dyDescent="0.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" x14ac:dyDescent="0.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" x14ac:dyDescent="0.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" x14ac:dyDescent="0.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" x14ac:dyDescent="0.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" x14ac:dyDescent="0.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" x14ac:dyDescent="0.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" x14ac:dyDescent="0.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7" x14ac:dyDescent="0.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" x14ac:dyDescent="0.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" x14ac:dyDescent="0.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7" x14ac:dyDescent="0.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" x14ac:dyDescent="0.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" x14ac:dyDescent="0.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3" x14ac:dyDescent="0.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7" x14ac:dyDescent="0.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3" x14ac:dyDescent="0.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" x14ac:dyDescent="0.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" x14ac:dyDescent="0.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" x14ac:dyDescent="0.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" x14ac:dyDescent="0.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" x14ac:dyDescent="0.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" x14ac:dyDescent="0.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7" x14ac:dyDescent="0.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" x14ac:dyDescent="0.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7" x14ac:dyDescent="0.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" x14ac:dyDescent="0.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" x14ac:dyDescent="0.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" x14ac:dyDescent="0.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" x14ac:dyDescent="0.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7" x14ac:dyDescent="0.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" x14ac:dyDescent="0.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" x14ac:dyDescent="0.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" x14ac:dyDescent="0.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7" x14ac:dyDescent="0.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" x14ac:dyDescent="0.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.35" x14ac:dyDescent="0.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" x14ac:dyDescent="0.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" x14ac:dyDescent="0.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" x14ac:dyDescent="0.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" x14ac:dyDescent="0.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" x14ac:dyDescent="0.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" x14ac:dyDescent="0.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" x14ac:dyDescent="0.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" x14ac:dyDescent="0.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7" x14ac:dyDescent="0.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" x14ac:dyDescent="0.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7" x14ac:dyDescent="0.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7" x14ac:dyDescent="0.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7" x14ac:dyDescent="0.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3" x14ac:dyDescent="0.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" x14ac:dyDescent="0.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" x14ac:dyDescent="0.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" x14ac:dyDescent="0.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" x14ac:dyDescent="0.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35" x14ac:dyDescent="0.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" x14ac:dyDescent="0.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" x14ac:dyDescent="0.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" x14ac:dyDescent="0.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7" x14ac:dyDescent="0.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7" x14ac:dyDescent="0.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" x14ac:dyDescent="0.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35" x14ac:dyDescent="0.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" x14ac:dyDescent="0.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" x14ac:dyDescent="0.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" x14ac:dyDescent="0.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" x14ac:dyDescent="0.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" x14ac:dyDescent="0.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7" x14ac:dyDescent="0.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" x14ac:dyDescent="0.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" x14ac:dyDescent="0.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" x14ac:dyDescent="0.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" x14ac:dyDescent="0.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" x14ac:dyDescent="0.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" x14ac:dyDescent="0.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" x14ac:dyDescent="0.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7" x14ac:dyDescent="0.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3" x14ac:dyDescent="0.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" x14ac:dyDescent="0.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" x14ac:dyDescent="0.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7" x14ac:dyDescent="0.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" x14ac:dyDescent="0.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7" x14ac:dyDescent="0.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" x14ac:dyDescent="0.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" x14ac:dyDescent="0.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" x14ac:dyDescent="0.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" x14ac:dyDescent="0.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" x14ac:dyDescent="0.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" x14ac:dyDescent="0.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" x14ac:dyDescent="0.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" x14ac:dyDescent="0.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" x14ac:dyDescent="0.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" x14ac:dyDescent="0.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" x14ac:dyDescent="0.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" x14ac:dyDescent="0.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35" x14ac:dyDescent="0.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" x14ac:dyDescent="0.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35" x14ac:dyDescent="0.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" x14ac:dyDescent="0.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7" x14ac:dyDescent="0.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28.7" x14ac:dyDescent="0.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7" x14ac:dyDescent="0.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" x14ac:dyDescent="0.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" x14ac:dyDescent="0.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" x14ac:dyDescent="0.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7" x14ac:dyDescent="0.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" x14ac:dyDescent="0.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" x14ac:dyDescent="0.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7" x14ac:dyDescent="0.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" x14ac:dyDescent="0.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" x14ac:dyDescent="0.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" x14ac:dyDescent="0.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35" x14ac:dyDescent="0.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35" x14ac:dyDescent="0.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" x14ac:dyDescent="0.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" x14ac:dyDescent="0.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" x14ac:dyDescent="0.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" x14ac:dyDescent="0.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" x14ac:dyDescent="0.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" x14ac:dyDescent="0.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" x14ac:dyDescent="0.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" x14ac:dyDescent="0.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" x14ac:dyDescent="0.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" x14ac:dyDescent="0.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35" x14ac:dyDescent="0.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" x14ac:dyDescent="0.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" x14ac:dyDescent="0.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" x14ac:dyDescent="0.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" x14ac:dyDescent="0.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" x14ac:dyDescent="0.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" x14ac:dyDescent="0.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" x14ac:dyDescent="0.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" x14ac:dyDescent="0.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" x14ac:dyDescent="0.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" x14ac:dyDescent="0.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" x14ac:dyDescent="0.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" x14ac:dyDescent="0.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" x14ac:dyDescent="0.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" x14ac:dyDescent="0.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3" x14ac:dyDescent="0.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3" x14ac:dyDescent="0.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3" x14ac:dyDescent="0.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7" x14ac:dyDescent="0.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3" x14ac:dyDescent="0.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3" x14ac:dyDescent="0.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3" x14ac:dyDescent="0.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" x14ac:dyDescent="0.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" x14ac:dyDescent="0.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7" x14ac:dyDescent="0.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7" x14ac:dyDescent="0.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" x14ac:dyDescent="0.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" x14ac:dyDescent="0.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" x14ac:dyDescent="0.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3" x14ac:dyDescent="0.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35" x14ac:dyDescent="0.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" x14ac:dyDescent="0.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" x14ac:dyDescent="0.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35" x14ac:dyDescent="0.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" x14ac:dyDescent="0.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" x14ac:dyDescent="0.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" x14ac:dyDescent="0.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" x14ac:dyDescent="0.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" x14ac:dyDescent="0.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3" x14ac:dyDescent="0.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" x14ac:dyDescent="0.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35" x14ac:dyDescent="0.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" x14ac:dyDescent="0.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" x14ac:dyDescent="0.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" x14ac:dyDescent="0.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" x14ac:dyDescent="0.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" x14ac:dyDescent="0.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" x14ac:dyDescent="0.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3" x14ac:dyDescent="0.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" x14ac:dyDescent="0.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35" x14ac:dyDescent="0.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" x14ac:dyDescent="0.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7" x14ac:dyDescent="0.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3" x14ac:dyDescent="0.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" x14ac:dyDescent="0.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" x14ac:dyDescent="0.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" x14ac:dyDescent="0.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" x14ac:dyDescent="0.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" x14ac:dyDescent="0.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3" x14ac:dyDescent="0.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3" x14ac:dyDescent="0.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35" x14ac:dyDescent="0.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3" x14ac:dyDescent="0.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" x14ac:dyDescent="0.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7" x14ac:dyDescent="0.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3" x14ac:dyDescent="0.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" x14ac:dyDescent="0.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" x14ac:dyDescent="0.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" x14ac:dyDescent="0.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" x14ac:dyDescent="0.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" x14ac:dyDescent="0.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" x14ac:dyDescent="0.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" x14ac:dyDescent="0.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" x14ac:dyDescent="0.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" x14ac:dyDescent="0.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3" x14ac:dyDescent="0.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7" x14ac:dyDescent="0.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7" x14ac:dyDescent="0.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" x14ac:dyDescent="0.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" x14ac:dyDescent="0.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" x14ac:dyDescent="0.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" x14ac:dyDescent="0.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" x14ac:dyDescent="0.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" x14ac:dyDescent="0.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" x14ac:dyDescent="0.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7" x14ac:dyDescent="0.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" x14ac:dyDescent="0.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" x14ac:dyDescent="0.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" x14ac:dyDescent="0.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" x14ac:dyDescent="0.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" x14ac:dyDescent="0.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35" x14ac:dyDescent="0.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" x14ac:dyDescent="0.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" x14ac:dyDescent="0.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" x14ac:dyDescent="0.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" x14ac:dyDescent="0.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" x14ac:dyDescent="0.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3" x14ac:dyDescent="0.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" x14ac:dyDescent="0.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35" x14ac:dyDescent="0.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" x14ac:dyDescent="0.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" x14ac:dyDescent="0.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3" x14ac:dyDescent="0.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" x14ac:dyDescent="0.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" x14ac:dyDescent="0.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7" x14ac:dyDescent="0.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" x14ac:dyDescent="0.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" x14ac:dyDescent="0.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" x14ac:dyDescent="0.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" x14ac:dyDescent="0.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" x14ac:dyDescent="0.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" x14ac:dyDescent="0.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7" x14ac:dyDescent="0.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" x14ac:dyDescent="0.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" x14ac:dyDescent="0.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" x14ac:dyDescent="0.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" x14ac:dyDescent="0.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" x14ac:dyDescent="0.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" x14ac:dyDescent="0.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7" x14ac:dyDescent="0.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" x14ac:dyDescent="0.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" x14ac:dyDescent="0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" x14ac:dyDescent="0.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" x14ac:dyDescent="0.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" x14ac:dyDescent="0.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" x14ac:dyDescent="0.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" x14ac:dyDescent="0.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" x14ac:dyDescent="0.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7" x14ac:dyDescent="0.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" x14ac:dyDescent="0.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" x14ac:dyDescent="0.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" x14ac:dyDescent="0.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" x14ac:dyDescent="0.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" x14ac:dyDescent="0.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" x14ac:dyDescent="0.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" x14ac:dyDescent="0.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3" x14ac:dyDescent="0.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" x14ac:dyDescent="0.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3" x14ac:dyDescent="0.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3" x14ac:dyDescent="0.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" x14ac:dyDescent="0.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" x14ac:dyDescent="0.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35" x14ac:dyDescent="0.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" x14ac:dyDescent="0.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" x14ac:dyDescent="0.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" x14ac:dyDescent="0.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7" x14ac:dyDescent="0.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" x14ac:dyDescent="0.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" x14ac:dyDescent="0.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" x14ac:dyDescent="0.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" x14ac:dyDescent="0.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" x14ac:dyDescent="0.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" x14ac:dyDescent="0.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" x14ac:dyDescent="0.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35" x14ac:dyDescent="0.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" x14ac:dyDescent="0.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3" x14ac:dyDescent="0.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" x14ac:dyDescent="0.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" x14ac:dyDescent="0.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7" x14ac:dyDescent="0.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" x14ac:dyDescent="0.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" x14ac:dyDescent="0.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" x14ac:dyDescent="0.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7" x14ac:dyDescent="0.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" x14ac:dyDescent="0.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3" x14ac:dyDescent="0.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" x14ac:dyDescent="0.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" x14ac:dyDescent="0.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35" x14ac:dyDescent="0.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3" x14ac:dyDescent="0.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" x14ac:dyDescent="0.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" x14ac:dyDescent="0.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3" x14ac:dyDescent="0.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7" x14ac:dyDescent="0.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" x14ac:dyDescent="0.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3" x14ac:dyDescent="0.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3" x14ac:dyDescent="0.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" x14ac:dyDescent="0.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3" x14ac:dyDescent="0.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" x14ac:dyDescent="0.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" x14ac:dyDescent="0.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" x14ac:dyDescent="0.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" x14ac:dyDescent="0.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" x14ac:dyDescent="0.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" x14ac:dyDescent="0.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7" x14ac:dyDescent="0.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" x14ac:dyDescent="0.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" x14ac:dyDescent="0.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" x14ac:dyDescent="0.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" x14ac:dyDescent="0.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" x14ac:dyDescent="0.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7" x14ac:dyDescent="0.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" x14ac:dyDescent="0.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3" x14ac:dyDescent="0.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" x14ac:dyDescent="0.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7" x14ac:dyDescent="0.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7" x14ac:dyDescent="0.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" x14ac:dyDescent="0.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" x14ac:dyDescent="0.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" x14ac:dyDescent="0.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" x14ac:dyDescent="0.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" x14ac:dyDescent="0.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" x14ac:dyDescent="0.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" x14ac:dyDescent="0.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" x14ac:dyDescent="0.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3" x14ac:dyDescent="0.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" x14ac:dyDescent="0.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" x14ac:dyDescent="0.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" x14ac:dyDescent="0.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" x14ac:dyDescent="0.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" x14ac:dyDescent="0.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" x14ac:dyDescent="0.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3" x14ac:dyDescent="0.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" x14ac:dyDescent="0.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" x14ac:dyDescent="0.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3" x14ac:dyDescent="0.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" x14ac:dyDescent="0.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7" x14ac:dyDescent="0.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" x14ac:dyDescent="0.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" x14ac:dyDescent="0.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1.7" x14ac:dyDescent="0.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" x14ac:dyDescent="0.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" x14ac:dyDescent="0.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7.35" x14ac:dyDescent="0.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7" x14ac:dyDescent="0.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" x14ac:dyDescent="0.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35" x14ac:dyDescent="0.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" x14ac:dyDescent="0.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" x14ac:dyDescent="0.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" x14ac:dyDescent="0.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7" x14ac:dyDescent="0.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3" x14ac:dyDescent="0.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" x14ac:dyDescent="0.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" x14ac:dyDescent="0.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" x14ac:dyDescent="0.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3" x14ac:dyDescent="0.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" x14ac:dyDescent="0.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" x14ac:dyDescent="0.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3" x14ac:dyDescent="0.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7" x14ac:dyDescent="0.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3" x14ac:dyDescent="0.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8.7" x14ac:dyDescent="0.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3" x14ac:dyDescent="0.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" x14ac:dyDescent="0.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" x14ac:dyDescent="0.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" x14ac:dyDescent="0.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" x14ac:dyDescent="0.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3" x14ac:dyDescent="0.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" x14ac:dyDescent="0.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7" x14ac:dyDescent="0.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" x14ac:dyDescent="0.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" x14ac:dyDescent="0.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7" x14ac:dyDescent="0.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" x14ac:dyDescent="0.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" x14ac:dyDescent="0.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" x14ac:dyDescent="0.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" x14ac:dyDescent="0.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" x14ac:dyDescent="0.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" x14ac:dyDescent="0.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" x14ac:dyDescent="0.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" x14ac:dyDescent="0.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" x14ac:dyDescent="0.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35" x14ac:dyDescent="0.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" x14ac:dyDescent="0.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7" x14ac:dyDescent="0.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" x14ac:dyDescent="0.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" x14ac:dyDescent="0.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" x14ac:dyDescent="0.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" x14ac:dyDescent="0.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" x14ac:dyDescent="0.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" x14ac:dyDescent="0.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35" x14ac:dyDescent="0.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3" x14ac:dyDescent="0.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" x14ac:dyDescent="0.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" x14ac:dyDescent="0.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" x14ac:dyDescent="0.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28.7" x14ac:dyDescent="0.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" x14ac:dyDescent="0.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" x14ac:dyDescent="0.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3" x14ac:dyDescent="0.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" x14ac:dyDescent="0.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3" x14ac:dyDescent="0.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28.7" x14ac:dyDescent="0.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" x14ac:dyDescent="0.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" x14ac:dyDescent="0.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" x14ac:dyDescent="0.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" x14ac:dyDescent="0.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" x14ac:dyDescent="0.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" x14ac:dyDescent="0.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35" x14ac:dyDescent="0.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3" x14ac:dyDescent="0.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7" x14ac:dyDescent="0.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" x14ac:dyDescent="0.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" x14ac:dyDescent="0.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3" x14ac:dyDescent="0.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" x14ac:dyDescent="0.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" x14ac:dyDescent="0.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" x14ac:dyDescent="0.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8.7" x14ac:dyDescent="0.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" x14ac:dyDescent="0.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" x14ac:dyDescent="0.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" x14ac:dyDescent="0.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" x14ac:dyDescent="0.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" x14ac:dyDescent="0.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" x14ac:dyDescent="0.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7" x14ac:dyDescent="0.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3" x14ac:dyDescent="0.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" x14ac:dyDescent="0.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7" x14ac:dyDescent="0.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" x14ac:dyDescent="0.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28.7" x14ac:dyDescent="0.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1.7" x14ac:dyDescent="0.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" x14ac:dyDescent="0.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" x14ac:dyDescent="0.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" x14ac:dyDescent="0.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" x14ac:dyDescent="0.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7" x14ac:dyDescent="0.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7" x14ac:dyDescent="0.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" x14ac:dyDescent="0.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" x14ac:dyDescent="0.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" x14ac:dyDescent="0.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" x14ac:dyDescent="0.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7" x14ac:dyDescent="0.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35" x14ac:dyDescent="0.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" x14ac:dyDescent="0.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3" x14ac:dyDescent="0.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35" x14ac:dyDescent="0.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" x14ac:dyDescent="0.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35" x14ac:dyDescent="0.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35" x14ac:dyDescent="0.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" x14ac:dyDescent="0.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8.7" x14ac:dyDescent="0.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" x14ac:dyDescent="0.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7" x14ac:dyDescent="0.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" x14ac:dyDescent="0.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35" x14ac:dyDescent="0.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" x14ac:dyDescent="0.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" x14ac:dyDescent="0.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" x14ac:dyDescent="0.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" x14ac:dyDescent="0.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" x14ac:dyDescent="0.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" x14ac:dyDescent="0.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7" x14ac:dyDescent="0.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7" x14ac:dyDescent="0.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8.7" x14ac:dyDescent="0.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" x14ac:dyDescent="0.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3" x14ac:dyDescent="0.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" x14ac:dyDescent="0.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" x14ac:dyDescent="0.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3" x14ac:dyDescent="0.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3" x14ac:dyDescent="0.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" x14ac:dyDescent="0.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7" x14ac:dyDescent="0.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" x14ac:dyDescent="0.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7" x14ac:dyDescent="0.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" x14ac:dyDescent="0.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3" x14ac:dyDescent="0.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" x14ac:dyDescent="0.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" x14ac:dyDescent="0.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3" x14ac:dyDescent="0.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35" x14ac:dyDescent="0.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3" x14ac:dyDescent="0.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" x14ac:dyDescent="0.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3" x14ac:dyDescent="0.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28.7" x14ac:dyDescent="0.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" x14ac:dyDescent="0.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" x14ac:dyDescent="0.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35" x14ac:dyDescent="0.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" x14ac:dyDescent="0.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" x14ac:dyDescent="0.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" x14ac:dyDescent="0.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" x14ac:dyDescent="0.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3" x14ac:dyDescent="0.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" x14ac:dyDescent="0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35" x14ac:dyDescent="0.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" x14ac:dyDescent="0.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" x14ac:dyDescent="0.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" x14ac:dyDescent="0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" x14ac:dyDescent="0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" x14ac:dyDescent="0.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3" x14ac:dyDescent="0.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" x14ac:dyDescent="0.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7" x14ac:dyDescent="0.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3" x14ac:dyDescent="0.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" x14ac:dyDescent="0.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3" x14ac:dyDescent="0.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" x14ac:dyDescent="0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" x14ac:dyDescent="0.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" x14ac:dyDescent="0.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" x14ac:dyDescent="0.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" x14ac:dyDescent="0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" x14ac:dyDescent="0.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" x14ac:dyDescent="0.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" x14ac:dyDescent="0.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" x14ac:dyDescent="0.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" x14ac:dyDescent="0.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" x14ac:dyDescent="0.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7" x14ac:dyDescent="0.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" x14ac:dyDescent="0.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" x14ac:dyDescent="0.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35" x14ac:dyDescent="0.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" x14ac:dyDescent="0.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7" x14ac:dyDescent="0.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" x14ac:dyDescent="0.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28.7" x14ac:dyDescent="0.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7" x14ac:dyDescent="0.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35" x14ac:dyDescent="0.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" x14ac:dyDescent="0.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7" x14ac:dyDescent="0.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3" x14ac:dyDescent="0.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" x14ac:dyDescent="0.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" x14ac:dyDescent="0.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" x14ac:dyDescent="0.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7" x14ac:dyDescent="0.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" x14ac:dyDescent="0.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" x14ac:dyDescent="0.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" x14ac:dyDescent="0.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" x14ac:dyDescent="0.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" x14ac:dyDescent="0.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" x14ac:dyDescent="0.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" x14ac:dyDescent="0.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" x14ac:dyDescent="0.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7" x14ac:dyDescent="0.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" x14ac:dyDescent="0.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3" x14ac:dyDescent="0.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" x14ac:dyDescent="0.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35" x14ac:dyDescent="0.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8.7" x14ac:dyDescent="0.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" x14ac:dyDescent="0.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" x14ac:dyDescent="0.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" x14ac:dyDescent="0.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" x14ac:dyDescent="0.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" x14ac:dyDescent="0.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7" x14ac:dyDescent="0.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" x14ac:dyDescent="0.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3" x14ac:dyDescent="0.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" x14ac:dyDescent="0.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8.7" x14ac:dyDescent="0.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" x14ac:dyDescent="0.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" x14ac:dyDescent="0.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3" x14ac:dyDescent="0.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" x14ac:dyDescent="0.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" x14ac:dyDescent="0.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8.7" x14ac:dyDescent="0.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" x14ac:dyDescent="0.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" x14ac:dyDescent="0.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" x14ac:dyDescent="0.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7" x14ac:dyDescent="0.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7" x14ac:dyDescent="0.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7" x14ac:dyDescent="0.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" x14ac:dyDescent="0.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" x14ac:dyDescent="0.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" x14ac:dyDescent="0.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" x14ac:dyDescent="0.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" x14ac:dyDescent="0.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3" x14ac:dyDescent="0.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" x14ac:dyDescent="0.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3" x14ac:dyDescent="0.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" x14ac:dyDescent="0.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" x14ac:dyDescent="0.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" x14ac:dyDescent="0.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3" x14ac:dyDescent="0.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" x14ac:dyDescent="0.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3" x14ac:dyDescent="0.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" x14ac:dyDescent="0.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7" x14ac:dyDescent="0.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" x14ac:dyDescent="0.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" x14ac:dyDescent="0.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" x14ac:dyDescent="0.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3" x14ac:dyDescent="0.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7" x14ac:dyDescent="0.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" x14ac:dyDescent="0.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" x14ac:dyDescent="0.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1.7" x14ac:dyDescent="0.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3" x14ac:dyDescent="0.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" x14ac:dyDescent="0.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35" x14ac:dyDescent="0.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" x14ac:dyDescent="0.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" x14ac:dyDescent="0.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" x14ac:dyDescent="0.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" x14ac:dyDescent="0.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" x14ac:dyDescent="0.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" x14ac:dyDescent="0.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" x14ac:dyDescent="0.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" x14ac:dyDescent="0.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" x14ac:dyDescent="0.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" x14ac:dyDescent="0.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" x14ac:dyDescent="0.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3" x14ac:dyDescent="0.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" x14ac:dyDescent="0.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" x14ac:dyDescent="0.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7" x14ac:dyDescent="0.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7" x14ac:dyDescent="0.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" x14ac:dyDescent="0.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" x14ac:dyDescent="0.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" x14ac:dyDescent="0.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" x14ac:dyDescent="0.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" x14ac:dyDescent="0.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1.7" x14ac:dyDescent="0.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" x14ac:dyDescent="0.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7" x14ac:dyDescent="0.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" x14ac:dyDescent="0.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" x14ac:dyDescent="0.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3" x14ac:dyDescent="0.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" x14ac:dyDescent="0.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" x14ac:dyDescent="0.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" x14ac:dyDescent="0.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" x14ac:dyDescent="0.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" x14ac:dyDescent="0.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" x14ac:dyDescent="0.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" x14ac:dyDescent="0.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" x14ac:dyDescent="0.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" x14ac:dyDescent="0.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" x14ac:dyDescent="0.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" x14ac:dyDescent="0.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" x14ac:dyDescent="0.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7" x14ac:dyDescent="0.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" x14ac:dyDescent="0.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" x14ac:dyDescent="0.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" x14ac:dyDescent="0.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7" x14ac:dyDescent="0.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8.7" x14ac:dyDescent="0.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" x14ac:dyDescent="0.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" x14ac:dyDescent="0.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8.7" x14ac:dyDescent="0.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" x14ac:dyDescent="0.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" x14ac:dyDescent="0.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" x14ac:dyDescent="0.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" x14ac:dyDescent="0.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3" x14ac:dyDescent="0.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" x14ac:dyDescent="0.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" x14ac:dyDescent="0.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3" x14ac:dyDescent="0.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" x14ac:dyDescent="0.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" x14ac:dyDescent="0.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" x14ac:dyDescent="0.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7" x14ac:dyDescent="0.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" x14ac:dyDescent="0.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" x14ac:dyDescent="0.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" x14ac:dyDescent="0.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" x14ac:dyDescent="0.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8.7" x14ac:dyDescent="0.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7" x14ac:dyDescent="0.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3" x14ac:dyDescent="0.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" x14ac:dyDescent="0.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" x14ac:dyDescent="0.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" x14ac:dyDescent="0.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" x14ac:dyDescent="0.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" x14ac:dyDescent="0.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" x14ac:dyDescent="0.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" x14ac:dyDescent="0.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" x14ac:dyDescent="0.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7" x14ac:dyDescent="0.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7" x14ac:dyDescent="0.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" x14ac:dyDescent="0.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" x14ac:dyDescent="0.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" x14ac:dyDescent="0.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" x14ac:dyDescent="0.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" x14ac:dyDescent="0.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" x14ac:dyDescent="0.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" x14ac:dyDescent="0.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3" x14ac:dyDescent="0.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3" x14ac:dyDescent="0.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" x14ac:dyDescent="0.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" x14ac:dyDescent="0.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" x14ac:dyDescent="0.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" x14ac:dyDescent="0.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3" x14ac:dyDescent="0.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" x14ac:dyDescent="0.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3" x14ac:dyDescent="0.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3" x14ac:dyDescent="0.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" x14ac:dyDescent="0.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3" x14ac:dyDescent="0.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" x14ac:dyDescent="0.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3" x14ac:dyDescent="0.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" x14ac:dyDescent="0.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" x14ac:dyDescent="0.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7" x14ac:dyDescent="0.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" x14ac:dyDescent="0.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7" x14ac:dyDescent="0.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" x14ac:dyDescent="0.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" x14ac:dyDescent="0.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" x14ac:dyDescent="0.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3" x14ac:dyDescent="0.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" x14ac:dyDescent="0.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" x14ac:dyDescent="0.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3" x14ac:dyDescent="0.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" x14ac:dyDescent="0.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8.7" x14ac:dyDescent="0.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35" x14ac:dyDescent="0.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" x14ac:dyDescent="0.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" x14ac:dyDescent="0.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" x14ac:dyDescent="0.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" x14ac:dyDescent="0.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" x14ac:dyDescent="0.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3" x14ac:dyDescent="0.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" x14ac:dyDescent="0.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" x14ac:dyDescent="0.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3" x14ac:dyDescent="0.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" x14ac:dyDescent="0.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" x14ac:dyDescent="0.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35" x14ac:dyDescent="0.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" x14ac:dyDescent="0.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" x14ac:dyDescent="0.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" x14ac:dyDescent="0.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" x14ac:dyDescent="0.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" x14ac:dyDescent="0.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" x14ac:dyDescent="0.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" x14ac:dyDescent="0.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" x14ac:dyDescent="0.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" x14ac:dyDescent="0.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" x14ac:dyDescent="0.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" x14ac:dyDescent="0.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" x14ac:dyDescent="0.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" x14ac:dyDescent="0.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" x14ac:dyDescent="0.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" x14ac:dyDescent="0.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" x14ac:dyDescent="0.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" x14ac:dyDescent="0.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3" x14ac:dyDescent="0.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" x14ac:dyDescent="0.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7" x14ac:dyDescent="0.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" x14ac:dyDescent="0.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" x14ac:dyDescent="0.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" x14ac:dyDescent="0.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" x14ac:dyDescent="0.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" x14ac:dyDescent="0.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" x14ac:dyDescent="0.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" x14ac:dyDescent="0.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7" x14ac:dyDescent="0.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" x14ac:dyDescent="0.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" x14ac:dyDescent="0.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" x14ac:dyDescent="0.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" x14ac:dyDescent="0.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" x14ac:dyDescent="0.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" x14ac:dyDescent="0.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3" x14ac:dyDescent="0.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" x14ac:dyDescent="0.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" x14ac:dyDescent="0.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7" x14ac:dyDescent="0.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" x14ac:dyDescent="0.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" x14ac:dyDescent="0.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" x14ac:dyDescent="0.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" x14ac:dyDescent="0.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" x14ac:dyDescent="0.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" x14ac:dyDescent="0.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3" x14ac:dyDescent="0.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" x14ac:dyDescent="0.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8.7" x14ac:dyDescent="0.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" x14ac:dyDescent="0.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3" x14ac:dyDescent="0.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7" x14ac:dyDescent="0.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" x14ac:dyDescent="0.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" x14ac:dyDescent="0.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" x14ac:dyDescent="0.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" x14ac:dyDescent="0.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" x14ac:dyDescent="0.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" x14ac:dyDescent="0.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" x14ac:dyDescent="0.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" x14ac:dyDescent="0.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" x14ac:dyDescent="0.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" x14ac:dyDescent="0.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" x14ac:dyDescent="0.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" x14ac:dyDescent="0.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" x14ac:dyDescent="0.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3" x14ac:dyDescent="0.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" x14ac:dyDescent="0.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" x14ac:dyDescent="0.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" x14ac:dyDescent="0.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3" x14ac:dyDescent="0.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" x14ac:dyDescent="0.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" x14ac:dyDescent="0.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" x14ac:dyDescent="0.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" x14ac:dyDescent="0.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" x14ac:dyDescent="0.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" x14ac:dyDescent="0.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" x14ac:dyDescent="0.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3" x14ac:dyDescent="0.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3" x14ac:dyDescent="0.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3" x14ac:dyDescent="0.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" x14ac:dyDescent="0.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3" x14ac:dyDescent="0.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" x14ac:dyDescent="0.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" x14ac:dyDescent="0.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" x14ac:dyDescent="0.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" x14ac:dyDescent="0.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" x14ac:dyDescent="0.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" x14ac:dyDescent="0.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28.7" x14ac:dyDescent="0.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" x14ac:dyDescent="0.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" x14ac:dyDescent="0.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3" x14ac:dyDescent="0.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" x14ac:dyDescent="0.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" x14ac:dyDescent="0.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" x14ac:dyDescent="0.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" x14ac:dyDescent="0.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" x14ac:dyDescent="0.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" x14ac:dyDescent="0.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" x14ac:dyDescent="0.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" x14ac:dyDescent="0.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" x14ac:dyDescent="0.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8.7" x14ac:dyDescent="0.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3" x14ac:dyDescent="0.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" x14ac:dyDescent="0.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" x14ac:dyDescent="0.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" x14ac:dyDescent="0.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" x14ac:dyDescent="0.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" x14ac:dyDescent="0.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" x14ac:dyDescent="0.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" x14ac:dyDescent="0.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" x14ac:dyDescent="0.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" x14ac:dyDescent="0.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35" x14ac:dyDescent="0.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35" x14ac:dyDescent="0.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8.7" x14ac:dyDescent="0.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" x14ac:dyDescent="0.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" x14ac:dyDescent="0.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" x14ac:dyDescent="0.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" x14ac:dyDescent="0.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" x14ac:dyDescent="0.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35" x14ac:dyDescent="0.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" x14ac:dyDescent="0.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" x14ac:dyDescent="0.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" x14ac:dyDescent="0.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7" x14ac:dyDescent="0.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" x14ac:dyDescent="0.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" x14ac:dyDescent="0.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" x14ac:dyDescent="0.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" x14ac:dyDescent="0.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" x14ac:dyDescent="0.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" x14ac:dyDescent="0.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" x14ac:dyDescent="0.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" x14ac:dyDescent="0.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" x14ac:dyDescent="0.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" x14ac:dyDescent="0.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" x14ac:dyDescent="0.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" x14ac:dyDescent="0.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3" x14ac:dyDescent="0.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" x14ac:dyDescent="0.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3" x14ac:dyDescent="0.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" x14ac:dyDescent="0.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00.35" x14ac:dyDescent="0.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" x14ac:dyDescent="0.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" x14ac:dyDescent="0.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7" x14ac:dyDescent="0.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" x14ac:dyDescent="0.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" x14ac:dyDescent="0.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" x14ac:dyDescent="0.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" x14ac:dyDescent="0.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" x14ac:dyDescent="0.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" x14ac:dyDescent="0.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" x14ac:dyDescent="0.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7" x14ac:dyDescent="0.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8.7" x14ac:dyDescent="0.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" x14ac:dyDescent="0.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" x14ac:dyDescent="0.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" x14ac:dyDescent="0.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" x14ac:dyDescent="0.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" x14ac:dyDescent="0.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" x14ac:dyDescent="0.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" x14ac:dyDescent="0.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" x14ac:dyDescent="0.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" x14ac:dyDescent="0.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" x14ac:dyDescent="0.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" x14ac:dyDescent="0.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" x14ac:dyDescent="0.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" x14ac:dyDescent="0.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" x14ac:dyDescent="0.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" x14ac:dyDescent="0.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" x14ac:dyDescent="0.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" x14ac:dyDescent="0.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" x14ac:dyDescent="0.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" x14ac:dyDescent="0.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" x14ac:dyDescent="0.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7" x14ac:dyDescent="0.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" x14ac:dyDescent="0.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7" x14ac:dyDescent="0.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" x14ac:dyDescent="0.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" x14ac:dyDescent="0.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7" x14ac:dyDescent="0.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" x14ac:dyDescent="0.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35" x14ac:dyDescent="0.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" x14ac:dyDescent="0.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" x14ac:dyDescent="0.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35" x14ac:dyDescent="0.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" x14ac:dyDescent="0.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7" x14ac:dyDescent="0.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" x14ac:dyDescent="0.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" x14ac:dyDescent="0.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" x14ac:dyDescent="0.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" x14ac:dyDescent="0.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" x14ac:dyDescent="0.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8.7" x14ac:dyDescent="0.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" x14ac:dyDescent="0.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" x14ac:dyDescent="0.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" x14ac:dyDescent="0.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" x14ac:dyDescent="0.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" x14ac:dyDescent="0.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" x14ac:dyDescent="0.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" x14ac:dyDescent="0.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" x14ac:dyDescent="0.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7" x14ac:dyDescent="0.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7" x14ac:dyDescent="0.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1.7" x14ac:dyDescent="0.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3" x14ac:dyDescent="0.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" x14ac:dyDescent="0.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" x14ac:dyDescent="0.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" x14ac:dyDescent="0.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3" x14ac:dyDescent="0.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" x14ac:dyDescent="0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3" x14ac:dyDescent="0.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" x14ac:dyDescent="0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" x14ac:dyDescent="0.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" x14ac:dyDescent="0.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7" x14ac:dyDescent="0.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" x14ac:dyDescent="0.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35" x14ac:dyDescent="0.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7" x14ac:dyDescent="0.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" x14ac:dyDescent="0.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1.7" x14ac:dyDescent="0.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" x14ac:dyDescent="0.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35" x14ac:dyDescent="0.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" x14ac:dyDescent="0.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" x14ac:dyDescent="0.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" x14ac:dyDescent="0.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" x14ac:dyDescent="0.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" x14ac:dyDescent="0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7" x14ac:dyDescent="0.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" x14ac:dyDescent="0.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" x14ac:dyDescent="0.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" x14ac:dyDescent="0.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" x14ac:dyDescent="0.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" x14ac:dyDescent="0.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3" x14ac:dyDescent="0.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3" x14ac:dyDescent="0.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" x14ac:dyDescent="0.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" x14ac:dyDescent="0.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7" x14ac:dyDescent="0.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" x14ac:dyDescent="0.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35" x14ac:dyDescent="0.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" x14ac:dyDescent="0.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3" x14ac:dyDescent="0.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" x14ac:dyDescent="0.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" x14ac:dyDescent="0.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" x14ac:dyDescent="0.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" x14ac:dyDescent="0.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" x14ac:dyDescent="0.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" x14ac:dyDescent="0.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" x14ac:dyDescent="0.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" x14ac:dyDescent="0.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3" x14ac:dyDescent="0.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" x14ac:dyDescent="0.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" x14ac:dyDescent="0.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" x14ac:dyDescent="0.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" x14ac:dyDescent="0.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" x14ac:dyDescent="0.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8.7" x14ac:dyDescent="0.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" x14ac:dyDescent="0.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" x14ac:dyDescent="0.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35" x14ac:dyDescent="0.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" x14ac:dyDescent="0.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" x14ac:dyDescent="0.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" x14ac:dyDescent="0.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" x14ac:dyDescent="0.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" x14ac:dyDescent="0.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" x14ac:dyDescent="0.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" x14ac:dyDescent="0.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" x14ac:dyDescent="0.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" x14ac:dyDescent="0.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7" x14ac:dyDescent="0.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7" x14ac:dyDescent="0.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" x14ac:dyDescent="0.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3" x14ac:dyDescent="0.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35" x14ac:dyDescent="0.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" x14ac:dyDescent="0.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" x14ac:dyDescent="0.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28.7" x14ac:dyDescent="0.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" x14ac:dyDescent="0.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7" x14ac:dyDescent="0.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" x14ac:dyDescent="0.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3" x14ac:dyDescent="0.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" x14ac:dyDescent="0.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" x14ac:dyDescent="0.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" x14ac:dyDescent="0.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" x14ac:dyDescent="0.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" x14ac:dyDescent="0.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3" x14ac:dyDescent="0.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" x14ac:dyDescent="0.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7" x14ac:dyDescent="0.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7" x14ac:dyDescent="0.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3" x14ac:dyDescent="0.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" x14ac:dyDescent="0.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" x14ac:dyDescent="0.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" x14ac:dyDescent="0.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" x14ac:dyDescent="0.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" x14ac:dyDescent="0.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" x14ac:dyDescent="0.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7" x14ac:dyDescent="0.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7" x14ac:dyDescent="0.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3" x14ac:dyDescent="0.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35" x14ac:dyDescent="0.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7" x14ac:dyDescent="0.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" x14ac:dyDescent="0.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" x14ac:dyDescent="0.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" x14ac:dyDescent="0.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" x14ac:dyDescent="0.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" x14ac:dyDescent="0.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" x14ac:dyDescent="0.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" x14ac:dyDescent="0.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" x14ac:dyDescent="0.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" x14ac:dyDescent="0.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" x14ac:dyDescent="0.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3" x14ac:dyDescent="0.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7" x14ac:dyDescent="0.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" x14ac:dyDescent="0.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8.7" x14ac:dyDescent="0.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7" x14ac:dyDescent="0.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" x14ac:dyDescent="0.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" x14ac:dyDescent="0.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" x14ac:dyDescent="0.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" x14ac:dyDescent="0.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7" x14ac:dyDescent="0.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3" x14ac:dyDescent="0.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" x14ac:dyDescent="0.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7" x14ac:dyDescent="0.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" x14ac:dyDescent="0.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" x14ac:dyDescent="0.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" x14ac:dyDescent="0.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" x14ac:dyDescent="0.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35" x14ac:dyDescent="0.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" x14ac:dyDescent="0.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" x14ac:dyDescent="0.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" x14ac:dyDescent="0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" x14ac:dyDescent="0.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" x14ac:dyDescent="0.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7" x14ac:dyDescent="0.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7" x14ac:dyDescent="0.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" x14ac:dyDescent="0.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3" x14ac:dyDescent="0.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" x14ac:dyDescent="0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7" x14ac:dyDescent="0.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" x14ac:dyDescent="0.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" x14ac:dyDescent="0.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28.7" x14ac:dyDescent="0.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" x14ac:dyDescent="0.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" x14ac:dyDescent="0.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" x14ac:dyDescent="0.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" x14ac:dyDescent="0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7" x14ac:dyDescent="0.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" x14ac:dyDescent="0.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7" x14ac:dyDescent="0.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3" x14ac:dyDescent="0.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" x14ac:dyDescent="0.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35" x14ac:dyDescent="0.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" x14ac:dyDescent="0.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7" x14ac:dyDescent="0.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7" x14ac:dyDescent="0.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" x14ac:dyDescent="0.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3" x14ac:dyDescent="0.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" x14ac:dyDescent="0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" x14ac:dyDescent="0.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" x14ac:dyDescent="0.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" x14ac:dyDescent="0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" x14ac:dyDescent="0.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" x14ac:dyDescent="0.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1.7" x14ac:dyDescent="0.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" x14ac:dyDescent="0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" x14ac:dyDescent="0.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7" x14ac:dyDescent="0.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7" x14ac:dyDescent="0.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" x14ac:dyDescent="0.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" x14ac:dyDescent="0.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" x14ac:dyDescent="0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" x14ac:dyDescent="0.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3" x14ac:dyDescent="0.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" x14ac:dyDescent="0.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8.7" x14ac:dyDescent="0.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" x14ac:dyDescent="0.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" x14ac:dyDescent="0.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" x14ac:dyDescent="0.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7" x14ac:dyDescent="0.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" x14ac:dyDescent="0.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" x14ac:dyDescent="0.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3" x14ac:dyDescent="0.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" x14ac:dyDescent="0.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" x14ac:dyDescent="0.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" x14ac:dyDescent="0.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" x14ac:dyDescent="0.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" x14ac:dyDescent="0.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" x14ac:dyDescent="0.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" x14ac:dyDescent="0.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" x14ac:dyDescent="0.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7" x14ac:dyDescent="0.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35" x14ac:dyDescent="0.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" x14ac:dyDescent="0.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" x14ac:dyDescent="0.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" x14ac:dyDescent="0.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" x14ac:dyDescent="0.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" x14ac:dyDescent="0.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35" x14ac:dyDescent="0.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" x14ac:dyDescent="0.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" x14ac:dyDescent="0.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" x14ac:dyDescent="0.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7" x14ac:dyDescent="0.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35" x14ac:dyDescent="0.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" x14ac:dyDescent="0.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" x14ac:dyDescent="0.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" x14ac:dyDescent="0.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3" x14ac:dyDescent="0.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" x14ac:dyDescent="0.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3" x14ac:dyDescent="0.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" x14ac:dyDescent="0.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" x14ac:dyDescent="0.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" x14ac:dyDescent="0.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7" x14ac:dyDescent="0.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35" x14ac:dyDescent="0.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" x14ac:dyDescent="0.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" x14ac:dyDescent="0.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" x14ac:dyDescent="0.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" x14ac:dyDescent="0.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" x14ac:dyDescent="0.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" x14ac:dyDescent="0.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35" x14ac:dyDescent="0.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" x14ac:dyDescent="0.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" x14ac:dyDescent="0.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" x14ac:dyDescent="0.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3" x14ac:dyDescent="0.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7" x14ac:dyDescent="0.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" x14ac:dyDescent="0.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" x14ac:dyDescent="0.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28.7" x14ac:dyDescent="0.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7" x14ac:dyDescent="0.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3" x14ac:dyDescent="0.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3" x14ac:dyDescent="0.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" x14ac:dyDescent="0.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35" x14ac:dyDescent="0.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" x14ac:dyDescent="0.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" x14ac:dyDescent="0.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7" x14ac:dyDescent="0.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" x14ac:dyDescent="0.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" x14ac:dyDescent="0.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" x14ac:dyDescent="0.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7" x14ac:dyDescent="0.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" x14ac:dyDescent="0.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7" x14ac:dyDescent="0.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3" x14ac:dyDescent="0.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7" x14ac:dyDescent="0.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" x14ac:dyDescent="0.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" x14ac:dyDescent="0.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3" x14ac:dyDescent="0.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" x14ac:dyDescent="0.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3" x14ac:dyDescent="0.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" x14ac:dyDescent="0.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" x14ac:dyDescent="0.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" x14ac:dyDescent="0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" x14ac:dyDescent="0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7" x14ac:dyDescent="0.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" x14ac:dyDescent="0.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35" x14ac:dyDescent="0.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" x14ac:dyDescent="0.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" x14ac:dyDescent="0.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" x14ac:dyDescent="0.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" x14ac:dyDescent="0.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" x14ac:dyDescent="0.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" x14ac:dyDescent="0.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7" x14ac:dyDescent="0.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3" x14ac:dyDescent="0.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3" x14ac:dyDescent="0.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" x14ac:dyDescent="0.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" x14ac:dyDescent="0.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" x14ac:dyDescent="0.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" x14ac:dyDescent="0.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35" x14ac:dyDescent="0.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" x14ac:dyDescent="0.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8.7" x14ac:dyDescent="0.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" x14ac:dyDescent="0.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" x14ac:dyDescent="0.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3" x14ac:dyDescent="0.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" x14ac:dyDescent="0.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" x14ac:dyDescent="0.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8.7" x14ac:dyDescent="0.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" x14ac:dyDescent="0.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" x14ac:dyDescent="0.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" x14ac:dyDescent="0.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" x14ac:dyDescent="0.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" x14ac:dyDescent="0.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" x14ac:dyDescent="0.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" x14ac:dyDescent="0.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" x14ac:dyDescent="0.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" x14ac:dyDescent="0.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" x14ac:dyDescent="0.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3" x14ac:dyDescent="0.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" x14ac:dyDescent="0.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" x14ac:dyDescent="0.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" x14ac:dyDescent="0.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" x14ac:dyDescent="0.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" x14ac:dyDescent="0.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" x14ac:dyDescent="0.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" x14ac:dyDescent="0.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7" x14ac:dyDescent="0.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" x14ac:dyDescent="0.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" x14ac:dyDescent="0.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" x14ac:dyDescent="0.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" x14ac:dyDescent="0.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" x14ac:dyDescent="0.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" x14ac:dyDescent="0.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" x14ac:dyDescent="0.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" x14ac:dyDescent="0.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35" x14ac:dyDescent="0.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" x14ac:dyDescent="0.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" x14ac:dyDescent="0.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" x14ac:dyDescent="0.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" x14ac:dyDescent="0.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" x14ac:dyDescent="0.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57.35" x14ac:dyDescent="0.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" x14ac:dyDescent="0.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" x14ac:dyDescent="0.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3" x14ac:dyDescent="0.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" x14ac:dyDescent="0.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7" x14ac:dyDescent="0.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" x14ac:dyDescent="0.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" x14ac:dyDescent="0.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" x14ac:dyDescent="0.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3" x14ac:dyDescent="0.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" x14ac:dyDescent="0.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" x14ac:dyDescent="0.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" x14ac:dyDescent="0.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3" x14ac:dyDescent="0.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" x14ac:dyDescent="0.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" x14ac:dyDescent="0.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" x14ac:dyDescent="0.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" x14ac:dyDescent="0.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" x14ac:dyDescent="0.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" x14ac:dyDescent="0.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3" x14ac:dyDescent="0.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3" x14ac:dyDescent="0.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" x14ac:dyDescent="0.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" x14ac:dyDescent="0.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" x14ac:dyDescent="0.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3" x14ac:dyDescent="0.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" x14ac:dyDescent="0.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" x14ac:dyDescent="0.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3" x14ac:dyDescent="0.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35" x14ac:dyDescent="0.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" x14ac:dyDescent="0.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" x14ac:dyDescent="0.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" x14ac:dyDescent="0.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" x14ac:dyDescent="0.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" x14ac:dyDescent="0.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" x14ac:dyDescent="0.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" x14ac:dyDescent="0.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" x14ac:dyDescent="0.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" x14ac:dyDescent="0.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3" x14ac:dyDescent="0.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8.7" x14ac:dyDescent="0.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35" x14ac:dyDescent="0.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" x14ac:dyDescent="0.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" x14ac:dyDescent="0.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35" x14ac:dyDescent="0.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3" x14ac:dyDescent="0.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" x14ac:dyDescent="0.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7" x14ac:dyDescent="0.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" x14ac:dyDescent="0.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" x14ac:dyDescent="0.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7" x14ac:dyDescent="0.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" x14ac:dyDescent="0.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" x14ac:dyDescent="0.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" x14ac:dyDescent="0.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" x14ac:dyDescent="0.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" x14ac:dyDescent="0.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" x14ac:dyDescent="0.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" x14ac:dyDescent="0.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" x14ac:dyDescent="0.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35" x14ac:dyDescent="0.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" x14ac:dyDescent="0.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" x14ac:dyDescent="0.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" x14ac:dyDescent="0.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" x14ac:dyDescent="0.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" x14ac:dyDescent="0.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" x14ac:dyDescent="0.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" x14ac:dyDescent="0.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" x14ac:dyDescent="0.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" x14ac:dyDescent="0.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.35" x14ac:dyDescent="0.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3" x14ac:dyDescent="0.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" x14ac:dyDescent="0.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" x14ac:dyDescent="0.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" x14ac:dyDescent="0.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" x14ac:dyDescent="0.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7" x14ac:dyDescent="0.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" x14ac:dyDescent="0.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" x14ac:dyDescent="0.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" x14ac:dyDescent="0.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7" x14ac:dyDescent="0.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" x14ac:dyDescent="0.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" x14ac:dyDescent="0.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3" x14ac:dyDescent="0.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" x14ac:dyDescent="0.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" x14ac:dyDescent="0.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" x14ac:dyDescent="0.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" x14ac:dyDescent="0.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3" x14ac:dyDescent="0.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" x14ac:dyDescent="0.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" x14ac:dyDescent="0.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" x14ac:dyDescent="0.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" x14ac:dyDescent="0.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7" x14ac:dyDescent="0.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" x14ac:dyDescent="0.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3" x14ac:dyDescent="0.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" x14ac:dyDescent="0.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" x14ac:dyDescent="0.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" x14ac:dyDescent="0.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7" x14ac:dyDescent="0.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" x14ac:dyDescent="0.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" x14ac:dyDescent="0.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" x14ac:dyDescent="0.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3" x14ac:dyDescent="0.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3" x14ac:dyDescent="0.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" x14ac:dyDescent="0.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" x14ac:dyDescent="0.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" x14ac:dyDescent="0.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" x14ac:dyDescent="0.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" x14ac:dyDescent="0.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35" x14ac:dyDescent="0.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" x14ac:dyDescent="0.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" x14ac:dyDescent="0.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" x14ac:dyDescent="0.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" x14ac:dyDescent="0.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3" x14ac:dyDescent="0.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" x14ac:dyDescent="0.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" x14ac:dyDescent="0.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3" x14ac:dyDescent="0.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28.7" x14ac:dyDescent="0.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" x14ac:dyDescent="0.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" x14ac:dyDescent="0.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" x14ac:dyDescent="0.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7" x14ac:dyDescent="0.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35" x14ac:dyDescent="0.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" x14ac:dyDescent="0.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8.7" x14ac:dyDescent="0.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" x14ac:dyDescent="0.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8.7" x14ac:dyDescent="0.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35" x14ac:dyDescent="0.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35" x14ac:dyDescent="0.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" x14ac:dyDescent="0.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" x14ac:dyDescent="0.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" x14ac:dyDescent="0.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" x14ac:dyDescent="0.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" x14ac:dyDescent="0.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" x14ac:dyDescent="0.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" x14ac:dyDescent="0.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" x14ac:dyDescent="0.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" x14ac:dyDescent="0.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" x14ac:dyDescent="0.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" x14ac:dyDescent="0.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.35" x14ac:dyDescent="0.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" x14ac:dyDescent="0.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" x14ac:dyDescent="0.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" x14ac:dyDescent="0.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3" x14ac:dyDescent="0.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" x14ac:dyDescent="0.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" x14ac:dyDescent="0.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" x14ac:dyDescent="0.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" x14ac:dyDescent="0.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" x14ac:dyDescent="0.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8.7" x14ac:dyDescent="0.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" x14ac:dyDescent="0.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" x14ac:dyDescent="0.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" x14ac:dyDescent="0.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3" x14ac:dyDescent="0.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8.7" x14ac:dyDescent="0.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" x14ac:dyDescent="0.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" x14ac:dyDescent="0.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" x14ac:dyDescent="0.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" x14ac:dyDescent="0.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3" x14ac:dyDescent="0.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" x14ac:dyDescent="0.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" x14ac:dyDescent="0.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" x14ac:dyDescent="0.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" x14ac:dyDescent="0.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" x14ac:dyDescent="0.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" x14ac:dyDescent="0.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" x14ac:dyDescent="0.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" x14ac:dyDescent="0.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87D7B-7BFB-4CF7-BADE-CD7A0FF6FB5F}">
  <dimension ref="A1:H13"/>
  <sheetViews>
    <sheetView workbookViewId="0">
      <selection activeCell="L19" sqref="L19"/>
    </sheetView>
  </sheetViews>
  <sheetFormatPr defaultRowHeight="14.35" x14ac:dyDescent="0.5"/>
  <cols>
    <col min="1" max="1" width="25.76171875" customWidth="1"/>
    <col min="2" max="2" width="16.76171875" bestFit="1" customWidth="1"/>
    <col min="3" max="3" width="13.17578125" bestFit="1" customWidth="1"/>
    <col min="4" max="4" width="15.703125" bestFit="1" customWidth="1"/>
    <col min="5" max="5" width="12.1171875" bestFit="1" customWidth="1"/>
    <col min="6" max="6" width="19.234375" style="34" bestFit="1" customWidth="1"/>
    <col min="7" max="7" width="15.703125" style="34" bestFit="1" customWidth="1"/>
    <col min="8" max="8" width="18.3515625" style="34" bestFit="1" customWidth="1"/>
  </cols>
  <sheetData>
    <row r="1" spans="1:8" s="1" customFormat="1" x14ac:dyDescent="0.5">
      <c r="A1" s="20" t="s">
        <v>8382</v>
      </c>
      <c r="B1" s="20" t="s">
        <v>8401</v>
      </c>
      <c r="C1" s="20" t="s">
        <v>8402</v>
      </c>
      <c r="D1" s="20" t="s">
        <v>8403</v>
      </c>
      <c r="E1" s="20" t="s">
        <v>8404</v>
      </c>
      <c r="F1" s="33" t="s">
        <v>8405</v>
      </c>
      <c r="G1" s="33" t="s">
        <v>8406</v>
      </c>
      <c r="H1" s="33" t="s">
        <v>8407</v>
      </c>
    </row>
    <row r="2" spans="1:8" x14ac:dyDescent="0.5">
      <c r="A2" s="21" t="s">
        <v>8408</v>
      </c>
      <c r="B2" s="21">
        <f>COUNTIFS(Kickstarter!$D:$D,"&lt;1000",Kickstarter!$F:$F,"=successful",Kickstarter!$R:$R,"plays")</f>
        <v>141</v>
      </c>
      <c r="C2" s="21">
        <f>COUNTIFS(Kickstarter!$D:$D,"&lt;1000",Kickstarter!$F:$F,"=failed",Kickstarter!$R:$R,"plays")</f>
        <v>45</v>
      </c>
      <c r="D2" s="21">
        <f>COUNTIFS(Kickstarter!$D:$D,"&lt;1000",Kickstarter!$F:$F,"=canceled",Kickstarter!$R:$R,"plays")</f>
        <v>0</v>
      </c>
      <c r="E2" s="21">
        <f>SUM(B2,C2,D2)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</row>
    <row r="3" spans="1:8" x14ac:dyDescent="0.5">
      <c r="A3" s="21" t="s">
        <v>8409</v>
      </c>
      <c r="B3" s="21">
        <f>COUNTIFS(Kickstarter!$D:$D,"&gt;=1000",Kickstarter!$F:$F,"=successful",Kickstarter!$D:$D,"&lt;=4999",Kickstarter!$R:$R,"plays")</f>
        <v>388</v>
      </c>
      <c r="C3" s="21">
        <f>COUNTIFS(Kickstarter!$D:$D,"&gt;=1000",Kickstarter!$F:$F,"=failed",Kickstarter!$D:$D,"&lt;=4999",Kickstarter!$R:$R,"plays")</f>
        <v>146</v>
      </c>
      <c r="D3" s="21">
        <f>COUNTIFS(Kickstarter!$D:$D,"&gt;=1000",Kickstarter!$F:$F,"=canceled",Kickstarter!$D:$D,"&lt;=4999",Kickstarter!$R:$R,"plays")</f>
        <v>0</v>
      </c>
      <c r="E3" s="21">
        <f t="shared" ref="E3:E13" si="0">SUM(B3,C3,D3)</f>
        <v>534</v>
      </c>
      <c r="F3" s="35">
        <f t="shared" ref="F3:F13" si="1">B3/E3</f>
        <v>0.72659176029962547</v>
      </c>
      <c r="G3" s="35">
        <f t="shared" ref="G3:G13" si="2">C3/E3</f>
        <v>0.27340823970037453</v>
      </c>
      <c r="H3" s="35">
        <f t="shared" ref="H3:H13" si="3">D3/E3</f>
        <v>0</v>
      </c>
    </row>
    <row r="4" spans="1:8" x14ac:dyDescent="0.5">
      <c r="A4" s="21" t="s">
        <v>8410</v>
      </c>
      <c r="B4" s="21">
        <f>COUNTIFS(Kickstarter!$D:$D,"&gt;=5000",Kickstarter!$F:$F,"=successful",Kickstarter!$D:$D,"&lt;=9999",Kickstarter!$R:$R,"plays")</f>
        <v>93</v>
      </c>
      <c r="C4" s="21">
        <f>COUNTIFS(Kickstarter!$D:$D,"&gt;=5000",Kickstarter!$F:$F,"=failed",Kickstarter!$D:$D,"&lt;=9999",Kickstarter!$R:$R,"plays")</f>
        <v>76</v>
      </c>
      <c r="D4" s="21">
        <f>COUNTIFS(Kickstarter!$D:$D,"&gt;=5000",Kickstarter!$F:$F,"=canceled",Kickstarter!$D:$D,"&lt;=9999",Kickstarter!$R:$R,"plays")</f>
        <v>0</v>
      </c>
      <c r="E4" s="21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5">
        <f t="shared" si="3"/>
        <v>0</v>
      </c>
    </row>
    <row r="5" spans="1:8" x14ac:dyDescent="0.5">
      <c r="A5" s="21" t="s">
        <v>8411</v>
      </c>
      <c r="B5" s="21">
        <f>COUNTIFS(Kickstarter!$D:$D,"&gt;=10000",Kickstarter!$F:$F,"=successful",Kickstarter!$D:$D,"&lt;=14999",Kickstarter!$R:$R,"plays")</f>
        <v>39</v>
      </c>
      <c r="C5" s="21">
        <f>COUNTIFS(Kickstarter!$D:$D,"&gt;=10000",Kickstarter!$F:$F,"=failed",Kickstarter!$D:$D,"&lt;=14999",Kickstarter!$R:$R,"plays")</f>
        <v>33</v>
      </c>
      <c r="D5" s="21">
        <f>COUNTIFS(Kickstarter!$D:$D,"&gt;=10000",Kickstarter!$F:$F,"=canceled",Kickstarter!$D:$D,"&lt;=14999",Kickstarter!$R:$R,"plays")</f>
        <v>0</v>
      </c>
      <c r="E5" s="21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5">
        <f t="shared" si="3"/>
        <v>0</v>
      </c>
    </row>
    <row r="6" spans="1:8" x14ac:dyDescent="0.5">
      <c r="A6" s="21" t="s">
        <v>8412</v>
      </c>
      <c r="B6" s="21">
        <f>COUNTIFS(Kickstarter!$D:$D,"&gt;=15000",Kickstarter!$F:$F,"=successful",Kickstarter!$D:$D,"&lt;=19999",Kickstarter!$R:$R,"plays")</f>
        <v>12</v>
      </c>
      <c r="C6" s="21">
        <f>COUNTIFS(Kickstarter!$D:$D,"&gt;=15000",Kickstarter!$F:$F,"=failed",Kickstarter!$D:$D,"&lt;=19999",Kickstarter!$R:$R,"plays")</f>
        <v>12</v>
      </c>
      <c r="D6" s="21">
        <f>COUNTIFS(Kickstarter!$D:$D,"&gt;=15000",Kickstarter!$F:$F,"=canceled",Kickstarter!$D:$D,"&lt;=19999",Kickstarter!$R:$R,"plays")</f>
        <v>0</v>
      </c>
      <c r="E6" s="21">
        <f t="shared" si="0"/>
        <v>24</v>
      </c>
      <c r="F6" s="35">
        <f t="shared" si="1"/>
        <v>0.5</v>
      </c>
      <c r="G6" s="35">
        <f t="shared" si="2"/>
        <v>0.5</v>
      </c>
      <c r="H6" s="35">
        <f t="shared" si="3"/>
        <v>0</v>
      </c>
    </row>
    <row r="7" spans="1:8" x14ac:dyDescent="0.5">
      <c r="A7" s="21" t="s">
        <v>8413</v>
      </c>
      <c r="B7" s="21">
        <f>COUNTIFS(Kickstarter!$D:$D,"&gt;=20000",Kickstarter!$F:$F,"=successful",Kickstarter!$D:$D,"&lt;=24999",Kickstarter!$R:$R,"plays")</f>
        <v>9</v>
      </c>
      <c r="C7" s="21">
        <f>COUNTIFS(Kickstarter!$D:$D,"&gt;=20000",Kickstarter!$F:$F,"=failed",Kickstarter!$D:$D,"&lt;=24999",Kickstarter!$R:$R,"plays")</f>
        <v>11</v>
      </c>
      <c r="D7" s="21">
        <f>COUNTIFS(Kickstarter!$D:$D,"&gt;=20000",Kickstarter!$F:$F,"=canceled",Kickstarter!$D:$D,"&lt;=24999",Kickstarter!$R:$R,"plays")</f>
        <v>0</v>
      </c>
      <c r="E7" s="21">
        <f t="shared" si="0"/>
        <v>20</v>
      </c>
      <c r="F7" s="35">
        <f t="shared" si="1"/>
        <v>0.45</v>
      </c>
      <c r="G7" s="35">
        <f t="shared" si="2"/>
        <v>0.55000000000000004</v>
      </c>
      <c r="H7" s="35">
        <f t="shared" si="3"/>
        <v>0</v>
      </c>
    </row>
    <row r="8" spans="1:8" x14ac:dyDescent="0.5">
      <c r="A8" s="21" t="s">
        <v>8414</v>
      </c>
      <c r="B8" s="21">
        <f>COUNTIFS(Kickstarter!$D:$D,"&gt;=25000",Kickstarter!$F:$F,"=successful",Kickstarter!$D:$D,"&lt;=29999",Kickstarter!$R:$R,"plays")</f>
        <v>1</v>
      </c>
      <c r="C8" s="21">
        <f>COUNTIFS(Kickstarter!$D:$D,"&gt;=25000",Kickstarter!$F:$F,"=failed",Kickstarter!$D:$D,"&lt;=29999",Kickstarter!$R:$R,"plays")</f>
        <v>4</v>
      </c>
      <c r="D8" s="21">
        <f>COUNTIFS(Kickstarter!$D:$D,"&gt;=25000",Kickstarter!$F:$F,"=canceled",Kickstarter!$D:$D,"&lt;=29999",Kickstarter!$R:$R,"plays")</f>
        <v>0</v>
      </c>
      <c r="E8" s="21">
        <f t="shared" si="0"/>
        <v>5</v>
      </c>
      <c r="F8" s="35">
        <f t="shared" si="1"/>
        <v>0.2</v>
      </c>
      <c r="G8" s="35">
        <f t="shared" si="2"/>
        <v>0.8</v>
      </c>
      <c r="H8" s="35">
        <f t="shared" si="3"/>
        <v>0</v>
      </c>
    </row>
    <row r="9" spans="1:8" x14ac:dyDescent="0.5">
      <c r="A9" s="21" t="s">
        <v>8415</v>
      </c>
      <c r="B9" s="21">
        <f>COUNTIFS(Kickstarter!$D:$D,"&gt;=30000",Kickstarter!$F:$F,"=successful",Kickstarter!$D:$D,"&lt;=34999",Kickstarter!$R:$R,"plays")</f>
        <v>3</v>
      </c>
      <c r="C9" s="21">
        <f>COUNTIFS(Kickstarter!$D:$D,"&gt;=30000",Kickstarter!$F:$F,"=failed",Kickstarter!$D:$D,"&lt;=34999",Kickstarter!$R:$R,"plays")</f>
        <v>8</v>
      </c>
      <c r="D9" s="21">
        <f>COUNTIFS(Kickstarter!$D:$D,"&gt;=30000",Kickstarter!$F:$F,"=canceled",Kickstarter!$D:$D,"&lt;=34999",Kickstarter!$R:$R,"plays")</f>
        <v>0</v>
      </c>
      <c r="E9" s="21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5">
        <f t="shared" si="3"/>
        <v>0</v>
      </c>
    </row>
    <row r="10" spans="1:8" x14ac:dyDescent="0.5">
      <c r="A10" s="21" t="s">
        <v>8416</v>
      </c>
      <c r="B10" s="21">
        <f>COUNTIFS(Kickstarter!$D:$D,"&gt;=35000",Kickstarter!$F:$F,"=successful",Kickstarter!$D:$D,"&lt;=39999",Kickstarter!$R:$R,"plays")</f>
        <v>4</v>
      </c>
      <c r="C10" s="21">
        <f>COUNTIFS(Kickstarter!$D:$D,"&gt;=35000",Kickstarter!$F:$F,"=failed",Kickstarter!$D:$D,"&lt;=39999",Kickstarter!$R:$R,"plays")</f>
        <v>2</v>
      </c>
      <c r="D10" s="21">
        <f>COUNTIFS(Kickstarter!$D:$D,"&gt;=35000",Kickstarter!$F:$F,"=canceled",Kickstarter!$D:$D,"&lt;=39999",Kickstarter!$R:$R,"plays")</f>
        <v>0</v>
      </c>
      <c r="E10" s="21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5">
        <f t="shared" si="3"/>
        <v>0</v>
      </c>
    </row>
    <row r="11" spans="1:8" x14ac:dyDescent="0.5">
      <c r="A11" s="21" t="s">
        <v>8417</v>
      </c>
      <c r="B11" s="21">
        <f>COUNTIFS(Kickstarter!$D:$D,"&gt;=40000",Kickstarter!$F:$F,"=successful",Kickstarter!$D:$D,"&lt;=44999",Kickstarter!$R:$R,"plays")</f>
        <v>2</v>
      </c>
      <c r="C11" s="21">
        <f>COUNTIFS(Kickstarter!$D:$D,"&gt;=40000",Kickstarter!$F:$F,"=failed",Kickstarter!$D:$D,"&lt;=44999",Kickstarter!$R:$R,"plays")</f>
        <v>1</v>
      </c>
      <c r="D11" s="21">
        <f>COUNTIFS(Kickstarter!$D:$D,"&gt;=40000",Kickstarter!$F:$F,"=canceled",Kickstarter!$D:$D,"&lt;=44999",Kickstarter!$R:$R,"plays")</f>
        <v>0</v>
      </c>
      <c r="E11" s="21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5">
        <f t="shared" si="3"/>
        <v>0</v>
      </c>
    </row>
    <row r="12" spans="1:8" x14ac:dyDescent="0.5">
      <c r="A12" s="21" t="s">
        <v>8418</v>
      </c>
      <c r="B12" s="21">
        <f>COUNTIFS(Kickstarter!$D:$D,"&gt;=45000",Kickstarter!$F:$F,"=successful",Kickstarter!$D:$D,"&lt;=49999",Kickstarter!$R:$R,"plays")</f>
        <v>0</v>
      </c>
      <c r="C12" s="21">
        <f>COUNTIFS(Kickstarter!$D:$D,"&gt;=45000",Kickstarter!$F:$F,"=failed",Kickstarter!$D:$D,"&lt;=49999",Kickstarter!$R:$R,"plays")</f>
        <v>1</v>
      </c>
      <c r="D12" s="21">
        <f>COUNTIFS(Kickstarter!$D:$D,"&gt;=45000",Kickstarter!$F:$F,"=canceled",Kickstarter!$D:$D,"&lt;=49999",Kickstarter!$R:$R,"plays")</f>
        <v>0</v>
      </c>
      <c r="E12" s="21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</row>
    <row r="13" spans="1:8" x14ac:dyDescent="0.5">
      <c r="A13" s="21" t="s">
        <v>8419</v>
      </c>
      <c r="B13" s="21">
        <f>COUNTIFS(Kickstarter!$D:$D,"&gt;50000",Kickstarter!$F:$F,"=successful",Kickstarter!$R:$R,"plays")</f>
        <v>2</v>
      </c>
      <c r="C13" s="21">
        <f>COUNTIFS(Kickstarter!$D:$D,"&gt;50000",Kickstarter!$F:$F,"=failed",Kickstarter!$R:$R,"plays")</f>
        <v>10</v>
      </c>
      <c r="D13" s="21">
        <f>COUNTIFS(Kickstarter!$D:$D,"&gt;50000",Kickstarter!$F:$F,"=canceled",Kickstarter!$R:$R,"plays")</f>
        <v>0</v>
      </c>
      <c r="E13" s="21">
        <f t="shared" si="0"/>
        <v>12</v>
      </c>
      <c r="F13" s="35">
        <f t="shared" si="1"/>
        <v>0.16666666666666666</v>
      </c>
      <c r="G13" s="35">
        <f t="shared" si="2"/>
        <v>0.83333333333333337</v>
      </c>
      <c r="H13" s="3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00CFC-F4D5-464B-B729-7134D40D3856}">
  <dimension ref="A1:E18"/>
  <sheetViews>
    <sheetView workbookViewId="0">
      <selection activeCell="E30" sqref="E30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8.1171875" bestFit="1" customWidth="1"/>
    <col min="5" max="6" width="10.41015625" bestFit="1" customWidth="1"/>
  </cols>
  <sheetData>
    <row r="1" spans="1:5" x14ac:dyDescent="0.5">
      <c r="A1" s="12" t="s">
        <v>8358</v>
      </c>
      <c r="B1" t="s">
        <v>8315</v>
      </c>
    </row>
    <row r="2" spans="1:5" x14ac:dyDescent="0.5">
      <c r="A2" s="12" t="s">
        <v>8400</v>
      </c>
      <c r="B2" t="s">
        <v>8363</v>
      </c>
    </row>
    <row r="4" spans="1:5" x14ac:dyDescent="0.5">
      <c r="A4" s="12" t="s">
        <v>8362</v>
      </c>
      <c r="B4" s="12" t="s">
        <v>8360</v>
      </c>
    </row>
    <row r="5" spans="1:5" x14ac:dyDescent="0.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E2C39-CD38-4103-BB87-7C999DEFE946}">
  <dimension ref="A1:K15"/>
  <sheetViews>
    <sheetView zoomScale="200" zoomScaleNormal="200" workbookViewId="0">
      <selection activeCell="F10" sqref="F10"/>
    </sheetView>
  </sheetViews>
  <sheetFormatPr defaultRowHeight="14.35" x14ac:dyDescent="0.5"/>
  <cols>
    <col min="1" max="1" width="25.5859375" customWidth="1"/>
    <col min="2" max="2" width="9.76171875" style="32" customWidth="1"/>
    <col min="3" max="3" width="10.87890625" style="32" bestFit="1" customWidth="1"/>
  </cols>
  <sheetData>
    <row r="1" spans="1:11" x14ac:dyDescent="0.5">
      <c r="A1" s="36" t="s">
        <v>8391</v>
      </c>
      <c r="B1" s="37"/>
      <c r="C1" s="38"/>
    </row>
    <row r="2" spans="1:11" ht="14.7" thickBot="1" x14ac:dyDescent="0.55000000000000004">
      <c r="A2" s="22"/>
      <c r="B2" s="26" t="s">
        <v>8389</v>
      </c>
      <c r="C2" s="27" t="s">
        <v>8390</v>
      </c>
    </row>
    <row r="3" spans="1:11" ht="14.7" thickBot="1" x14ac:dyDescent="0.55000000000000004">
      <c r="A3" s="23" t="s">
        <v>8385</v>
      </c>
      <c r="B3" s="28">
        <v>5048.8786407766993</v>
      </c>
      <c r="C3" s="29">
        <v>10554.212</v>
      </c>
      <c r="E3" s="39" t="s">
        <v>8420</v>
      </c>
      <c r="F3" s="40"/>
      <c r="G3" s="40"/>
      <c r="H3" s="40"/>
      <c r="I3" s="40"/>
      <c r="J3" s="40"/>
      <c r="K3" s="41"/>
    </row>
    <row r="4" spans="1:11" x14ac:dyDescent="0.5">
      <c r="A4" s="23" t="s">
        <v>8386</v>
      </c>
      <c r="B4" s="28">
        <v>3000</v>
      </c>
      <c r="C4" s="29">
        <v>5000</v>
      </c>
    </row>
    <row r="5" spans="1:11" x14ac:dyDescent="0.5">
      <c r="A5" s="23" t="s">
        <v>8392</v>
      </c>
      <c r="B5" s="28">
        <v>7748.7537726373303</v>
      </c>
      <c r="C5" s="29">
        <v>21967.731061515115</v>
      </c>
    </row>
    <row r="6" spans="1:11" x14ac:dyDescent="0.5">
      <c r="A6" s="23" t="s">
        <v>8393</v>
      </c>
      <c r="B6" s="28">
        <v>5000</v>
      </c>
      <c r="C6" s="29">
        <v>10000</v>
      </c>
    </row>
    <row r="7" spans="1:11" x14ac:dyDescent="0.5">
      <c r="A7" s="23" t="s">
        <v>8394</v>
      </c>
      <c r="B7" s="28">
        <v>1500</v>
      </c>
      <c r="C7" s="29">
        <v>2000</v>
      </c>
    </row>
    <row r="8" spans="1:11" x14ac:dyDescent="0.5">
      <c r="A8" s="23" t="s">
        <v>8399</v>
      </c>
      <c r="B8" s="28">
        <v>3500</v>
      </c>
      <c r="C8" s="29">
        <v>8000</v>
      </c>
    </row>
    <row r="9" spans="1:11" x14ac:dyDescent="0.5">
      <c r="A9" s="23"/>
      <c r="B9" s="28"/>
      <c r="C9" s="29"/>
    </row>
    <row r="10" spans="1:11" x14ac:dyDescent="0.5">
      <c r="A10" s="23" t="s">
        <v>8387</v>
      </c>
      <c r="B10" s="28">
        <v>5601.5458009708727</v>
      </c>
      <c r="C10" s="29">
        <v>558.65484000000004</v>
      </c>
    </row>
    <row r="11" spans="1:11" x14ac:dyDescent="0.5">
      <c r="A11" s="23" t="s">
        <v>8388</v>
      </c>
      <c r="B11" s="28">
        <v>3167.5</v>
      </c>
      <c r="C11" s="29">
        <v>103</v>
      </c>
    </row>
    <row r="12" spans="1:11" x14ac:dyDescent="0.5">
      <c r="A12" s="24" t="s">
        <v>8395</v>
      </c>
      <c r="B12" s="28">
        <v>8334.5731699164608</v>
      </c>
      <c r="C12" s="29">
        <v>1330.5230280400915</v>
      </c>
    </row>
    <row r="13" spans="1:11" x14ac:dyDescent="0.5">
      <c r="A13" s="24" t="s">
        <v>8396</v>
      </c>
      <c r="B13" s="28">
        <v>5699</v>
      </c>
      <c r="C13" s="29">
        <v>501</v>
      </c>
    </row>
    <row r="14" spans="1:11" x14ac:dyDescent="0.5">
      <c r="A14" s="24" t="s">
        <v>8397</v>
      </c>
      <c r="B14" s="28">
        <v>1716.5074999999999</v>
      </c>
      <c r="C14" s="29">
        <v>9.25</v>
      </c>
    </row>
    <row r="15" spans="1:11" ht="14.7" thickBot="1" x14ac:dyDescent="0.55000000000000004">
      <c r="A15" s="25" t="s">
        <v>8398</v>
      </c>
      <c r="B15" s="30">
        <v>3982.4925000000003</v>
      </c>
      <c r="C15" s="31">
        <v>491.75</v>
      </c>
    </row>
  </sheetData>
  <mergeCells count="2">
    <mergeCell ref="A1:C1"/>
    <mergeCell ref="E3:K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6D71-DBBF-4917-B60B-CC89423C97DF}">
  <dimension ref="A1:F6"/>
  <sheetViews>
    <sheetView workbookViewId="0">
      <selection activeCell="U14" sqref="U14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  <col min="7" max="7" width="11.29296875" bestFit="1" customWidth="1"/>
    <col min="8" max="8" width="9.17578125" bestFit="1" customWidth="1"/>
    <col min="9" max="9" width="9.8203125" bestFit="1" customWidth="1"/>
    <col min="10" max="10" width="6.76171875" bestFit="1" customWidth="1"/>
    <col min="11" max="11" width="10.234375" bestFit="1" customWidth="1"/>
    <col min="12" max="12" width="6" bestFit="1" customWidth="1"/>
    <col min="13" max="13" width="5.46875" bestFit="1" customWidth="1"/>
    <col min="14" max="14" width="11.29296875" bestFit="1" customWidth="1"/>
    <col min="15" max="15" width="9.17578125" bestFit="1" customWidth="1"/>
    <col min="16" max="16" width="9.8203125" bestFit="1" customWidth="1"/>
    <col min="17" max="17" width="6.76171875" bestFit="1" customWidth="1"/>
    <col min="18" max="18" width="9.76171875" bestFit="1" customWidth="1"/>
    <col min="19" max="20" width="5.46875" bestFit="1" customWidth="1"/>
    <col min="21" max="21" width="6.76171875" bestFit="1" customWidth="1"/>
    <col min="22" max="22" width="8.1171875" bestFit="1" customWidth="1"/>
    <col min="23" max="23" width="10.703125" bestFit="1" customWidth="1"/>
    <col min="24" max="24" width="4.52734375" bestFit="1" customWidth="1"/>
    <col min="25" max="25" width="6" bestFit="1" customWidth="1"/>
    <col min="26" max="26" width="5.46875" bestFit="1" customWidth="1"/>
    <col min="27" max="27" width="11.29296875" bestFit="1" customWidth="1"/>
    <col min="28" max="28" width="9.17578125" bestFit="1" customWidth="1"/>
    <col min="29" max="29" width="9.8203125" bestFit="1" customWidth="1"/>
    <col min="30" max="30" width="6.76171875" bestFit="1" customWidth="1"/>
    <col min="31" max="31" width="13.41015625" bestFit="1" customWidth="1"/>
    <col min="32" max="32" width="10.234375" bestFit="1" customWidth="1"/>
  </cols>
  <sheetData>
    <row r="1" spans="1:6" x14ac:dyDescent="0.5">
      <c r="A1" s="12" t="s">
        <v>8222</v>
      </c>
      <c r="B1" t="s">
        <v>8223</v>
      </c>
    </row>
    <row r="3" spans="1:6" x14ac:dyDescent="0.5">
      <c r="A3" s="12" t="s">
        <v>8362</v>
      </c>
      <c r="B3" s="12" t="s">
        <v>8360</v>
      </c>
    </row>
    <row r="4" spans="1:6" x14ac:dyDescent="0.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BBD60-5441-4E9E-B815-5BA8AC620E88}">
  <dimension ref="A1:B6"/>
  <sheetViews>
    <sheetView workbookViewId="0">
      <selection activeCell="B26" sqref="B26"/>
    </sheetView>
  </sheetViews>
  <sheetFormatPr defaultRowHeight="14.35" x14ac:dyDescent="0.5"/>
  <cols>
    <col min="1" max="1" width="14.1171875" bestFit="1" customWidth="1"/>
    <col min="2" max="2" width="16.5859375" bestFit="1" customWidth="1"/>
  </cols>
  <sheetData>
    <row r="1" spans="1:2" x14ac:dyDescent="0.5">
      <c r="A1" s="12" t="s">
        <v>8222</v>
      </c>
      <c r="B1" t="s">
        <v>8363</v>
      </c>
    </row>
    <row r="2" spans="1:2" x14ac:dyDescent="0.5">
      <c r="A2" s="12" t="s">
        <v>8358</v>
      </c>
      <c r="B2" t="s">
        <v>8363</v>
      </c>
    </row>
    <row r="4" spans="1:2" x14ac:dyDescent="0.5">
      <c r="A4" s="12" t="s">
        <v>8364</v>
      </c>
      <c r="B4" t="s">
        <v>8362</v>
      </c>
    </row>
    <row r="5" spans="1:2" x14ac:dyDescent="0.5">
      <c r="A5" s="14" t="s">
        <v>8316</v>
      </c>
      <c r="B5" s="13">
        <v>1066</v>
      </c>
    </row>
    <row r="6" spans="1:2" x14ac:dyDescent="0.5">
      <c r="A6" s="14" t="s">
        <v>8361</v>
      </c>
      <c r="B6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8FDF-B689-4E16-99AF-BD1B57C9069A}">
  <dimension ref="A1:F18"/>
  <sheetViews>
    <sheetView workbookViewId="0">
      <selection activeCell="E5" sqref="E5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2" t="s">
        <v>8358</v>
      </c>
      <c r="B1" t="s">
        <v>8315</v>
      </c>
    </row>
    <row r="2" spans="1:6" x14ac:dyDescent="0.5">
      <c r="A2" s="12" t="s">
        <v>8379</v>
      </c>
      <c r="B2" t="s">
        <v>8363</v>
      </c>
    </row>
    <row r="4" spans="1:6" x14ac:dyDescent="0.5">
      <c r="A4" s="12" t="s">
        <v>8362</v>
      </c>
      <c r="B4" s="12" t="s">
        <v>8360</v>
      </c>
    </row>
    <row r="5" spans="1:6" x14ac:dyDescent="0.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3674D-F14C-4403-80B5-620851A74094}">
  <dimension ref="A1:F9"/>
  <sheetViews>
    <sheetView workbookViewId="0">
      <selection activeCell="F9" sqref="F9"/>
    </sheetView>
  </sheetViews>
  <sheetFormatPr defaultRowHeight="14.35" x14ac:dyDescent="0.5"/>
  <cols>
    <col min="1" max="1" width="29.41015625" bestFit="1" customWidth="1"/>
    <col min="2" max="2" width="73.234375" style="3" customWidth="1"/>
    <col min="5" max="5" width="15.46875" bestFit="1" customWidth="1"/>
    <col min="6" max="6" width="10.46875" bestFit="1" customWidth="1"/>
  </cols>
  <sheetData>
    <row r="1" spans="1:6" s="1" customFormat="1" x14ac:dyDescent="0.5">
      <c r="A1" s="1" t="s">
        <v>8380</v>
      </c>
      <c r="B1" s="2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28.7" x14ac:dyDescent="0.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7" x14ac:dyDescent="0.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7" x14ac:dyDescent="0.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7" x14ac:dyDescent="0.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7" x14ac:dyDescent="0.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  <row r="9" spans="1:6" x14ac:dyDescent="0.5">
      <c r="B9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Kameron Higgins</cp:lastModifiedBy>
  <dcterms:created xsi:type="dcterms:W3CDTF">2017-04-20T15:17:24Z</dcterms:created>
  <dcterms:modified xsi:type="dcterms:W3CDTF">2021-12-07T21:16:21Z</dcterms:modified>
</cp:coreProperties>
</file>