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485" activeTab="1"/>
  </bookViews>
  <sheets>
    <sheet name="Products" sheetId="1" r:id="rId1"/>
    <sheet name="Proposed_Offers" sheetId="2" r:id="rId2"/>
  </sheets>
  <externalReferences>
    <externalReference r:id="rId3"/>
    <externalReference r:id="rId4"/>
    <externalReference r:id="rId5"/>
  </externalReferences>
  <definedNames>
    <definedName name="ACTUAL_PRICE_FOOTER_LABEL" localSheetId="0">'[1]Data Inputs'!$AF$10:$AF$55</definedName>
    <definedName name="ACTUAL_PRICE_FOOTER_LABEL">'[2]Data Inputs'!$AF$10:$AF$55</definedName>
    <definedName name="ANNUAL_PRICE" localSheetId="0">'[1]Data Inputs'!$H$10:$H$55</definedName>
    <definedName name="ANNUAL_PRICE">'[2]Data Inputs'!$H$10:$H$55</definedName>
    <definedName name="B10Monthly" localSheetId="0">Products!$AM$36</definedName>
    <definedName name="B10Monthly">[3]Products!$AM$36</definedName>
    <definedName name="B11Monthly" localSheetId="0">Products!$AP$36</definedName>
    <definedName name="B11Monthly">[3]Products!$AP$36</definedName>
    <definedName name="B13Monthly" localSheetId="0">Products!$AV$36</definedName>
    <definedName name="B13Monthly">[3]Products!$AV$36</definedName>
    <definedName name="B15Monthly" localSheetId="0">Products!$BB$36</definedName>
    <definedName name="B15Monthly">[3]Products!$BB$36</definedName>
    <definedName name="B16Monthly" localSheetId="0">Products!$BE$36</definedName>
    <definedName name="B16Monthly">[3]Products!$BE$36</definedName>
    <definedName name="B17Monthly" localSheetId="0">Products!$BH$36</definedName>
    <definedName name="B17Monthly">[3]Products!$BH$36</definedName>
    <definedName name="B18Monthly" localSheetId="0">Products!$BK$36</definedName>
    <definedName name="B18Monthly">[3]Products!$BK$36</definedName>
    <definedName name="B19Monthly" localSheetId="0">Products!$BN$36</definedName>
    <definedName name="B19Monthly">[3]Products!$BN$36</definedName>
    <definedName name="B1Monthy" localSheetId="0">Products!$L$36</definedName>
    <definedName name="B1Monthy">[3]Products!$L$36</definedName>
    <definedName name="B20Monthly" localSheetId="0">Products!$BQ$36</definedName>
    <definedName name="B20Monthly">[3]Products!$BQ$36</definedName>
    <definedName name="B27Monthly" localSheetId="0">Products!$CL$36</definedName>
    <definedName name="B27Monthly">[3]Products!$CL$36</definedName>
    <definedName name="B28Monthly" localSheetId="0">Products!$CO$36</definedName>
    <definedName name="B28Monthly">[3]Products!$CO$36</definedName>
    <definedName name="B2Monthly" localSheetId="0">Products!$O$36</definedName>
    <definedName name="B2Monthly">[3]Products!$O$36</definedName>
    <definedName name="B3Monthly" localSheetId="0">Products!$R$36</definedName>
    <definedName name="B3Monthly">[3]Products!$R$36</definedName>
    <definedName name="B8Annual" localSheetId="0">Products!$AG$38</definedName>
    <definedName name="B8Annual">[3]Products!$AG$38</definedName>
    <definedName name="B8Monthly" localSheetId="0">Products!$AG$36</definedName>
    <definedName name="B8Monthly">[3]Products!$AG$36</definedName>
    <definedName name="B9Monthly" localSheetId="0">Products!$AJ$36</definedName>
    <definedName name="B9Monthly">[3]Products!$AJ$36</definedName>
    <definedName name="BILLING_CYCLE" localSheetId="0">'[1]Data Inputs'!$AH$10:$AH$55</definedName>
    <definedName name="BILLING_CYCLE">'[2]Data Inputs'!$AH$10:$AH$55</definedName>
    <definedName name="BUNDLE" localSheetId="0">'[1]Data Inputs'!$D$10:$D$55</definedName>
    <definedName name="BUNDLE">'[2]Data Inputs'!$D$10:$D$55</definedName>
    <definedName name="DESCRIPTION" localSheetId="0">'[1]Data Inputs'!$AT$10:$AT$55</definedName>
    <definedName name="DESCRIPTION">'[2]Data Inputs'!$AT$10:$AT$55</definedName>
    <definedName name="ELIGIBILITY" localSheetId="0">'[1]Data Inputs'!$AL$10:$AL$55</definedName>
    <definedName name="ELIGIBILITY">'[2]Data Inputs'!$AL$10:$AL$55</definedName>
    <definedName name="MARKET_PRICE" localSheetId="0">'[1]Data Inputs'!$J$10:$J$55</definedName>
    <definedName name="MARKET_PRICE">'[2]Data Inputs'!$J$10:$J$55</definedName>
    <definedName name="Markup" localSheetId="0">Products!$E$44</definedName>
    <definedName name="Markup">[3]Products!$E$44</definedName>
    <definedName name="NAMES" localSheetId="0">'[1]Data Inputs'!$B$10:$B$55</definedName>
    <definedName name="NAMES">'[2]Data Inputs'!$B$10:$B$55</definedName>
    <definedName name="OFFER_PRICE" localSheetId="0">'[1]Data Inputs'!$T$10:$T$56</definedName>
    <definedName name="OFFER_PRICE">'[2]Data Inputs'!$T$10:$T$56</definedName>
    <definedName name="OFFER_PRICE_DESCRIPTOR" localSheetId="0">'[1]Data Inputs'!$R$10:$R$55</definedName>
    <definedName name="OFFER_PRICE_DESCRIPTOR">'[2]Data Inputs'!$R$10:$R$55</definedName>
    <definedName name="OFFER_PRICE_DESCRIPTOR_INTERNATIONAL" localSheetId="0">'[1]Data Inputs'!$X$10:$X$55</definedName>
    <definedName name="OFFER_PRICE_DESCRIPTOR_INTERNATIONAL">'[2]Data Inputs'!$X$10:$X$55</definedName>
    <definedName name="OFFER_PRICE_DETAIL" localSheetId="0">'[1]Data Inputs'!$V$10:$V$55</definedName>
    <definedName name="OFFER_PRICE_DETAIL">'[2]Data Inputs'!$V$10:$V$55</definedName>
    <definedName name="OFFER_PRICE_DETAIL_INTERNATIONAL" localSheetId="0">'[1]Data Inputs'!$AB$10:$AB$55</definedName>
    <definedName name="OFFER_PRICE_DETAIL_INTERNATIONAL">'[2]Data Inputs'!$AB$10:$AB$55</definedName>
    <definedName name="OFFER_PRICE_INTERNATIONAL" localSheetId="0">'[1]Data Inputs'!$Z$10:$Z$55</definedName>
    <definedName name="OFFER_PRICE_INTERNATIONAL">'[2]Data Inputs'!$Z$10:$Z$55</definedName>
    <definedName name="OFFER_TYPES" localSheetId="0">'[1]Data Inputs'!$F$10:$F$55</definedName>
    <definedName name="OFFER_TYPES">'[2]Data Inputs'!$F$10:$F$55</definedName>
    <definedName name="PRICE_DESCRIPTION" localSheetId="0">'[1]Data Inputs'!$L$10:$L$60</definedName>
    <definedName name="PRICE_DESCRIPTION">'[2]Data Inputs'!$L$10:$L$60</definedName>
    <definedName name="PRODUCT_MARKETING_DESCRIPTOR" localSheetId="0">'[1]Data Inputs'!$P$10:$P$55</definedName>
    <definedName name="PRODUCT_MARKETING_DESCRIPTOR">'[2]Data Inputs'!$P$10:$P$55</definedName>
    <definedName name="PRODUCT_MARKETING_IMAGE" localSheetId="0">'[1]Data Inputs'!$N$10:$N$55</definedName>
    <definedName name="PRODUCT_MARKETING_IMAGE">'[2]Data Inputs'!$N$10:$N$55</definedName>
    <definedName name="Products" localSheetId="0">Products!$D:$E</definedName>
    <definedName name="Products">[3]Products!$D:$E</definedName>
    <definedName name="PROMO_PRICE_FOOTER_LABEL" localSheetId="0">'[1]Data Inputs'!$AD$10:$AD$55</definedName>
    <definedName name="PROMO_PRICE_FOOTER_LABEL">'[2]Data Inputs'!$AD$10:$AD$55</definedName>
    <definedName name="REFUND_POLICY" localSheetId="0">'[1]Data Inputs'!$AR$10:$AR$55</definedName>
    <definedName name="REFUND_POLICY">'[2]Data Inputs'!$AR$10:$AR$55</definedName>
    <definedName name="STATUS" localSheetId="0">'[1]Data Inputs'!$AN$10:$AN$55</definedName>
    <definedName name="STATUS">'[2]Data Inputs'!$AN$10:$AN$55</definedName>
    <definedName name="SUBSCRIBER_TYPE" localSheetId="0">'[1]Data Inputs'!$AJ$10:$AJ$55</definedName>
    <definedName name="SUBSCRIBER_TYPE">'[2]Data Inputs'!$AJ$10:$AJ$55</definedName>
    <definedName name="TAX_CATEGORY" localSheetId="0">'[1]Data Inputs'!$AP$10:$AP$55</definedName>
    <definedName name="TAX_CATEGORY">'[2]Data Inputs'!$AP$10:$AP$55</definedName>
  </definedNames>
  <calcPr calcId="145621" concurrentCalc="0"/>
</workbook>
</file>

<file path=xl/calcChain.xml><?xml version="1.0" encoding="utf-8"?>
<calcChain xmlns="http://schemas.openxmlformats.org/spreadsheetml/2006/main">
  <c r="G27" i="2" l="1"/>
  <c r="H27" i="2"/>
  <c r="I27" i="2"/>
  <c r="I65" i="2"/>
  <c r="G94" i="2"/>
  <c r="H94" i="2"/>
  <c r="I94" i="2"/>
  <c r="I97" i="2"/>
  <c r="G99" i="2"/>
  <c r="H99" i="2"/>
  <c r="I99" i="2"/>
  <c r="G100" i="2"/>
  <c r="H100" i="2"/>
  <c r="I100" i="2"/>
  <c r="I106" i="2"/>
  <c r="I109" i="2"/>
  <c r="I111" i="2"/>
  <c r="I112" i="2"/>
  <c r="I121" i="2"/>
  <c r="I123" i="2"/>
  <c r="I124" i="2"/>
  <c r="E5" i="1"/>
  <c r="F5" i="1"/>
  <c r="R5" i="1"/>
  <c r="R6" i="1"/>
  <c r="R7" i="1"/>
  <c r="F8" i="1"/>
  <c r="R8" i="1"/>
  <c r="E9" i="1"/>
  <c r="F9" i="1"/>
  <c r="R9" i="1"/>
  <c r="F10" i="1"/>
  <c r="R10" i="1"/>
  <c r="R11" i="1"/>
  <c r="E12" i="1"/>
  <c r="F12" i="1"/>
  <c r="R12" i="1"/>
  <c r="R13" i="1"/>
  <c r="R14" i="1"/>
  <c r="R15" i="1"/>
  <c r="R16" i="1"/>
  <c r="R17" i="1"/>
  <c r="E18" i="1"/>
  <c r="F18" i="1"/>
  <c r="R18" i="1"/>
  <c r="R19" i="1"/>
  <c r="R20" i="1"/>
  <c r="R21" i="1"/>
  <c r="F22" i="1"/>
  <c r="R22" i="1"/>
  <c r="R23" i="1"/>
  <c r="R24" i="1"/>
  <c r="R25" i="1"/>
  <c r="R26" i="1"/>
  <c r="R27" i="1"/>
  <c r="R28" i="1"/>
  <c r="R29" i="1"/>
  <c r="R30" i="1"/>
  <c r="R31" i="1"/>
  <c r="R32" i="1"/>
  <c r="R36" i="1"/>
  <c r="CC63" i="1"/>
  <c r="CB63" i="1"/>
  <c r="O5" i="1"/>
  <c r="O6" i="1"/>
  <c r="O7" i="1"/>
  <c r="O8" i="1"/>
  <c r="O9" i="1"/>
  <c r="O10" i="1"/>
  <c r="O11" i="1"/>
  <c r="O12" i="1"/>
  <c r="O13" i="1"/>
  <c r="O14" i="1"/>
  <c r="O15" i="1"/>
  <c r="E16" i="1"/>
  <c r="F16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6" i="1"/>
  <c r="CA63" i="1"/>
  <c r="BZ6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6" i="1"/>
  <c r="BY63" i="1"/>
  <c r="BX63" i="1"/>
  <c r="BW63" i="1"/>
  <c r="BV63" i="1"/>
  <c r="BU63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F29" i="1"/>
  <c r="CU29" i="1"/>
  <c r="CU30" i="1"/>
  <c r="CU31" i="1"/>
  <c r="CU32" i="1"/>
  <c r="CU36" i="1"/>
  <c r="CU38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6" i="1"/>
  <c r="CR38" i="1"/>
  <c r="CO5" i="1"/>
  <c r="F6" i="1"/>
  <c r="CO6" i="1"/>
  <c r="CO7" i="1"/>
  <c r="CO8" i="1"/>
  <c r="CO9" i="1"/>
  <c r="CO10" i="1"/>
  <c r="F11" i="1"/>
  <c r="CO11" i="1"/>
  <c r="CO12" i="1"/>
  <c r="F13" i="1"/>
  <c r="CO13" i="1"/>
  <c r="CO14" i="1"/>
  <c r="CO15" i="1"/>
  <c r="CO16" i="1"/>
  <c r="CO17" i="1"/>
  <c r="CO18" i="1"/>
  <c r="CO19" i="1"/>
  <c r="F20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6" i="1"/>
  <c r="CO38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6" i="1"/>
  <c r="CI38" i="1"/>
  <c r="CC38" i="1"/>
  <c r="BZ38" i="1"/>
  <c r="BW38" i="1"/>
  <c r="BT5" i="1"/>
  <c r="BT6" i="1"/>
  <c r="BT7" i="1"/>
  <c r="BT8" i="1"/>
  <c r="BT9" i="1"/>
  <c r="BT10" i="1"/>
  <c r="BT11" i="1"/>
  <c r="BT12" i="1"/>
  <c r="BT13" i="1"/>
  <c r="BT14" i="1"/>
  <c r="F15" i="1"/>
  <c r="BT15" i="1"/>
  <c r="BT16" i="1"/>
  <c r="BT17" i="1"/>
  <c r="BT18" i="1"/>
  <c r="BT19" i="1"/>
  <c r="BT20" i="1"/>
  <c r="BT21" i="1"/>
  <c r="BT22" i="1"/>
  <c r="BT23" i="1"/>
  <c r="BT24" i="1"/>
  <c r="F25" i="1"/>
  <c r="BT25" i="1"/>
  <c r="BT26" i="1"/>
  <c r="BT27" i="1"/>
  <c r="F28" i="1"/>
  <c r="BT28" i="1"/>
  <c r="BT29" i="1"/>
  <c r="BT30" i="1"/>
  <c r="BT31" i="1"/>
  <c r="BT32" i="1"/>
  <c r="BT34" i="1"/>
  <c r="BT36" i="1"/>
  <c r="BT38" i="1"/>
  <c r="AY38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E21" i="1"/>
  <c r="F21" i="1"/>
  <c r="AP21" i="1"/>
  <c r="AP22" i="1"/>
  <c r="AP23" i="1"/>
  <c r="AP24" i="1"/>
  <c r="AP25" i="1"/>
  <c r="AP26" i="1"/>
  <c r="AP27" i="1"/>
  <c r="AP28" i="1"/>
  <c r="AP29" i="1"/>
  <c r="AP32" i="1"/>
  <c r="AP36" i="1"/>
  <c r="AP38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6" i="1"/>
  <c r="AM38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6" i="1"/>
  <c r="AJ38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E19" i="1"/>
  <c r="F19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6" i="1"/>
  <c r="AG38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6" i="1"/>
  <c r="AA38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6" i="1"/>
  <c r="X38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6" i="1"/>
  <c r="U38" i="1"/>
  <c r="R38" i="1"/>
  <c r="O38" i="1"/>
  <c r="L38" i="1"/>
  <c r="CO37" i="1"/>
  <c r="CL5" i="1"/>
  <c r="CL6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L36" i="1"/>
  <c r="CL37" i="1"/>
  <c r="CI37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6" i="1"/>
  <c r="CC37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6" i="1"/>
  <c r="BZ37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6" i="1"/>
  <c r="BW37" i="1"/>
  <c r="BT37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6" i="1"/>
  <c r="AY37" i="1"/>
  <c r="AP37" i="1"/>
  <c r="AJ37" i="1"/>
  <c r="AG37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6" i="1"/>
  <c r="AD37" i="1"/>
  <c r="AA37" i="1"/>
  <c r="X37" i="1"/>
  <c r="U37" i="1"/>
  <c r="R37" i="1"/>
  <c r="O37" i="1"/>
  <c r="L37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6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6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6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6" i="1"/>
  <c r="BH5" i="1"/>
  <c r="BH6" i="1"/>
  <c r="E7" i="1"/>
  <c r="F7" i="1"/>
  <c r="BH7" i="1"/>
  <c r="BH8" i="1"/>
  <c r="BH9" i="1"/>
  <c r="BH10" i="1"/>
  <c r="BH11" i="1"/>
  <c r="BH12" i="1"/>
  <c r="BH13" i="1"/>
  <c r="E14" i="1"/>
  <c r="F14" i="1"/>
  <c r="BH14" i="1"/>
  <c r="BH15" i="1"/>
  <c r="BH16" i="1"/>
  <c r="BH17" i="1"/>
  <c r="BH18" i="1"/>
  <c r="BH19" i="1"/>
  <c r="BH20" i="1"/>
  <c r="BH21" i="1"/>
  <c r="BH22" i="1"/>
  <c r="BH23" i="1"/>
  <c r="E24" i="1"/>
  <c r="F24" i="1"/>
  <c r="BH24" i="1"/>
  <c r="BH25" i="1"/>
  <c r="BH26" i="1"/>
  <c r="BH27" i="1"/>
  <c r="BH28" i="1"/>
  <c r="BH29" i="1"/>
  <c r="BH30" i="1"/>
  <c r="BH31" i="1"/>
  <c r="BH32" i="1"/>
  <c r="BH36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E23" i="1"/>
  <c r="F23" i="1"/>
  <c r="BE23" i="1"/>
  <c r="BE24" i="1"/>
  <c r="BE25" i="1"/>
  <c r="BE26" i="1"/>
  <c r="BE27" i="1"/>
  <c r="BE28" i="1"/>
  <c r="BE29" i="1"/>
  <c r="BE30" i="1"/>
  <c r="BE31" i="1"/>
  <c r="BE32" i="1"/>
  <c r="BE36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6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E26" i="1"/>
  <c r="F26" i="1"/>
  <c r="AV26" i="1"/>
  <c r="AV27" i="1"/>
  <c r="AV28" i="1"/>
  <c r="AV29" i="1"/>
  <c r="AV30" i="1"/>
  <c r="AV31" i="1"/>
  <c r="AV32" i="1"/>
  <c r="AV36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6" i="1"/>
  <c r="CW34" i="1"/>
  <c r="CV34" i="1"/>
  <c r="CH34" i="1"/>
  <c r="CE34" i="1"/>
  <c r="CW33" i="1"/>
  <c r="CV33" i="1"/>
  <c r="CH33" i="1"/>
  <c r="CE33" i="1"/>
  <c r="CW32" i="1"/>
  <c r="CV32" i="1"/>
  <c r="CT32" i="1"/>
  <c r="CQ32" i="1"/>
  <c r="CN32" i="1"/>
  <c r="CK32" i="1"/>
  <c r="CH32" i="1"/>
  <c r="CE32" i="1"/>
  <c r="CB32" i="1"/>
  <c r="BY32" i="1"/>
  <c r="BV32" i="1"/>
  <c r="BS32" i="1"/>
  <c r="BP32" i="1"/>
  <c r="BM32" i="1"/>
  <c r="BJ32" i="1"/>
  <c r="BG32" i="1"/>
  <c r="BD32" i="1"/>
  <c r="BA32" i="1"/>
  <c r="AX32" i="1"/>
  <c r="AU32" i="1"/>
  <c r="AR32" i="1"/>
  <c r="AO32" i="1"/>
  <c r="AL32" i="1"/>
  <c r="AI32" i="1"/>
  <c r="AF32" i="1"/>
  <c r="AC32" i="1"/>
  <c r="Z32" i="1"/>
  <c r="W32" i="1"/>
  <c r="T32" i="1"/>
  <c r="Q32" i="1"/>
  <c r="N32" i="1"/>
  <c r="K32" i="1"/>
  <c r="CW31" i="1"/>
  <c r="CV31" i="1"/>
  <c r="CT31" i="1"/>
  <c r="CQ31" i="1"/>
  <c r="CN31" i="1"/>
  <c r="CK31" i="1"/>
  <c r="CH31" i="1"/>
  <c r="CE31" i="1"/>
  <c r="CB31" i="1"/>
  <c r="BY31" i="1"/>
  <c r="BV31" i="1"/>
  <c r="BS31" i="1"/>
  <c r="BP31" i="1"/>
  <c r="BM31" i="1"/>
  <c r="BJ31" i="1"/>
  <c r="BG31" i="1"/>
  <c r="BD31" i="1"/>
  <c r="BA31" i="1"/>
  <c r="AX31" i="1"/>
  <c r="AU31" i="1"/>
  <c r="AR31" i="1"/>
  <c r="AO31" i="1"/>
  <c r="AL31" i="1"/>
  <c r="AI31" i="1"/>
  <c r="AF31" i="1"/>
  <c r="AC31" i="1"/>
  <c r="Z31" i="1"/>
  <c r="W31" i="1"/>
  <c r="T31" i="1"/>
  <c r="Q31" i="1"/>
  <c r="N31" i="1"/>
  <c r="K31" i="1"/>
  <c r="H31" i="1"/>
  <c r="F31" i="1"/>
  <c r="G31" i="1"/>
  <c r="CW30" i="1"/>
  <c r="CV30" i="1"/>
  <c r="CT30" i="1"/>
  <c r="CQ30" i="1"/>
  <c r="CN30" i="1"/>
  <c r="CK30" i="1"/>
  <c r="CH30" i="1"/>
  <c r="CE30" i="1"/>
  <c r="CB30" i="1"/>
  <c r="BY30" i="1"/>
  <c r="BV30" i="1"/>
  <c r="BS30" i="1"/>
  <c r="BP30" i="1"/>
  <c r="BM30" i="1"/>
  <c r="BJ30" i="1"/>
  <c r="BG30" i="1"/>
  <c r="BD30" i="1"/>
  <c r="BA30" i="1"/>
  <c r="AX30" i="1"/>
  <c r="AU30" i="1"/>
  <c r="AR30" i="1"/>
  <c r="AO30" i="1"/>
  <c r="AL30" i="1"/>
  <c r="AI30" i="1"/>
  <c r="AF30" i="1"/>
  <c r="AC30" i="1"/>
  <c r="Z30" i="1"/>
  <c r="W30" i="1"/>
  <c r="T30" i="1"/>
  <c r="Q30" i="1"/>
  <c r="N30" i="1"/>
  <c r="K30" i="1"/>
  <c r="H30" i="1"/>
  <c r="F30" i="1"/>
  <c r="G30" i="1"/>
  <c r="CW29" i="1"/>
  <c r="CV29" i="1"/>
  <c r="CT29" i="1"/>
  <c r="CQ29" i="1"/>
  <c r="CN29" i="1"/>
  <c r="CK29" i="1"/>
  <c r="CH29" i="1"/>
  <c r="CE29" i="1"/>
  <c r="CB29" i="1"/>
  <c r="BY29" i="1"/>
  <c r="BV29" i="1"/>
  <c r="BS29" i="1"/>
  <c r="BP29" i="1"/>
  <c r="BM29" i="1"/>
  <c r="BJ29" i="1"/>
  <c r="BG29" i="1"/>
  <c r="BD29" i="1"/>
  <c r="BA29" i="1"/>
  <c r="AX29" i="1"/>
  <c r="AU29" i="1"/>
  <c r="AR29" i="1"/>
  <c r="AO29" i="1"/>
  <c r="AL29" i="1"/>
  <c r="AI29" i="1"/>
  <c r="AF29" i="1"/>
  <c r="AC29" i="1"/>
  <c r="Z29" i="1"/>
  <c r="W29" i="1"/>
  <c r="T29" i="1"/>
  <c r="Q29" i="1"/>
  <c r="N29" i="1"/>
  <c r="K29" i="1"/>
  <c r="H29" i="1"/>
  <c r="G29" i="1"/>
  <c r="CW28" i="1"/>
  <c r="CV28" i="1"/>
  <c r="CT28" i="1"/>
  <c r="CQ28" i="1"/>
  <c r="CN28" i="1"/>
  <c r="CK28" i="1"/>
  <c r="CH28" i="1"/>
  <c r="CE28" i="1"/>
  <c r="CB28" i="1"/>
  <c r="BY28" i="1"/>
  <c r="BV28" i="1"/>
  <c r="BS28" i="1"/>
  <c r="BP28" i="1"/>
  <c r="BM28" i="1"/>
  <c r="BJ28" i="1"/>
  <c r="BG28" i="1"/>
  <c r="BD28" i="1"/>
  <c r="BA28" i="1"/>
  <c r="AX28" i="1"/>
  <c r="AU28" i="1"/>
  <c r="AR28" i="1"/>
  <c r="AO28" i="1"/>
  <c r="AL28" i="1"/>
  <c r="AI28" i="1"/>
  <c r="AF28" i="1"/>
  <c r="AC28" i="1"/>
  <c r="Z28" i="1"/>
  <c r="W28" i="1"/>
  <c r="T28" i="1"/>
  <c r="Q28" i="1"/>
  <c r="N28" i="1"/>
  <c r="K28" i="1"/>
  <c r="H28" i="1"/>
  <c r="G28" i="1"/>
  <c r="CW27" i="1"/>
  <c r="CV27" i="1"/>
  <c r="CT27" i="1"/>
  <c r="CQ27" i="1"/>
  <c r="CN27" i="1"/>
  <c r="CK27" i="1"/>
  <c r="CH27" i="1"/>
  <c r="CE27" i="1"/>
  <c r="CB27" i="1"/>
  <c r="BY27" i="1"/>
  <c r="BV27" i="1"/>
  <c r="BS27" i="1"/>
  <c r="BP27" i="1"/>
  <c r="BM27" i="1"/>
  <c r="BJ27" i="1"/>
  <c r="BG27" i="1"/>
  <c r="BD27" i="1"/>
  <c r="BA27" i="1"/>
  <c r="AX27" i="1"/>
  <c r="AU27" i="1"/>
  <c r="AR27" i="1"/>
  <c r="AO27" i="1"/>
  <c r="AL27" i="1"/>
  <c r="AI27" i="1"/>
  <c r="AF27" i="1"/>
  <c r="AC27" i="1"/>
  <c r="Z27" i="1"/>
  <c r="W27" i="1"/>
  <c r="T27" i="1"/>
  <c r="Q27" i="1"/>
  <c r="N27" i="1"/>
  <c r="K27" i="1"/>
  <c r="E27" i="1"/>
  <c r="H27" i="1"/>
  <c r="G27" i="1"/>
  <c r="CW26" i="1"/>
  <c r="CV26" i="1"/>
  <c r="CT26" i="1"/>
  <c r="CQ26" i="1"/>
  <c r="CN26" i="1"/>
  <c r="CK26" i="1"/>
  <c r="CH26" i="1"/>
  <c r="CE26" i="1"/>
  <c r="CB26" i="1"/>
  <c r="BY26" i="1"/>
  <c r="BV26" i="1"/>
  <c r="BS26" i="1"/>
  <c r="BP26" i="1"/>
  <c r="BM26" i="1"/>
  <c r="BJ26" i="1"/>
  <c r="BG26" i="1"/>
  <c r="BD26" i="1"/>
  <c r="BA26" i="1"/>
  <c r="AX26" i="1"/>
  <c r="AU26" i="1"/>
  <c r="AR26" i="1"/>
  <c r="AO26" i="1"/>
  <c r="AL26" i="1"/>
  <c r="AI26" i="1"/>
  <c r="AF26" i="1"/>
  <c r="AC26" i="1"/>
  <c r="Z26" i="1"/>
  <c r="W26" i="1"/>
  <c r="T26" i="1"/>
  <c r="Q26" i="1"/>
  <c r="N26" i="1"/>
  <c r="K26" i="1"/>
  <c r="H26" i="1"/>
  <c r="G26" i="1"/>
  <c r="CW25" i="1"/>
  <c r="CV25" i="1"/>
  <c r="CT25" i="1"/>
  <c r="CQ25" i="1"/>
  <c r="CN25" i="1"/>
  <c r="CK25" i="1"/>
  <c r="CH25" i="1"/>
  <c r="CE25" i="1"/>
  <c r="CB25" i="1"/>
  <c r="BY25" i="1"/>
  <c r="BV25" i="1"/>
  <c r="BS25" i="1"/>
  <c r="BP25" i="1"/>
  <c r="BM25" i="1"/>
  <c r="BJ25" i="1"/>
  <c r="BG25" i="1"/>
  <c r="BD25" i="1"/>
  <c r="BA25" i="1"/>
  <c r="AX25" i="1"/>
  <c r="AU25" i="1"/>
  <c r="AR25" i="1"/>
  <c r="AO25" i="1"/>
  <c r="AL25" i="1"/>
  <c r="AI25" i="1"/>
  <c r="AF25" i="1"/>
  <c r="AC25" i="1"/>
  <c r="Z25" i="1"/>
  <c r="W25" i="1"/>
  <c r="T25" i="1"/>
  <c r="Q25" i="1"/>
  <c r="N25" i="1"/>
  <c r="K25" i="1"/>
  <c r="H25" i="1"/>
  <c r="G25" i="1"/>
  <c r="CW24" i="1"/>
  <c r="CV24" i="1"/>
  <c r="CT24" i="1"/>
  <c r="CQ24" i="1"/>
  <c r="CN24" i="1"/>
  <c r="CK24" i="1"/>
  <c r="CH24" i="1"/>
  <c r="CE24" i="1"/>
  <c r="CB24" i="1"/>
  <c r="BY24" i="1"/>
  <c r="BV24" i="1"/>
  <c r="BS24" i="1"/>
  <c r="BP24" i="1"/>
  <c r="BM24" i="1"/>
  <c r="BJ24" i="1"/>
  <c r="BG24" i="1"/>
  <c r="BD24" i="1"/>
  <c r="BA24" i="1"/>
  <c r="AX24" i="1"/>
  <c r="AU24" i="1"/>
  <c r="AR24" i="1"/>
  <c r="AO24" i="1"/>
  <c r="AL24" i="1"/>
  <c r="AI24" i="1"/>
  <c r="AF24" i="1"/>
  <c r="AC24" i="1"/>
  <c r="Z24" i="1"/>
  <c r="W24" i="1"/>
  <c r="T24" i="1"/>
  <c r="Q24" i="1"/>
  <c r="N24" i="1"/>
  <c r="K24" i="1"/>
  <c r="H24" i="1"/>
  <c r="G24" i="1"/>
  <c r="CW23" i="1"/>
  <c r="CV23" i="1"/>
  <c r="CT23" i="1"/>
  <c r="CQ23" i="1"/>
  <c r="CN23" i="1"/>
  <c r="CK23" i="1"/>
  <c r="CH23" i="1"/>
  <c r="CE23" i="1"/>
  <c r="CB23" i="1"/>
  <c r="BY23" i="1"/>
  <c r="BV23" i="1"/>
  <c r="BS23" i="1"/>
  <c r="BP23" i="1"/>
  <c r="BM23" i="1"/>
  <c r="BJ23" i="1"/>
  <c r="BG23" i="1"/>
  <c r="BD23" i="1"/>
  <c r="BA23" i="1"/>
  <c r="AX23" i="1"/>
  <c r="AU23" i="1"/>
  <c r="AR23" i="1"/>
  <c r="AO23" i="1"/>
  <c r="AL23" i="1"/>
  <c r="AI23" i="1"/>
  <c r="AF23" i="1"/>
  <c r="AC23" i="1"/>
  <c r="Z23" i="1"/>
  <c r="W23" i="1"/>
  <c r="T23" i="1"/>
  <c r="Q23" i="1"/>
  <c r="N23" i="1"/>
  <c r="K23" i="1"/>
  <c r="H23" i="1"/>
  <c r="G23" i="1"/>
  <c r="CW22" i="1"/>
  <c r="CV22" i="1"/>
  <c r="CT22" i="1"/>
  <c r="CQ22" i="1"/>
  <c r="CN22" i="1"/>
  <c r="CK22" i="1"/>
  <c r="CH22" i="1"/>
  <c r="CE22" i="1"/>
  <c r="CB22" i="1"/>
  <c r="BY22" i="1"/>
  <c r="BV22" i="1"/>
  <c r="BS22" i="1"/>
  <c r="BP22" i="1"/>
  <c r="BM22" i="1"/>
  <c r="BJ22" i="1"/>
  <c r="BG22" i="1"/>
  <c r="BD22" i="1"/>
  <c r="BA22" i="1"/>
  <c r="AX22" i="1"/>
  <c r="AU22" i="1"/>
  <c r="AR22" i="1"/>
  <c r="AO22" i="1"/>
  <c r="AL22" i="1"/>
  <c r="AI22" i="1"/>
  <c r="AF22" i="1"/>
  <c r="AC22" i="1"/>
  <c r="Z22" i="1"/>
  <c r="W22" i="1"/>
  <c r="T22" i="1"/>
  <c r="Q22" i="1"/>
  <c r="N22" i="1"/>
  <c r="K22" i="1"/>
  <c r="H22" i="1"/>
  <c r="G22" i="1"/>
  <c r="CW21" i="1"/>
  <c r="CV21" i="1"/>
  <c r="CT21" i="1"/>
  <c r="CQ21" i="1"/>
  <c r="CN21" i="1"/>
  <c r="CK21" i="1"/>
  <c r="CH21" i="1"/>
  <c r="CE21" i="1"/>
  <c r="CB21" i="1"/>
  <c r="BY21" i="1"/>
  <c r="BV21" i="1"/>
  <c r="BS21" i="1"/>
  <c r="BP21" i="1"/>
  <c r="BM21" i="1"/>
  <c r="BJ21" i="1"/>
  <c r="BG21" i="1"/>
  <c r="BD21" i="1"/>
  <c r="BA21" i="1"/>
  <c r="AX21" i="1"/>
  <c r="AU21" i="1"/>
  <c r="AR21" i="1"/>
  <c r="AO21" i="1"/>
  <c r="AL21" i="1"/>
  <c r="AI21" i="1"/>
  <c r="AF21" i="1"/>
  <c r="AC21" i="1"/>
  <c r="Z21" i="1"/>
  <c r="W21" i="1"/>
  <c r="T21" i="1"/>
  <c r="Q21" i="1"/>
  <c r="N21" i="1"/>
  <c r="K21" i="1"/>
  <c r="H21" i="1"/>
  <c r="G21" i="1"/>
  <c r="CW20" i="1"/>
  <c r="CV20" i="1"/>
  <c r="CT20" i="1"/>
  <c r="CQ20" i="1"/>
  <c r="CN20" i="1"/>
  <c r="CK20" i="1"/>
  <c r="CH20" i="1"/>
  <c r="CE20" i="1"/>
  <c r="CB20" i="1"/>
  <c r="BY20" i="1"/>
  <c r="BV20" i="1"/>
  <c r="BS20" i="1"/>
  <c r="BP20" i="1"/>
  <c r="BM20" i="1"/>
  <c r="BJ20" i="1"/>
  <c r="BG20" i="1"/>
  <c r="BD20" i="1"/>
  <c r="BA20" i="1"/>
  <c r="AX20" i="1"/>
  <c r="AU20" i="1"/>
  <c r="AR20" i="1"/>
  <c r="AO20" i="1"/>
  <c r="AL20" i="1"/>
  <c r="AI20" i="1"/>
  <c r="AF20" i="1"/>
  <c r="AC20" i="1"/>
  <c r="Z20" i="1"/>
  <c r="W20" i="1"/>
  <c r="T20" i="1"/>
  <c r="Q20" i="1"/>
  <c r="N20" i="1"/>
  <c r="K20" i="1"/>
  <c r="H20" i="1"/>
  <c r="G20" i="1"/>
  <c r="CW19" i="1"/>
  <c r="CV19" i="1"/>
  <c r="CT19" i="1"/>
  <c r="CQ19" i="1"/>
  <c r="CN19" i="1"/>
  <c r="CK19" i="1"/>
  <c r="CH19" i="1"/>
  <c r="CE19" i="1"/>
  <c r="CB19" i="1"/>
  <c r="BY19" i="1"/>
  <c r="BV19" i="1"/>
  <c r="BS19" i="1"/>
  <c r="BP19" i="1"/>
  <c r="BM19" i="1"/>
  <c r="BJ19" i="1"/>
  <c r="BG19" i="1"/>
  <c r="BD19" i="1"/>
  <c r="BA19" i="1"/>
  <c r="AX19" i="1"/>
  <c r="AU19" i="1"/>
  <c r="AR19" i="1"/>
  <c r="AO19" i="1"/>
  <c r="AL19" i="1"/>
  <c r="AI19" i="1"/>
  <c r="AF19" i="1"/>
  <c r="AC19" i="1"/>
  <c r="Z19" i="1"/>
  <c r="W19" i="1"/>
  <c r="T19" i="1"/>
  <c r="Q19" i="1"/>
  <c r="N19" i="1"/>
  <c r="K19" i="1"/>
  <c r="H19" i="1"/>
  <c r="G19" i="1"/>
  <c r="CW18" i="1"/>
  <c r="CV18" i="1"/>
  <c r="CT18" i="1"/>
  <c r="CQ18" i="1"/>
  <c r="CN18" i="1"/>
  <c r="CK18" i="1"/>
  <c r="CH18" i="1"/>
  <c r="CE18" i="1"/>
  <c r="CB18" i="1"/>
  <c r="BY18" i="1"/>
  <c r="BV18" i="1"/>
  <c r="BS18" i="1"/>
  <c r="BP18" i="1"/>
  <c r="BM18" i="1"/>
  <c r="BJ18" i="1"/>
  <c r="BG18" i="1"/>
  <c r="BD18" i="1"/>
  <c r="BA18" i="1"/>
  <c r="AX18" i="1"/>
  <c r="AU18" i="1"/>
  <c r="AR18" i="1"/>
  <c r="AO18" i="1"/>
  <c r="AL18" i="1"/>
  <c r="AI18" i="1"/>
  <c r="AF18" i="1"/>
  <c r="AC18" i="1"/>
  <c r="Z18" i="1"/>
  <c r="W18" i="1"/>
  <c r="T18" i="1"/>
  <c r="Q18" i="1"/>
  <c r="N18" i="1"/>
  <c r="K18" i="1"/>
  <c r="H18" i="1"/>
  <c r="G18" i="1"/>
  <c r="CW17" i="1"/>
  <c r="CV17" i="1"/>
  <c r="CT17" i="1"/>
  <c r="CQ17" i="1"/>
  <c r="CN17" i="1"/>
  <c r="CK17" i="1"/>
  <c r="CH17" i="1"/>
  <c r="CE17" i="1"/>
  <c r="CB17" i="1"/>
  <c r="BY17" i="1"/>
  <c r="BV17" i="1"/>
  <c r="BS17" i="1"/>
  <c r="BP17" i="1"/>
  <c r="BM17" i="1"/>
  <c r="BJ17" i="1"/>
  <c r="BG17" i="1"/>
  <c r="BD17" i="1"/>
  <c r="BA17" i="1"/>
  <c r="AX17" i="1"/>
  <c r="AU17" i="1"/>
  <c r="AR17" i="1"/>
  <c r="AO17" i="1"/>
  <c r="AL17" i="1"/>
  <c r="AI17" i="1"/>
  <c r="AF17" i="1"/>
  <c r="AC17" i="1"/>
  <c r="Z17" i="1"/>
  <c r="W17" i="1"/>
  <c r="T17" i="1"/>
  <c r="Q17" i="1"/>
  <c r="N17" i="1"/>
  <c r="K17" i="1"/>
  <c r="E17" i="1"/>
  <c r="H17" i="1"/>
  <c r="F17" i="1"/>
  <c r="G17" i="1"/>
  <c r="CW16" i="1"/>
  <c r="CV16" i="1"/>
  <c r="CT16" i="1"/>
  <c r="CQ16" i="1"/>
  <c r="CN16" i="1"/>
  <c r="CK16" i="1"/>
  <c r="CH16" i="1"/>
  <c r="CE16" i="1"/>
  <c r="CB16" i="1"/>
  <c r="BY16" i="1"/>
  <c r="BV16" i="1"/>
  <c r="BS16" i="1"/>
  <c r="BP16" i="1"/>
  <c r="BM16" i="1"/>
  <c r="BJ16" i="1"/>
  <c r="BG16" i="1"/>
  <c r="BD16" i="1"/>
  <c r="BA16" i="1"/>
  <c r="AX16" i="1"/>
  <c r="AU16" i="1"/>
  <c r="AR16" i="1"/>
  <c r="AO16" i="1"/>
  <c r="AL16" i="1"/>
  <c r="AI16" i="1"/>
  <c r="AF16" i="1"/>
  <c r="AC16" i="1"/>
  <c r="Z16" i="1"/>
  <c r="W16" i="1"/>
  <c r="T16" i="1"/>
  <c r="Q16" i="1"/>
  <c r="N16" i="1"/>
  <c r="K16" i="1"/>
  <c r="H16" i="1"/>
  <c r="G16" i="1"/>
  <c r="CW15" i="1"/>
  <c r="CV15" i="1"/>
  <c r="CN15" i="1"/>
  <c r="CB15" i="1"/>
  <c r="BY15" i="1"/>
  <c r="BV15" i="1"/>
  <c r="BP15" i="1"/>
  <c r="BM15" i="1"/>
  <c r="BJ15" i="1"/>
  <c r="BG15" i="1"/>
  <c r="BD15" i="1"/>
  <c r="BA15" i="1"/>
  <c r="AX15" i="1"/>
  <c r="AF15" i="1"/>
  <c r="AC15" i="1"/>
  <c r="Z15" i="1"/>
  <c r="W15" i="1"/>
  <c r="T15" i="1"/>
  <c r="Q15" i="1"/>
  <c r="N15" i="1"/>
  <c r="K15" i="1"/>
  <c r="H15" i="1"/>
  <c r="G15" i="1"/>
  <c r="CW14" i="1"/>
  <c r="CV14" i="1"/>
  <c r="CN14" i="1"/>
  <c r="CB14" i="1"/>
  <c r="BY14" i="1"/>
  <c r="BV14" i="1"/>
  <c r="BP14" i="1"/>
  <c r="BM14" i="1"/>
  <c r="BJ14" i="1"/>
  <c r="BG14" i="1"/>
  <c r="BD14" i="1"/>
  <c r="BA14" i="1"/>
  <c r="AX14" i="1"/>
  <c r="AF14" i="1"/>
  <c r="AC14" i="1"/>
  <c r="Z14" i="1"/>
  <c r="W14" i="1"/>
  <c r="T14" i="1"/>
  <c r="Q14" i="1"/>
  <c r="N14" i="1"/>
  <c r="K14" i="1"/>
  <c r="H14" i="1"/>
  <c r="G14" i="1"/>
  <c r="CW13" i="1"/>
  <c r="CV13" i="1"/>
  <c r="CN13" i="1"/>
  <c r="CB13" i="1"/>
  <c r="BY13" i="1"/>
  <c r="BV13" i="1"/>
  <c r="BP13" i="1"/>
  <c r="BM13" i="1"/>
  <c r="BJ13" i="1"/>
  <c r="BG13" i="1"/>
  <c r="BD13" i="1"/>
  <c r="BA13" i="1"/>
  <c r="AX13" i="1"/>
  <c r="AF13" i="1"/>
  <c r="AC13" i="1"/>
  <c r="Z13" i="1"/>
  <c r="W13" i="1"/>
  <c r="T13" i="1"/>
  <c r="Q13" i="1"/>
  <c r="N13" i="1"/>
  <c r="K13" i="1"/>
  <c r="H13" i="1"/>
  <c r="G13" i="1"/>
  <c r="CW12" i="1"/>
  <c r="CV12" i="1"/>
  <c r="CT12" i="1"/>
  <c r="CQ12" i="1"/>
  <c r="CN12" i="1"/>
  <c r="CK12" i="1"/>
  <c r="CH12" i="1"/>
  <c r="CE12" i="1"/>
  <c r="CB12" i="1"/>
  <c r="BY12" i="1"/>
  <c r="BV12" i="1"/>
  <c r="BS12" i="1"/>
  <c r="BP12" i="1"/>
  <c r="BM12" i="1"/>
  <c r="BJ12" i="1"/>
  <c r="BG12" i="1"/>
  <c r="BD12" i="1"/>
  <c r="BA12" i="1"/>
  <c r="AX12" i="1"/>
  <c r="AU12" i="1"/>
  <c r="AR12" i="1"/>
  <c r="AO12" i="1"/>
  <c r="AL12" i="1"/>
  <c r="AI12" i="1"/>
  <c r="AF12" i="1"/>
  <c r="AC12" i="1"/>
  <c r="Z12" i="1"/>
  <c r="W12" i="1"/>
  <c r="T12" i="1"/>
  <c r="Q12" i="1"/>
  <c r="N12" i="1"/>
  <c r="K12" i="1"/>
  <c r="H12" i="1"/>
  <c r="G12" i="1"/>
  <c r="CW11" i="1"/>
  <c r="CV11" i="1"/>
  <c r="CT11" i="1"/>
  <c r="CQ11" i="1"/>
  <c r="CN11" i="1"/>
  <c r="CK11" i="1"/>
  <c r="CH11" i="1"/>
  <c r="CE11" i="1"/>
  <c r="CB11" i="1"/>
  <c r="BY11" i="1"/>
  <c r="BV11" i="1"/>
  <c r="BS11" i="1"/>
  <c r="BP11" i="1"/>
  <c r="BM11" i="1"/>
  <c r="BJ11" i="1"/>
  <c r="BG11" i="1"/>
  <c r="BD11" i="1"/>
  <c r="BA11" i="1"/>
  <c r="AX11" i="1"/>
  <c r="AU11" i="1"/>
  <c r="AR11" i="1"/>
  <c r="AO11" i="1"/>
  <c r="AL11" i="1"/>
  <c r="AI11" i="1"/>
  <c r="AF11" i="1"/>
  <c r="AC11" i="1"/>
  <c r="Z11" i="1"/>
  <c r="W11" i="1"/>
  <c r="T11" i="1"/>
  <c r="Q11" i="1"/>
  <c r="N11" i="1"/>
  <c r="K11" i="1"/>
  <c r="H11" i="1"/>
  <c r="G11" i="1"/>
  <c r="CW10" i="1"/>
  <c r="CV10" i="1"/>
  <c r="CT10" i="1"/>
  <c r="CQ10" i="1"/>
  <c r="CN10" i="1"/>
  <c r="CK10" i="1"/>
  <c r="CH10" i="1"/>
  <c r="CE10" i="1"/>
  <c r="CB10" i="1"/>
  <c r="BY10" i="1"/>
  <c r="BV10" i="1"/>
  <c r="BS10" i="1"/>
  <c r="BP10" i="1"/>
  <c r="BM10" i="1"/>
  <c r="BJ10" i="1"/>
  <c r="BG10" i="1"/>
  <c r="BD10" i="1"/>
  <c r="BA10" i="1"/>
  <c r="AX10" i="1"/>
  <c r="AU10" i="1"/>
  <c r="AR10" i="1"/>
  <c r="AO10" i="1"/>
  <c r="AL10" i="1"/>
  <c r="AI10" i="1"/>
  <c r="AF10" i="1"/>
  <c r="AC10" i="1"/>
  <c r="Z10" i="1"/>
  <c r="W10" i="1"/>
  <c r="T10" i="1"/>
  <c r="Q10" i="1"/>
  <c r="N10" i="1"/>
  <c r="K10" i="1"/>
  <c r="H10" i="1"/>
  <c r="G10" i="1"/>
  <c r="CW9" i="1"/>
  <c r="CV9" i="1"/>
  <c r="CT9" i="1"/>
  <c r="CQ9" i="1"/>
  <c r="CN9" i="1"/>
  <c r="CK9" i="1"/>
  <c r="CH9" i="1"/>
  <c r="CE9" i="1"/>
  <c r="CB9" i="1"/>
  <c r="BY9" i="1"/>
  <c r="BV9" i="1"/>
  <c r="BS9" i="1"/>
  <c r="BP9" i="1"/>
  <c r="BM9" i="1"/>
  <c r="BJ9" i="1"/>
  <c r="BG9" i="1"/>
  <c r="BD9" i="1"/>
  <c r="BA9" i="1"/>
  <c r="AX9" i="1"/>
  <c r="AU9" i="1"/>
  <c r="AR9" i="1"/>
  <c r="AO9" i="1"/>
  <c r="AL9" i="1"/>
  <c r="AI9" i="1"/>
  <c r="AF9" i="1"/>
  <c r="AC9" i="1"/>
  <c r="Z9" i="1"/>
  <c r="W9" i="1"/>
  <c r="T9" i="1"/>
  <c r="Q9" i="1"/>
  <c r="N9" i="1"/>
  <c r="K9" i="1"/>
  <c r="H9" i="1"/>
  <c r="G9" i="1"/>
  <c r="CW8" i="1"/>
  <c r="CV8" i="1"/>
  <c r="CT8" i="1"/>
  <c r="CQ8" i="1"/>
  <c r="CN8" i="1"/>
  <c r="CK8" i="1"/>
  <c r="CH8" i="1"/>
  <c r="CE8" i="1"/>
  <c r="CB8" i="1"/>
  <c r="BY8" i="1"/>
  <c r="BV8" i="1"/>
  <c r="BS8" i="1"/>
  <c r="BP8" i="1"/>
  <c r="BM8" i="1"/>
  <c r="BJ8" i="1"/>
  <c r="BG8" i="1"/>
  <c r="BD8" i="1"/>
  <c r="BA8" i="1"/>
  <c r="AX8" i="1"/>
  <c r="AU8" i="1"/>
  <c r="AR8" i="1"/>
  <c r="AO8" i="1"/>
  <c r="AL8" i="1"/>
  <c r="AI8" i="1"/>
  <c r="AF8" i="1"/>
  <c r="AC8" i="1"/>
  <c r="Z8" i="1"/>
  <c r="W8" i="1"/>
  <c r="T8" i="1"/>
  <c r="Q8" i="1"/>
  <c r="N8" i="1"/>
  <c r="K8" i="1"/>
  <c r="H8" i="1"/>
  <c r="G8" i="1"/>
  <c r="CW7" i="1"/>
  <c r="CV7" i="1"/>
  <c r="CT7" i="1"/>
  <c r="CQ7" i="1"/>
  <c r="CN7" i="1"/>
  <c r="CK7" i="1"/>
  <c r="CH7" i="1"/>
  <c r="CE7" i="1"/>
  <c r="CB7" i="1"/>
  <c r="BY7" i="1"/>
  <c r="BV7" i="1"/>
  <c r="BS7" i="1"/>
  <c r="BP7" i="1"/>
  <c r="BM7" i="1"/>
  <c r="BJ7" i="1"/>
  <c r="BG7" i="1"/>
  <c r="BD7" i="1"/>
  <c r="BA7" i="1"/>
  <c r="AX7" i="1"/>
  <c r="AU7" i="1"/>
  <c r="AR7" i="1"/>
  <c r="AO7" i="1"/>
  <c r="AL7" i="1"/>
  <c r="AI7" i="1"/>
  <c r="AF7" i="1"/>
  <c r="AC7" i="1"/>
  <c r="Z7" i="1"/>
  <c r="W7" i="1"/>
  <c r="T7" i="1"/>
  <c r="Q7" i="1"/>
  <c r="N7" i="1"/>
  <c r="K7" i="1"/>
  <c r="H7" i="1"/>
  <c r="G7" i="1"/>
  <c r="CW6" i="1"/>
  <c r="CV6" i="1"/>
  <c r="CT6" i="1"/>
  <c r="CQ6" i="1"/>
  <c r="CN6" i="1"/>
  <c r="CK6" i="1"/>
  <c r="CH6" i="1"/>
  <c r="CE6" i="1"/>
  <c r="CB6" i="1"/>
  <c r="BY6" i="1"/>
  <c r="BV6" i="1"/>
  <c r="BS6" i="1"/>
  <c r="BP6" i="1"/>
  <c r="BM6" i="1"/>
  <c r="BJ6" i="1"/>
  <c r="BG6" i="1"/>
  <c r="BD6" i="1"/>
  <c r="BA6" i="1"/>
  <c r="AX6" i="1"/>
  <c r="AU6" i="1"/>
  <c r="AR6" i="1"/>
  <c r="AO6" i="1"/>
  <c r="AL6" i="1"/>
  <c r="AI6" i="1"/>
  <c r="AF6" i="1"/>
  <c r="AC6" i="1"/>
  <c r="Z6" i="1"/>
  <c r="W6" i="1"/>
  <c r="T6" i="1"/>
  <c r="Q6" i="1"/>
  <c r="N6" i="1"/>
  <c r="K6" i="1"/>
  <c r="H6" i="1"/>
  <c r="G6" i="1"/>
  <c r="CW5" i="1"/>
  <c r="CV5" i="1"/>
  <c r="CT5" i="1"/>
  <c r="CQ5" i="1"/>
  <c r="CN5" i="1"/>
  <c r="CK5" i="1"/>
  <c r="CH5" i="1"/>
  <c r="CE5" i="1"/>
  <c r="CB5" i="1"/>
  <c r="BY5" i="1"/>
  <c r="BV5" i="1"/>
  <c r="BS5" i="1"/>
  <c r="BP5" i="1"/>
  <c r="BM5" i="1"/>
  <c r="BJ5" i="1"/>
  <c r="BG5" i="1"/>
  <c r="BD5" i="1"/>
  <c r="BA5" i="1"/>
  <c r="AX5" i="1"/>
  <c r="AU5" i="1"/>
  <c r="AR5" i="1"/>
  <c r="AO5" i="1"/>
  <c r="AL5" i="1"/>
  <c r="AI5" i="1"/>
  <c r="AF5" i="1"/>
  <c r="AC5" i="1"/>
  <c r="Z5" i="1"/>
  <c r="W5" i="1"/>
  <c r="T5" i="1"/>
  <c r="Q5" i="1"/>
  <c r="N5" i="1"/>
  <c r="K5" i="1"/>
  <c r="H5" i="1"/>
  <c r="G5" i="1"/>
</calcChain>
</file>

<file path=xl/sharedStrings.xml><?xml version="1.0" encoding="utf-8"?>
<sst xmlns="http://schemas.openxmlformats.org/spreadsheetml/2006/main" count="832" uniqueCount="397">
  <si>
    <t>Regular Monthly IHTR - $14.95</t>
  </si>
  <si>
    <t>Regular Monthly IHTR - $15</t>
  </si>
  <si>
    <t>Grouping</t>
  </si>
  <si>
    <t>Product Description</t>
  </si>
  <si>
    <t>Sartre Product Name</t>
  </si>
  <si>
    <t>Daily Unit_Price</t>
  </si>
  <si>
    <t>Monthly (28) Unit_Price</t>
  </si>
  <si>
    <t>13 Period Unit_Price</t>
  </si>
  <si>
    <t>365 Day Unit_Price</t>
  </si>
  <si>
    <t>Bundle Types</t>
  </si>
  <si>
    <t>Web+Smartphone</t>
  </si>
  <si>
    <t>Calc Alloc</t>
  </si>
  <si>
    <t>Monthly Total</t>
  </si>
  <si>
    <t>Web+Tablet</t>
  </si>
  <si>
    <t>All Digital</t>
  </si>
  <si>
    <t>Web+Smartphone+Tab - HD / IHD</t>
  </si>
  <si>
    <t>Web Only - $0</t>
  </si>
  <si>
    <t>Web+Smartphone - $0</t>
  </si>
  <si>
    <t>Web+Tablet - $0</t>
  </si>
  <si>
    <t>Tablet Only  - $35</t>
  </si>
  <si>
    <t>Employee</t>
  </si>
  <si>
    <t>Crosswd</t>
  </si>
  <si>
    <t>Times Reader EDU</t>
  </si>
  <si>
    <t>Single Archive</t>
  </si>
  <si>
    <t>IHT Reader - $14.95</t>
  </si>
  <si>
    <t>All Digital - $0</t>
  </si>
  <si>
    <t>IHT Web+Smartphone (TAX FREE)</t>
  </si>
  <si>
    <t>IHT Tablet (TAX FREE)</t>
  </si>
  <si>
    <t>IHT All Digital (TAX FREE)</t>
  </si>
  <si>
    <t>IHT Web+Smartphone - $0 (TAX FREE)</t>
  </si>
  <si>
    <t>IHT Tablet - $0 (TAX FREE)</t>
  </si>
  <si>
    <t>IHT All Digital - $0 (TAX FREE)</t>
  </si>
  <si>
    <t>Employee SuperBundle (NYT+IHT)</t>
  </si>
  <si>
    <t>Web+Smartphone (TAX FREE)</t>
  </si>
  <si>
    <t>Web+Tablet (TAX FREE)</t>
  </si>
  <si>
    <t>All Digital (TAX FREE)</t>
  </si>
  <si>
    <t>Lesson Plan</t>
  </si>
  <si>
    <t>Intent To Buy</t>
  </si>
  <si>
    <t>IHT Reader - $15</t>
  </si>
  <si>
    <t>Crosswd Basic Plus</t>
  </si>
  <si>
    <t>Comp Crosswd</t>
  </si>
  <si>
    <t>Web</t>
  </si>
  <si>
    <t>Web HD/Comp</t>
  </si>
  <si>
    <t>Web IHT/Tax free</t>
  </si>
  <si>
    <t>WAP</t>
  </si>
  <si>
    <t>Archives (100/month)</t>
  </si>
  <si>
    <t>Archive Article</t>
  </si>
  <si>
    <t>Times Machine</t>
  </si>
  <si>
    <t>TimesMachine</t>
  </si>
  <si>
    <t>Replica Edition</t>
  </si>
  <si>
    <t>Replica</t>
  </si>
  <si>
    <t>Phone Apps</t>
  </si>
  <si>
    <t>Smart Phone Apps</t>
  </si>
  <si>
    <t>Smartphone</t>
  </si>
  <si>
    <t>Smart Phone Apps HD/Comp</t>
  </si>
  <si>
    <t>IHT Smart Phone</t>
  </si>
  <si>
    <t>IHT Smartphone</t>
  </si>
  <si>
    <t>IHT Smart Phone Comp</t>
  </si>
  <si>
    <t>Tablet Apps</t>
  </si>
  <si>
    <t>Tablet</t>
  </si>
  <si>
    <t>Tablet Apps IHD</t>
  </si>
  <si>
    <t>Tablet Apps All Access</t>
  </si>
  <si>
    <t>Tablet Only for MEU</t>
  </si>
  <si>
    <t>Tablet Apps HD/Comp</t>
  </si>
  <si>
    <t>Times Reader</t>
  </si>
  <si>
    <t>Times Reader HD/Comp</t>
  </si>
  <si>
    <t>IHT Tablet</t>
  </si>
  <si>
    <t>IHT Tablet for ADA</t>
  </si>
  <si>
    <t>IHT Tablet Comp</t>
  </si>
  <si>
    <t>IHT Reader</t>
  </si>
  <si>
    <t>IHT Reader HD/Comp</t>
  </si>
  <si>
    <t>Crosswords</t>
  </si>
  <si>
    <t>Crosswords HD/Comp</t>
  </si>
  <si>
    <t>Crosswords Monthly (30)</t>
  </si>
  <si>
    <t>Crosswords Basic Plus</t>
  </si>
  <si>
    <t>Archives</t>
  </si>
  <si>
    <t>N/A</t>
  </si>
  <si>
    <t>Intent to Buy</t>
  </si>
  <si>
    <t>Monthy ==============&gt;</t>
  </si>
  <si>
    <t>Monthy</t>
  </si>
  <si>
    <t>x13 =================&gt;</t>
  </si>
  <si>
    <t>x13</t>
  </si>
  <si>
    <t>365 * Daily ============&gt;</t>
  </si>
  <si>
    <t>365 * Daily</t>
  </si>
  <si>
    <t>Target Price = ========&gt;</t>
  </si>
  <si>
    <t>Target Price</t>
  </si>
  <si>
    <t>International Mark Up</t>
  </si>
  <si>
    <t>Entitlement Durations</t>
  </si>
  <si>
    <t>Values</t>
  </si>
  <si>
    <t>Day</t>
  </si>
  <si>
    <t xml:space="preserve">(Product 1 Price - Discount) * # Days = </t>
  </si>
  <si>
    <t>Product 1 Net</t>
  </si>
  <si>
    <t>every 4 weeks</t>
  </si>
  <si>
    <t>38U3H</t>
  </si>
  <si>
    <t>Annual</t>
  </si>
  <si>
    <t xml:space="preserve">(Product 3 Price - Discount) * # Days = </t>
  </si>
  <si>
    <t>Product 3 Net</t>
  </si>
  <si>
    <t>Gross Total</t>
  </si>
  <si>
    <t>Contra</t>
  </si>
  <si>
    <t>Offer Chain Net Total</t>
  </si>
  <si>
    <t>Code</t>
  </si>
  <si>
    <t>Name</t>
  </si>
  <si>
    <t>Product Bundle</t>
  </si>
  <si>
    <t>Comment</t>
  </si>
  <si>
    <t>Bundle Name</t>
  </si>
  <si>
    <t>A</t>
  </si>
  <si>
    <t>NYTimes: Web+Smartphone</t>
  </si>
  <si>
    <t>Bundle A (Web+SP)</t>
  </si>
  <si>
    <t>B</t>
  </si>
  <si>
    <t>NYTimes: Web+Tablet</t>
  </si>
  <si>
    <t>Bundle B (Web+Tab)</t>
  </si>
  <si>
    <t>D</t>
  </si>
  <si>
    <t>All Digital Access</t>
  </si>
  <si>
    <t>Bundle D (Digital All Access)</t>
  </si>
  <si>
    <t>All Digital Access  - Employee</t>
  </si>
  <si>
    <t>$0 Cost basis</t>
  </si>
  <si>
    <t>E</t>
  </si>
  <si>
    <t>Web+Smartphone+Tablet - HD/IHD</t>
  </si>
  <si>
    <t>Bundle E  (HD Free Access Web+SP+Tab)</t>
  </si>
  <si>
    <t>Web+Smartphone+Tablet - IHT</t>
  </si>
  <si>
    <t>Bundle E  (HD Free Access Web+SP)</t>
  </si>
  <si>
    <t>F</t>
  </si>
  <si>
    <t>The New York Times Home Delivery + All Digital Access</t>
  </si>
  <si>
    <t>Tablet (HD)</t>
  </si>
  <si>
    <t>F (combined with E)</t>
  </si>
  <si>
    <t>Bundle F (HD All Access)</t>
  </si>
  <si>
    <t>Tablet (IHD)</t>
  </si>
  <si>
    <t>Capability/Entitlements</t>
  </si>
  <si>
    <t>http://www.nytimes.com/content/help/extras/download-iht/iht-apps.html</t>
  </si>
  <si>
    <t>Product</t>
  </si>
  <si>
    <t>Capability</t>
  </si>
  <si>
    <t>Entitlement URI</t>
  </si>
  <si>
    <t>MM</t>
  </si>
  <si>
    <t>http://:hostname:/svc/user/entitlements/mm/:id:.json</t>
  </si>
  <si>
    <t>MSD</t>
  </si>
  <si>
    <t>http://:hostname:/svc/user/entitlements/msd/:id:.json</t>
  </si>
  <si>
    <t>MTD</t>
  </si>
  <si>
    <t>http://:hostname:/svc/user/entitlements/mtd/:id:.json</t>
  </si>
  <si>
    <t>Archive Article (100)</t>
  </si>
  <si>
    <t>http://:hostname:/svc/user/entitlements/archive/size/100/:id:.json</t>
  </si>
  <si>
    <t>Mobile</t>
  </si>
  <si>
    <t>MOW</t>
  </si>
  <si>
    <t>http://:hostname:/svc/user/entitlements/mow/:id:.json</t>
  </si>
  <si>
    <t>TNR</t>
  </si>
  <si>
    <t>http://:hostname:/svc/user/entitlements/timesreader/:id:.json</t>
  </si>
  <si>
    <t>GMSD</t>
  </si>
  <si>
    <t>http://:hostname:/svc/user/entitlements/gmsd/:id:.json</t>
  </si>
  <si>
    <t>GMTD</t>
  </si>
  <si>
    <t>http://:hostname:/svc/user/entitlements/gmtd/:id:.json</t>
  </si>
  <si>
    <t>http://:hostname:/svc/asset/user/:id:/license/type/lessonplan/size/1.json</t>
  </si>
  <si>
    <t>Crossword Premium</t>
  </si>
  <si>
    <t>XWD</t>
  </si>
  <si>
    <t>http://:hostname:/svc/user/entitlements/crosswords/:id:.json</t>
  </si>
  <si>
    <t>Crossword Basic Plus</t>
  </si>
  <si>
    <t>XWDBP</t>
  </si>
  <si>
    <t>iht-itunes-cancel</t>
  </si>
  <si>
    <t>For Business Only</t>
  </si>
  <si>
    <t>Market Facing Full Term Offer Price - International</t>
  </si>
  <si>
    <t>The price for the defined period</t>
  </si>
  <si>
    <t>MONTHLY_PRICE</t>
  </si>
  <si>
    <t>Amount of overall discount</t>
  </si>
  <si>
    <t>Discount</t>
  </si>
  <si>
    <t>How many days is the period</t>
  </si>
  <si>
    <t>Entitlement Duration</t>
  </si>
  <si>
    <t>Active</t>
  </si>
  <si>
    <t>Sartre</t>
  </si>
  <si>
    <t>Actual</t>
  </si>
  <si>
    <t>Offer Status</t>
  </si>
  <si>
    <t>Tilforbid</t>
  </si>
  <si>
    <t>How many times can this repeat (in period increments)</t>
  </si>
  <si>
    <t>Number of Recurrences</t>
  </si>
  <si>
    <t>Billing Cycle</t>
  </si>
  <si>
    <t>Position of this offer in the chain</t>
  </si>
  <si>
    <t>Offer Order (For Offer Offer Chain)</t>
  </si>
  <si>
    <t>OFFER #3 (TIER #3)</t>
  </si>
  <si>
    <t>every 8 weeks</t>
  </si>
  <si>
    <t xml:space="preserve"> </t>
  </si>
  <si>
    <t>OFFER #2 (TIER #2)</t>
  </si>
  <si>
    <t>every 12 weeks</t>
  </si>
  <si>
    <t>every 12 Weeks</t>
  </si>
  <si>
    <t>OFFER #1 (TIER #1)</t>
  </si>
  <si>
    <t>sartre-sub-expired-chevy</t>
  </si>
  <si>
    <t>Notification</t>
  </si>
  <si>
    <t>Email template mapping</t>
  </si>
  <si>
    <t>CLOSE_SUBSCRIPTION</t>
  </si>
  <si>
    <t>INDIVIDUAL_SEAT_BORROWER_EXPIRE</t>
  </si>
  <si>
    <t>INDIVIDUAL_SEAT_OWNER_ADD</t>
  </si>
  <si>
    <t>FAMILY_PLAN_BORROWER_EXPIRE</t>
  </si>
  <si>
    <t>FAMILY_PLAN_OWNER_INVITE</t>
  </si>
  <si>
    <t>FAMILY_PLAN_OWNER_EXPIRE</t>
  </si>
  <si>
    <t>FAMILY_PLAN_OWNER_ADD</t>
  </si>
  <si>
    <t>PURCHASE_GIFT_CERTIFICATE</t>
  </si>
  <si>
    <t>GC_REDEEMER_ON_PURCHASE_90DAY</t>
  </si>
  <si>
    <t>GC_REDEEMER_ON_PURCHASE_30DAY</t>
  </si>
  <si>
    <t>sartre-anniversary-comp-upsell-activation</t>
  </si>
  <si>
    <t>sartre-anniversary-comp-activation</t>
  </si>
  <si>
    <t>GC_REDEEMER_ON_REDEEM</t>
  </si>
  <si>
    <t>GC_REDEEMER_ON_PURCHASE</t>
  </si>
  <si>
    <t>card_expiration</t>
  </si>
  <si>
    <t>CREDIT_CARD_EXP</t>
  </si>
  <si>
    <t>sartre-decline</t>
  </si>
  <si>
    <t>SYSTEM_CANCEL</t>
  </si>
  <si>
    <t>sartre-cancel</t>
  </si>
  <si>
    <t>CANCEL_SUBSCRIPTION</t>
  </si>
  <si>
    <t>email_conf2</t>
  </si>
  <si>
    <t>Email API</t>
  </si>
  <si>
    <t>CONFIRM</t>
  </si>
  <si>
    <t>sartre-purchase</t>
  </si>
  <si>
    <t>UPGRADE_SUBSCRIPTION</t>
  </si>
  <si>
    <t>SUBSCRIBE_TO_OFFER_CHAIN</t>
  </si>
  <si>
    <t>Emails</t>
  </si>
  <si>
    <t>Meta Data</t>
  </si>
  <si>
    <t>For EDU offers only</t>
  </si>
  <si>
    <t>COLLEGE_NAME_AND_STATE</t>
  </si>
  <si>
    <t>STATE</t>
  </si>
  <si>
    <t>COLLEGE_NAME</t>
  </si>
  <si>
    <t>COLLEGE_CODE</t>
  </si>
  <si>
    <t>Sartre/DW</t>
  </si>
  <si>
    <t>Used for display purposes. Is thirteen 28 day periods</t>
  </si>
  <si>
    <t>ANNUAL_PRICE</t>
  </si>
  <si>
    <t>Sartre, DUX</t>
  </si>
  <si>
    <t>Set to 1 to indicate address capture on certificate redeem required, otherwise 0</t>
  </si>
  <si>
    <t>IS_ADDRESS_REQUIRED</t>
  </si>
  <si>
    <t>DUX</t>
  </si>
  <si>
    <t xml:space="preserve">possible values for now will be null and "nyt-bundle"
</t>
  </si>
  <si>
    <t>SOCIAL_DISPLAY</t>
  </si>
  <si>
    <t>NO</t>
  </si>
  <si>
    <t>NO - No group account
IL-  Individual Fixed Seat Group Account
FL - Family Plan/Single Seat Group Account
GL - Rolling Seat Group Account
PL - Site Group Account</t>
  </si>
  <si>
    <t>GROUP_ACCOUNT_TYPE_ID</t>
  </si>
  <si>
    <t>Eligibility</t>
  </si>
  <si>
    <t>CSV list of entitlements which blocks GC purchase for recipient with any on the list</t>
  </si>
  <si>
    <t>REDEEMER_PROHIBITED_ENTITLEMENTS</t>
  </si>
  <si>
    <t>If present, front end will replace default with</t>
  </si>
  <si>
    <t>DOWNLOAD_APP_LINK</t>
  </si>
  <si>
    <t>1 if OC only available to internal APIs - CSTools/Siebal. Else 0</t>
  </si>
  <si>
    <t>INTERNAL_ONLY</t>
  </si>
  <si>
    <t>entitlements revoked when a user cancels</t>
  </si>
  <si>
    <t>REVOKE_ENTITLEMENTS</t>
  </si>
  <si>
    <t>1 for NYT, 2 for IHT</t>
  </si>
  <si>
    <t>VENDOR_SOURCE_ID</t>
  </si>
  <si>
    <t>Sartre, DW</t>
  </si>
  <si>
    <t>Used for financial reporting and Siebel filtering</t>
  </si>
  <si>
    <t>BILLING_SOURCE</t>
  </si>
  <si>
    <t>Sartre, iTunes</t>
  </si>
  <si>
    <t>Used for iTunes</t>
  </si>
  <si>
    <t>ITUNES_PRODUCT_ID</t>
  </si>
  <si>
    <t>Used for Archive Articles</t>
  </si>
  <si>
    <t>requires_unexpired_unused_articles</t>
  </si>
  <si>
    <t>For MEU only</t>
  </si>
  <si>
    <t>REQUIRES_ENTITLEMENT</t>
  </si>
  <si>
    <t>How many concurrent subscriptions can there be (blank, 1, UNLIMITED)</t>
  </si>
  <si>
    <t>MAX_CONCURRENT_SUBS</t>
  </si>
  <si>
    <t>Flag that indicates this is a free (comp) offer. Not one that is 100% discounted. Must be 0 or 1</t>
  </si>
  <si>
    <t>IS_COMP</t>
  </si>
  <si>
    <t>Special Meta used only for one MEU offer</t>
  </si>
  <si>
    <t>MEU</t>
  </si>
  <si>
    <t>3JFRJ</t>
  </si>
  <si>
    <t>3JFR9</t>
  </si>
  <si>
    <t>Default campaign code associated with offer chain</t>
  </si>
  <si>
    <t>SIEBEL_CAMPAIGN_CODE</t>
  </si>
  <si>
    <t>Siebel</t>
  </si>
  <si>
    <t>Proposed to hold CIS product ID to support put offer by mtea using CIS Prod ID</t>
  </si>
  <si>
    <t>CIS_PRD_ID</t>
  </si>
  <si>
    <t>MM_PROMO</t>
  </si>
  <si>
    <t>Sartre, AdX</t>
  </si>
  <si>
    <t>Used for AdX targetting</t>
  </si>
  <si>
    <t>ADX_BUNDLE</t>
  </si>
  <si>
    <t>After which offer chain is no longer available to subscribe to</t>
  </si>
  <si>
    <t>ADOPTABILITY_WINDOW_END_DATE</t>
  </si>
  <si>
    <t>When offer chain is available to subscribe to</t>
  </si>
  <si>
    <t>ADOPTABILITY_WINDOW_START_DATE</t>
  </si>
  <si>
    <t>STATUS</t>
  </si>
  <si>
    <t>Information Service (Web Products) - "InfoService"</t>
  </si>
  <si>
    <t>Rules to be Applied</t>
  </si>
  <si>
    <t>Tax category to be applied across all products in offer chain</t>
  </si>
  <si>
    <t>TAX_CATEGORY</t>
  </si>
  <si>
    <t>Bundle name to be used for financial reports.</t>
  </si>
  <si>
    <t>BUNDLE</t>
  </si>
  <si>
    <t>Set to 1 is Offer Chain is open to anonymous users (not logged in)</t>
  </si>
  <si>
    <t>OPEN_TO_ANONYMOUS</t>
  </si>
  <si>
    <t>CSV List of OC IDs from which one could downgrade to this OC - or * for all or NULL for none</t>
  </si>
  <si>
    <t>DOWNGRADABLE_OFFER_CHAIN_ID</t>
  </si>
  <si>
    <t>CSV List of OC IDs from which one could upgrade to this OC - or * for all or NULL for none</t>
  </si>
  <si>
    <t>UPGRADABLE_OFFER_CHAIN_IDS</t>
  </si>
  <si>
    <t>Set tonumber of days after which subscrption begins, there will be no refund</t>
  </si>
  <si>
    <t>PRORATED_REFUND_DAYS_LIMIT</t>
  </si>
  <si>
    <t>Set to number of days after subscription begins for which should get full refund</t>
  </si>
  <si>
    <t>FULL_REFUND_DAYS_LIMIT</t>
  </si>
  <si>
    <t>Set to 1 if Offer Chain is refundable upon cancel - must be cancellable</t>
  </si>
  <si>
    <t>REFUNDABLE</t>
  </si>
  <si>
    <t>Set to 1 if Offer Chain is cancelable</t>
  </si>
  <si>
    <t>CANCELABLE</t>
  </si>
  <si>
    <t>6001651, 6002652</t>
  </si>
  <si>
    <t>Set to OC ID of Redemption Offer</t>
  </si>
  <si>
    <t>redemption offer chain id</t>
  </si>
  <si>
    <t>Set to 1 if is gift certificate</t>
  </si>
  <si>
    <t>IS_GIFT_CERTIFICATE</t>
  </si>
  <si>
    <t>Set to 1 if it is required that this OC be redeemed from a Gift Certificate</t>
  </si>
  <si>
    <t>GIFT CERTIFICATE REQUIRED</t>
  </si>
  <si>
    <t>List of Offer Chain IDs, one of which must be subscribed to in order to adopt this Offer Chain</t>
  </si>
  <si>
    <t>REQUIRES_CURRENT_SUBSCRIPTION_TO_OFFER_CHAIN</t>
  </si>
  <si>
    <t>Specify email domain requirement</t>
  </si>
  <si>
    <t>REQUIRES_EMAIL_DOMAIN</t>
  </si>
  <si>
    <t>Dux</t>
  </si>
  <si>
    <t>For display</t>
  </si>
  <si>
    <t>ABOUT_ORDER</t>
  </si>
  <si>
    <t>This is for reference. Actual is created in Siebel and is mashup</t>
  </si>
  <si>
    <t>Siebel_Unique_Name</t>
  </si>
  <si>
    <t>Does this need be meta data?</t>
  </si>
  <si>
    <t>REFUND_POLICY</t>
  </si>
  <si>
    <t>Upsell - Chevy</t>
  </si>
  <si>
    <t>Complimentary - Chevy</t>
  </si>
  <si>
    <t>SUBSCRIBER_TYPE</t>
  </si>
  <si>
    <t>every 4 weeks thereafter</t>
  </si>
  <si>
    <t>12 Week subscription</t>
  </si>
  <si>
    <t>Dux/Sartre/DW</t>
  </si>
  <si>
    <t>For display only</t>
  </si>
  <si>
    <t>BILLING_CYCLE</t>
  </si>
  <si>
    <t>Sign up now to get 8 additional weeks for just 99 cents</t>
  </si>
  <si>
    <t>Bottom line used in upsell  page</t>
  </si>
  <si>
    <t>UPSELL_OFFER_TRAILER</t>
  </si>
  <si>
    <t>WANT TO ADD 8 WEEKS FOR ONLY 99 CENTS?</t>
  </si>
  <si>
    <t>Top line used in upsell page</t>
  </si>
  <si>
    <t>UPSELL_OFFER_HEADER</t>
  </si>
  <si>
    <t>Subsequent 8 weeks $0.99</t>
  </si>
  <si>
    <t xml:space="preserve">field for the  about your subscription section. </t>
  </si>
  <si>
    <t>ACTUAL_PRICE_FOOTER_LABEL</t>
  </si>
  <si>
    <t>First 12 weeks</t>
  </si>
  <si>
    <t>12 Weeks</t>
  </si>
  <si>
    <t>PROMO_PRICE_FOOTER_LABEL</t>
  </si>
  <si>
    <t>this is the international price replacing OFFER_PRICE_DETAIL where it is an international purchase</t>
  </si>
  <si>
    <t>OFFER_PRICE_DETAIL_INTERNATIONAL</t>
  </si>
  <si>
    <t>this is the international price replacing OFFER_PRICE where it is an international purchase</t>
  </si>
  <si>
    <t>OFFER_PRICE_INTERNATIONAL</t>
  </si>
  <si>
    <t>This describes the marketing descriptor for the offer</t>
  </si>
  <si>
    <t>OFFER_PRICE_DESCRIPTOR_INTERNATIONAL</t>
  </si>
  <si>
    <t>($3.75 /  week thereafter)</t>
  </si>
  <si>
    <t>This describes the secondary offer price</t>
  </si>
  <si>
    <t>OFFER_PRICE_DETAIL</t>
  </si>
  <si>
    <t>$0.99 for subsequent 8 weeks</t>
  </si>
  <si>
    <t>This describes the price displayed in the top right had corner of the order form. For example "$1.50/per week for the first 12 weeks*". Mandatory</t>
  </si>
  <si>
    <t>OFFER_PRICE</t>
  </si>
  <si>
    <t>First 12 Weeks Free</t>
  </si>
  <si>
    <t>For display only  (below offer price and detail - in callout)</t>
  </si>
  <si>
    <t>OFFER_PRICE_DESCRIPTOR</t>
  </si>
  <si>
    <t>Unlimited access to NYTimes.com and the NYTimes smartphone app.*</t>
  </si>
  <si>
    <t>Unlimited access to NYTimes.com and the NYTimes smartphone app.</t>
  </si>
  <si>
    <t>Dux/Sartre</t>
  </si>
  <si>
    <t>Description of this offer chain</t>
  </si>
  <si>
    <t>DESCRIPTION</t>
  </si>
  <si>
    <t>Add to your complimentary subscription</t>
  </si>
  <si>
    <t>This is used to describe the bundle on the order form. For example "Most Popular Bundle". Optional again</t>
  </si>
  <si>
    <t>PRODUCT_MARKETING_DESCRIPTOR</t>
  </si>
  <si>
    <t>This will be a reference to an image file. The image is displayed on the Order form and is optional</t>
  </si>
  <si>
    <t>PRODUCT_MARKETING_IMAGE</t>
  </si>
  <si>
    <t>$0.99 for first 8 Weeks after gift period</t>
  </si>
  <si>
    <t>Complimentary</t>
  </si>
  <si>
    <t>Sartre/DW/Siebel</t>
  </si>
  <si>
    <t>OFFER_TYPE</t>
  </si>
  <si>
    <r>
      <rPr>
        <b/>
        <u/>
        <sz val="11"/>
        <rFont val="Arial"/>
        <family val="2"/>
      </rPr>
      <t>1st 12 weeks:</t>
    </r>
    <r>
      <rPr>
        <sz val="11"/>
        <rFont val="Arial"/>
        <family val="2"/>
      </rPr>
      <t xml:space="preserve"> Gross $45, Discount ($45), Net $0.   </t>
    </r>
    <r>
      <rPr>
        <b/>
        <u/>
        <sz val="11"/>
        <rFont val="Arial"/>
        <family val="2"/>
      </rPr>
      <t>Next 8 week period:</t>
    </r>
    <r>
      <rPr>
        <sz val="11"/>
        <rFont val="Arial"/>
        <family val="2"/>
      </rPr>
      <t xml:space="preserve"> Gross $30, Discount ($29.01), Net $0.99  </t>
    </r>
    <r>
      <rPr>
        <b/>
        <u/>
        <sz val="11"/>
        <rFont val="Arial"/>
        <family val="2"/>
      </rPr>
      <t>Remainder of 4 week Periods:</t>
    </r>
    <r>
      <rPr>
        <sz val="11"/>
        <rFont val="Arial"/>
        <family val="2"/>
      </rPr>
      <t xml:space="preserve"> Gross $15, Discount ($0), Net $15.</t>
    </r>
  </si>
  <si>
    <t>12 Weeks: Gross $45, Discount $45, Net $0 *Note, is $0 comp in Sartre</t>
  </si>
  <si>
    <t>N/A - Chevy Free Gift Sub redemption code generation</t>
  </si>
  <si>
    <t>Used by accounting only</t>
  </si>
  <si>
    <t>Accounting</t>
  </si>
  <si>
    <t>BNDL A / $0 12 wks Chevy Free Comp Sub - GC upsell</t>
  </si>
  <si>
    <t>BNDL A / $0 12 wks Chevy Free Comp Sub - GC redemp</t>
  </si>
  <si>
    <t>BNDL A / $0 12 wks Chevy Free Comp Sub - GC purch</t>
  </si>
  <si>
    <t>Used for finance reporting</t>
  </si>
  <si>
    <t>PRICE_SHORT_DESCRIPTION</t>
  </si>
  <si>
    <t>12 week Chevy Free Comp Subscription upsell - $0 for 12 weeks. Then $0.99 for your first 8 weeks ($3.75 / week thereafter)</t>
  </si>
  <si>
    <t>12 Week Chevy Free Comp Sub Promotion Subscription - Redemption</t>
  </si>
  <si>
    <t>12 Week Chevy Free Comp Sub Promotion Subscription - Comp Code Generation</t>
  </si>
  <si>
    <t>Siebel, CSTools</t>
  </si>
  <si>
    <t>Details for CSR to sell to customers. Should include price details on all offers that are part of chain</t>
  </si>
  <si>
    <t>PRICE_DESCRIPTION</t>
  </si>
  <si>
    <t>For this XLS only</t>
  </si>
  <si>
    <t>Used to map product set in "Products &amp; MSRP" tab.</t>
  </si>
  <si>
    <t>Bundle A - Chevy Free 12 Week Comp Sub - UpSell OC</t>
  </si>
  <si>
    <t>Bundle A - Chevy Free 12 Week Comp Sub - Redeem OC</t>
  </si>
  <si>
    <t>Bundle A - Chevy Free 12 Week Comp Sub - Generation OC</t>
  </si>
  <si>
    <t>An explanation of what this Offer Chain is for</t>
  </si>
  <si>
    <t>BUNDLE_EXPLANATION</t>
  </si>
  <si>
    <t>Offer Chain ID Number. If not specified, will be auto generated.</t>
  </si>
  <si>
    <t>ID</t>
  </si>
  <si>
    <t>NYTimes: Web + Smartphone App</t>
  </si>
  <si>
    <t>Dux/Sartre/DW/Siebel</t>
  </si>
  <si>
    <t>Offer Chain Name / Product Name</t>
  </si>
  <si>
    <t>NAME</t>
  </si>
  <si>
    <t>OFFER CHAIN DATA VALUES</t>
  </si>
  <si>
    <t>General Parameters</t>
  </si>
  <si>
    <t>Chevy Free Comp Sub Upsell - 8 weeks for 99c</t>
  </si>
  <si>
    <t>Chevy Free Comp Sub- 12 Weeks - Redeem GC</t>
  </si>
  <si>
    <t>Chevy Comp - 12 weeks Free - Purchase GC</t>
  </si>
  <si>
    <t>Receiving System</t>
  </si>
  <si>
    <t>Sartre Field Type</t>
  </si>
  <si>
    <t>Description</t>
  </si>
  <si>
    <t>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</si>
</sst>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0"/>
    <numFmt numFmtId="165" formatCode="&quot;$&quot;#,##0.000000"/>
    <numFmt numFmtId="166" formatCode="_(* #,##0_);_(* \(#,##0\);_(* &quot;-&quot;??_);_(@_)"/>
    <numFmt numFmtId="167" formatCode="&quot;$&quot;#,##0.00"/>
    <numFmt numFmtId="168" formatCode="m/d/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color rgb="FFFF0000"/>
      <name val="Arial"/>
      <family val="2"/>
    </font>
    <font>
      <b/>
      <sz val="10"/>
      <color theme="0"/>
      <name val="Arial"/>
      <family val="2"/>
    </font>
    <font>
      <b/>
      <sz val="10"/>
      <color rgb="FFFFFF00"/>
      <name val="Arial"/>
      <family val="2"/>
    </font>
    <font>
      <sz val="10"/>
      <color theme="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trike/>
      <sz val="11"/>
      <name val="Arial"/>
      <family val="2"/>
    </font>
    <font>
      <b/>
      <u/>
      <sz val="10"/>
      <name val="Arial"/>
      <family val="2"/>
    </font>
    <font>
      <sz val="11"/>
      <color rgb="FF1F497D"/>
      <name val="Calibri"/>
      <family val="2"/>
    </font>
    <font>
      <sz val="10"/>
      <color theme="1"/>
      <name val="Verdana"/>
      <family val="2"/>
    </font>
    <font>
      <b/>
      <sz val="11"/>
      <color theme="0"/>
      <name val="Arial"/>
      <family val="2"/>
    </font>
    <font>
      <b/>
      <sz val="11"/>
      <color indexed="9"/>
      <name val="Arial"/>
      <family val="2"/>
    </font>
    <font>
      <sz val="11"/>
      <color rgb="FFFF0000"/>
      <name val="Arial"/>
      <family val="2"/>
    </font>
    <font>
      <sz val="11"/>
      <name val="Calibri"/>
      <family val="2"/>
    </font>
    <font>
      <b/>
      <u/>
      <sz val="11"/>
      <name val="Arial"/>
      <family val="2"/>
    </font>
    <font>
      <b/>
      <sz val="8"/>
      <color indexed="9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46"/>
        <bgColor indexed="45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4860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14" fillId="0" borderId="0" applyFont="0" applyFill="0" applyBorder="0" applyAlignment="0" applyProtection="0"/>
  </cellStyleXfs>
  <cellXfs count="466">
    <xf numFmtId="0" fontId="0" fillId="0" borderId="0" xfId="0"/>
    <xf numFmtId="0" fontId="2" fillId="2" borderId="0" xfId="3" applyFill="1"/>
    <xf numFmtId="0" fontId="3" fillId="2" borderId="0" xfId="3" applyFont="1" applyFill="1"/>
    <xf numFmtId="0" fontId="2" fillId="2" borderId="0" xfId="3" applyFont="1" applyFill="1"/>
    <xf numFmtId="0" fontId="4" fillId="3" borderId="0" xfId="3" applyFont="1" applyFill="1" applyAlignment="1">
      <alignment horizontal="center" vertical="center"/>
    </xf>
    <xf numFmtId="0" fontId="4" fillId="3" borderId="0" xfId="3" applyFont="1" applyFill="1" applyAlignment="1">
      <alignment horizontal="center" vertical="center" wrapText="1"/>
    </xf>
    <xf numFmtId="164" fontId="4" fillId="3" borderId="0" xfId="3" applyNumberFormat="1" applyFont="1" applyFill="1" applyAlignment="1">
      <alignment horizontal="center" vertical="center" wrapText="1"/>
    </xf>
    <xf numFmtId="164" fontId="5" fillId="3" borderId="0" xfId="3" applyNumberFormat="1" applyFont="1" applyFill="1" applyAlignment="1">
      <alignment horizontal="center" vertical="center" wrapText="1"/>
    </xf>
    <xf numFmtId="0" fontId="6" fillId="4" borderId="0" xfId="3" applyFont="1" applyFill="1"/>
    <xf numFmtId="0" fontId="4" fillId="3" borderId="0" xfId="3" applyFont="1" applyFill="1" applyBorder="1" applyAlignment="1">
      <alignment horizontal="center"/>
    </xf>
    <xf numFmtId="0" fontId="4" fillId="3" borderId="1" xfId="3" applyFont="1" applyFill="1" applyBorder="1" applyAlignment="1">
      <alignment horizontal="center"/>
    </xf>
    <xf numFmtId="0" fontId="4" fillId="3" borderId="0" xfId="3" applyFont="1" applyFill="1" applyBorder="1" applyAlignment="1">
      <alignment horizontal="center"/>
    </xf>
    <xf numFmtId="0" fontId="4" fillId="3" borderId="0" xfId="3" applyFont="1" applyFill="1" applyAlignment="1">
      <alignment horizontal="center" vertical="center" wrapText="1"/>
    </xf>
    <xf numFmtId="0" fontId="6" fillId="2" borderId="0" xfId="3" applyFont="1" applyFill="1"/>
    <xf numFmtId="0" fontId="4" fillId="4" borderId="2" xfId="3" applyFont="1" applyFill="1" applyBorder="1" applyAlignment="1">
      <alignment horizontal="center"/>
    </xf>
    <xf numFmtId="0" fontId="4" fillId="4" borderId="3" xfId="3" applyFont="1" applyFill="1" applyBorder="1" applyAlignment="1">
      <alignment horizontal="center"/>
    </xf>
    <xf numFmtId="0" fontId="4" fillId="4" borderId="4" xfId="3" applyFont="1" applyFill="1" applyBorder="1" applyAlignment="1">
      <alignment horizontal="center"/>
    </xf>
    <xf numFmtId="0" fontId="4" fillId="4" borderId="5" xfId="3" applyFont="1" applyFill="1" applyBorder="1" applyAlignment="1">
      <alignment horizontal="center"/>
    </xf>
    <xf numFmtId="0" fontId="4" fillId="4" borderId="6" xfId="3" applyFont="1" applyFill="1" applyBorder="1" applyAlignment="1">
      <alignment horizontal="center"/>
    </xf>
    <xf numFmtId="0" fontId="4" fillId="3" borderId="0" xfId="3" applyFont="1" applyFill="1" applyBorder="1" applyAlignment="1">
      <alignment horizontal="center" vertical="center"/>
    </xf>
    <xf numFmtId="0" fontId="4" fillId="3" borderId="0" xfId="3" applyFont="1" applyFill="1" applyBorder="1" applyAlignment="1">
      <alignment horizontal="center" vertical="center" wrapText="1"/>
    </xf>
    <xf numFmtId="164" fontId="4" fillId="3" borderId="0" xfId="3" applyNumberFormat="1" applyFont="1" applyFill="1" applyBorder="1" applyAlignment="1">
      <alignment horizontal="center" vertical="center" wrapText="1"/>
    </xf>
    <xf numFmtId="164" fontId="5" fillId="3" borderId="0" xfId="3" applyNumberFormat="1" applyFont="1" applyFill="1" applyBorder="1" applyAlignment="1">
      <alignment horizontal="center" vertical="center" wrapText="1"/>
    </xf>
    <xf numFmtId="0" fontId="6" fillId="4" borderId="0" xfId="3" applyFont="1" applyFill="1" applyAlignment="1">
      <alignment wrapText="1"/>
    </xf>
    <xf numFmtId="0" fontId="4" fillId="4" borderId="7" xfId="3" applyFont="1" applyFill="1" applyBorder="1" applyAlignment="1">
      <alignment wrapText="1"/>
    </xf>
    <xf numFmtId="0" fontId="5" fillId="4" borderId="8" xfId="3" applyFont="1" applyFill="1" applyBorder="1" applyAlignment="1">
      <alignment wrapText="1"/>
    </xf>
    <xf numFmtId="0" fontId="5" fillId="4" borderId="9" xfId="3" applyFont="1" applyFill="1" applyBorder="1" applyAlignment="1">
      <alignment wrapText="1"/>
    </xf>
    <xf numFmtId="0" fontId="4" fillId="4" borderId="7" xfId="3" applyFont="1" applyFill="1" applyBorder="1" applyAlignment="1">
      <alignment horizontal="left" wrapText="1"/>
    </xf>
    <xf numFmtId="0" fontId="4" fillId="4" borderId="10" xfId="3" applyFont="1" applyFill="1" applyBorder="1" applyAlignment="1">
      <alignment wrapText="1"/>
    </xf>
    <xf numFmtId="0" fontId="4" fillId="4" borderId="11" xfId="3" applyFont="1" applyFill="1" applyBorder="1" applyAlignment="1">
      <alignment wrapText="1"/>
    </xf>
    <xf numFmtId="0" fontId="4" fillId="3" borderId="0" xfId="3" applyFont="1" applyFill="1" applyBorder="1" applyAlignment="1">
      <alignment horizontal="center" vertical="center" wrapText="1"/>
    </xf>
    <xf numFmtId="0" fontId="6" fillId="2" borderId="0" xfId="3" applyFont="1" applyFill="1" applyAlignment="1">
      <alignment wrapText="1"/>
    </xf>
    <xf numFmtId="0" fontId="2" fillId="2" borderId="0" xfId="3" applyFill="1" applyAlignment="1">
      <alignment wrapText="1"/>
    </xf>
    <xf numFmtId="0" fontId="7" fillId="5" borderId="2" xfId="3" applyFont="1" applyFill="1" applyBorder="1" applyAlignment="1">
      <alignment horizontal="left" vertical="center" wrapText="1"/>
    </xf>
    <xf numFmtId="0" fontId="7" fillId="5" borderId="12" xfId="3" applyFont="1" applyFill="1" applyBorder="1" applyAlignment="1">
      <alignment horizontal="left" vertical="center" wrapText="1"/>
    </xf>
    <xf numFmtId="165" fontId="0" fillId="2" borderId="12" xfId="1" applyNumberFormat="1" applyFont="1" applyFill="1" applyBorder="1" applyAlignment="1">
      <alignment horizontal="center" vertical="center"/>
    </xf>
    <xf numFmtId="0" fontId="2" fillId="4" borderId="13" xfId="3" applyFill="1" applyBorder="1"/>
    <xf numFmtId="0" fontId="2" fillId="6" borderId="12" xfId="3" applyFill="1" applyBorder="1" applyAlignment="1">
      <alignment horizontal="center" vertical="center"/>
    </xf>
    <xf numFmtId="9" fontId="0" fillId="6" borderId="12" xfId="2" applyFont="1" applyFill="1" applyBorder="1" applyAlignment="1">
      <alignment horizontal="center" vertical="center"/>
    </xf>
    <xf numFmtId="165" fontId="2" fillId="6" borderId="12" xfId="3" applyNumberFormat="1" applyFill="1" applyBorder="1" applyAlignment="1">
      <alignment vertical="center"/>
    </xf>
    <xf numFmtId="0" fontId="2" fillId="7" borderId="12" xfId="3" applyFill="1" applyBorder="1" applyAlignment="1">
      <alignment horizontal="center" vertical="center"/>
    </xf>
    <xf numFmtId="9" fontId="0" fillId="7" borderId="12" xfId="2" applyFont="1" applyFill="1" applyBorder="1" applyAlignment="1">
      <alignment horizontal="center" vertical="center"/>
    </xf>
    <xf numFmtId="165" fontId="2" fillId="7" borderId="12" xfId="3" applyNumberFormat="1" applyFill="1" applyBorder="1" applyAlignment="1">
      <alignment vertical="center"/>
    </xf>
    <xf numFmtId="0" fontId="2" fillId="8" borderId="12" xfId="3" applyFill="1" applyBorder="1" applyAlignment="1">
      <alignment horizontal="center" vertical="center"/>
    </xf>
    <xf numFmtId="9" fontId="0" fillId="8" borderId="12" xfId="2" applyFont="1" applyFill="1" applyBorder="1" applyAlignment="1">
      <alignment horizontal="center" vertical="center"/>
    </xf>
    <xf numFmtId="165" fontId="2" fillId="8" borderId="12" xfId="3" applyNumberFormat="1" applyFill="1" applyBorder="1" applyAlignment="1">
      <alignment vertical="center"/>
    </xf>
    <xf numFmtId="0" fontId="2" fillId="9" borderId="12" xfId="3" applyFill="1" applyBorder="1" applyAlignment="1">
      <alignment horizontal="center" vertical="center"/>
    </xf>
    <xf numFmtId="9" fontId="0" fillId="9" borderId="12" xfId="2" applyFont="1" applyFill="1" applyBorder="1" applyAlignment="1">
      <alignment horizontal="center" vertical="center"/>
    </xf>
    <xf numFmtId="165" fontId="2" fillId="9" borderId="12" xfId="3" applyNumberFormat="1" applyFill="1" applyBorder="1" applyAlignment="1">
      <alignment vertical="center"/>
    </xf>
    <xf numFmtId="0" fontId="2" fillId="10" borderId="12" xfId="3" applyFill="1" applyBorder="1" applyAlignment="1">
      <alignment horizontal="center" vertical="center"/>
    </xf>
    <xf numFmtId="9" fontId="0" fillId="10" borderId="12" xfId="2" applyFont="1" applyFill="1" applyBorder="1" applyAlignment="1">
      <alignment horizontal="center" vertical="center"/>
    </xf>
    <xf numFmtId="165" fontId="2" fillId="10" borderId="12" xfId="3" applyNumberFormat="1" applyFill="1" applyBorder="1" applyAlignment="1">
      <alignment vertical="center"/>
    </xf>
    <xf numFmtId="0" fontId="2" fillId="11" borderId="12" xfId="3" applyFill="1" applyBorder="1" applyAlignment="1">
      <alignment horizontal="center" vertical="center"/>
    </xf>
    <xf numFmtId="9" fontId="0" fillId="11" borderId="12" xfId="2" applyFont="1" applyFill="1" applyBorder="1" applyAlignment="1">
      <alignment horizontal="center" vertical="center"/>
    </xf>
    <xf numFmtId="165" fontId="2" fillId="11" borderId="12" xfId="3" applyNumberFormat="1" applyFill="1" applyBorder="1" applyAlignment="1">
      <alignment vertical="center"/>
    </xf>
    <xf numFmtId="0" fontId="2" fillId="12" borderId="12" xfId="3" applyFill="1" applyBorder="1" applyAlignment="1">
      <alignment horizontal="center" vertical="center"/>
    </xf>
    <xf numFmtId="9" fontId="0" fillId="12" borderId="12" xfId="2" applyFont="1" applyFill="1" applyBorder="1" applyAlignment="1">
      <alignment horizontal="center" vertical="center"/>
    </xf>
    <xf numFmtId="165" fontId="2" fillId="12" borderId="12" xfId="3" applyNumberFormat="1" applyFill="1" applyBorder="1" applyAlignment="1">
      <alignment vertical="center"/>
    </xf>
    <xf numFmtId="0" fontId="2" fillId="13" borderId="12" xfId="3" applyFill="1" applyBorder="1" applyAlignment="1">
      <alignment horizontal="center" vertical="center"/>
    </xf>
    <xf numFmtId="9" fontId="0" fillId="13" borderId="12" xfId="2" applyFont="1" applyFill="1" applyBorder="1" applyAlignment="1">
      <alignment horizontal="center" vertical="center"/>
    </xf>
    <xf numFmtId="165" fontId="2" fillId="13" borderId="12" xfId="3" applyNumberFormat="1" applyFill="1" applyBorder="1" applyAlignment="1">
      <alignment vertical="center"/>
    </xf>
    <xf numFmtId="0" fontId="2" fillId="14" borderId="12" xfId="3" applyFill="1" applyBorder="1" applyAlignment="1">
      <alignment horizontal="center" vertical="center"/>
    </xf>
    <xf numFmtId="9" fontId="0" fillId="14" borderId="12" xfId="2" applyFont="1" applyFill="1" applyBorder="1" applyAlignment="1">
      <alignment horizontal="center" vertical="center"/>
    </xf>
    <xf numFmtId="165" fontId="2" fillId="14" borderId="12" xfId="3" applyNumberFormat="1" applyFill="1" applyBorder="1" applyAlignment="1">
      <alignment vertical="center"/>
    </xf>
    <xf numFmtId="0" fontId="2" fillId="15" borderId="12" xfId="3" applyFill="1" applyBorder="1" applyAlignment="1">
      <alignment horizontal="center" vertical="center"/>
    </xf>
    <xf numFmtId="9" fontId="0" fillId="15" borderId="12" xfId="2" applyFont="1" applyFill="1" applyBorder="1" applyAlignment="1">
      <alignment horizontal="center" vertical="center"/>
    </xf>
    <xf numFmtId="165" fontId="2" fillId="15" borderId="12" xfId="3" applyNumberFormat="1" applyFill="1" applyBorder="1" applyAlignment="1">
      <alignment vertical="center"/>
    </xf>
    <xf numFmtId="0" fontId="2" fillId="16" borderId="12" xfId="3" applyFill="1" applyBorder="1" applyAlignment="1">
      <alignment horizontal="center" vertical="center"/>
    </xf>
    <xf numFmtId="9" fontId="0" fillId="16" borderId="12" xfId="2" applyFont="1" applyFill="1" applyBorder="1" applyAlignment="1">
      <alignment horizontal="center" vertical="center"/>
    </xf>
    <xf numFmtId="165" fontId="2" fillId="16" borderId="12" xfId="3" applyNumberFormat="1" applyFill="1" applyBorder="1" applyAlignment="1">
      <alignment vertical="center"/>
    </xf>
    <xf numFmtId="0" fontId="7" fillId="5" borderId="4" xfId="3" applyFont="1" applyFill="1" applyBorder="1" applyAlignment="1">
      <alignment horizontal="left" vertical="center" wrapText="1"/>
    </xf>
    <xf numFmtId="0" fontId="7" fillId="5" borderId="14" xfId="3" applyFont="1" applyFill="1" applyBorder="1" applyAlignment="1">
      <alignment horizontal="left" vertical="center" wrapText="1"/>
    </xf>
    <xf numFmtId="0" fontId="7" fillId="5" borderId="6" xfId="3" applyFont="1" applyFill="1" applyBorder="1" applyAlignment="1">
      <alignment horizontal="left" vertical="center" wrapText="1"/>
    </xf>
    <xf numFmtId="165" fontId="0" fillId="2" borderId="6" xfId="1" applyNumberFormat="1" applyFont="1" applyFill="1" applyBorder="1" applyAlignment="1">
      <alignment horizontal="center" vertical="center"/>
    </xf>
    <xf numFmtId="0" fontId="2" fillId="4" borderId="15" xfId="3" applyFill="1" applyBorder="1"/>
    <xf numFmtId="0" fontId="2" fillId="6" borderId="6" xfId="3" applyFill="1" applyBorder="1" applyAlignment="1">
      <alignment horizontal="center" vertical="center"/>
    </xf>
    <xf numFmtId="9" fontId="0" fillId="6" borderId="6" xfId="2" applyFont="1" applyFill="1" applyBorder="1" applyAlignment="1">
      <alignment horizontal="center" vertical="center"/>
    </xf>
    <xf numFmtId="165" fontId="2" fillId="6" borderId="6" xfId="3" applyNumberFormat="1" applyFill="1" applyBorder="1" applyAlignment="1">
      <alignment vertical="center"/>
    </xf>
    <xf numFmtId="0" fontId="2" fillId="7" borderId="6" xfId="3" applyFill="1" applyBorder="1" applyAlignment="1">
      <alignment horizontal="center" vertical="center"/>
    </xf>
    <xf numFmtId="9" fontId="0" fillId="7" borderId="6" xfId="2" applyFont="1" applyFill="1" applyBorder="1" applyAlignment="1">
      <alignment horizontal="center" vertical="center"/>
    </xf>
    <xf numFmtId="0" fontId="2" fillId="8" borderId="6" xfId="3" applyFill="1" applyBorder="1" applyAlignment="1">
      <alignment horizontal="center" vertical="center"/>
    </xf>
    <xf numFmtId="9" fontId="0" fillId="8" borderId="6" xfId="2" applyFont="1" applyFill="1" applyBorder="1" applyAlignment="1">
      <alignment horizontal="center" vertical="center"/>
    </xf>
    <xf numFmtId="165" fontId="2" fillId="8" borderId="6" xfId="3" applyNumberFormat="1" applyFill="1" applyBorder="1" applyAlignment="1">
      <alignment vertical="center"/>
    </xf>
    <xf numFmtId="0" fontId="2" fillId="9" borderId="6" xfId="3" applyFill="1" applyBorder="1" applyAlignment="1">
      <alignment horizontal="center" vertical="center"/>
    </xf>
    <xf numFmtId="9" fontId="0" fillId="9" borderId="6" xfId="2" applyFont="1" applyFill="1" applyBorder="1" applyAlignment="1">
      <alignment horizontal="center" vertical="center"/>
    </xf>
    <xf numFmtId="165" fontId="2" fillId="9" borderId="6" xfId="3" applyNumberFormat="1" applyFill="1" applyBorder="1" applyAlignment="1">
      <alignment vertical="center"/>
    </xf>
    <xf numFmtId="165" fontId="2" fillId="7" borderId="6" xfId="3" applyNumberFormat="1" applyFill="1" applyBorder="1" applyAlignment="1">
      <alignment vertical="center"/>
    </xf>
    <xf numFmtId="0" fontId="2" fillId="10" borderId="6" xfId="3" applyFill="1" applyBorder="1" applyAlignment="1">
      <alignment horizontal="center" vertical="center"/>
    </xf>
    <xf numFmtId="9" fontId="0" fillId="10" borderId="6" xfId="2" applyFont="1" applyFill="1" applyBorder="1" applyAlignment="1">
      <alignment horizontal="center" vertical="center"/>
    </xf>
    <xf numFmtId="165" fontId="2" fillId="10" borderId="6" xfId="3" applyNumberFormat="1" applyFill="1" applyBorder="1" applyAlignment="1">
      <alignment vertical="center"/>
    </xf>
    <xf numFmtId="0" fontId="2" fillId="11" borderId="6" xfId="3" applyFill="1" applyBorder="1" applyAlignment="1">
      <alignment horizontal="center" vertical="center"/>
    </xf>
    <xf numFmtId="9" fontId="0" fillId="11" borderId="6" xfId="2" applyFont="1" applyFill="1" applyBorder="1" applyAlignment="1">
      <alignment horizontal="center" vertical="center"/>
    </xf>
    <xf numFmtId="165" fontId="2" fillId="11" borderId="6" xfId="3" applyNumberFormat="1" applyFill="1" applyBorder="1" applyAlignment="1">
      <alignment vertical="center"/>
    </xf>
    <xf numFmtId="0" fontId="2" fillId="12" borderId="6" xfId="3" applyFill="1" applyBorder="1" applyAlignment="1">
      <alignment horizontal="center" vertical="center"/>
    </xf>
    <xf numFmtId="9" fontId="0" fillId="12" borderId="6" xfId="2" applyFont="1" applyFill="1" applyBorder="1" applyAlignment="1">
      <alignment horizontal="center" vertical="center"/>
    </xf>
    <xf numFmtId="165" fontId="2" fillId="12" borderId="6" xfId="3" applyNumberFormat="1" applyFill="1" applyBorder="1" applyAlignment="1">
      <alignment vertical="center"/>
    </xf>
    <xf numFmtId="0" fontId="2" fillId="13" borderId="6" xfId="3" applyFill="1" applyBorder="1" applyAlignment="1">
      <alignment horizontal="center" vertical="center"/>
    </xf>
    <xf numFmtId="9" fontId="0" fillId="13" borderId="6" xfId="2" applyFont="1" applyFill="1" applyBorder="1" applyAlignment="1">
      <alignment horizontal="center" vertical="center"/>
    </xf>
    <xf numFmtId="165" fontId="2" fillId="13" borderId="6" xfId="3" applyNumberFormat="1" applyFill="1" applyBorder="1" applyAlignment="1">
      <alignment vertical="center"/>
    </xf>
    <xf numFmtId="0" fontId="2" fillId="14" borderId="6" xfId="3" applyFill="1" applyBorder="1" applyAlignment="1">
      <alignment horizontal="center" vertical="center"/>
    </xf>
    <xf numFmtId="9" fontId="0" fillId="14" borderId="6" xfId="2" applyFont="1" applyFill="1" applyBorder="1" applyAlignment="1">
      <alignment horizontal="center" vertical="center"/>
    </xf>
    <xf numFmtId="165" fontId="2" fillId="14" borderId="6" xfId="3" applyNumberFormat="1" applyFill="1" applyBorder="1" applyAlignment="1">
      <alignment vertical="center"/>
    </xf>
    <xf numFmtId="0" fontId="2" fillId="15" borderId="6" xfId="3" applyFill="1" applyBorder="1" applyAlignment="1">
      <alignment horizontal="center" vertical="center"/>
    </xf>
    <xf numFmtId="9" fontId="0" fillId="15" borderId="6" xfId="2" applyFont="1" applyFill="1" applyBorder="1" applyAlignment="1">
      <alignment horizontal="center" vertical="center"/>
    </xf>
    <xf numFmtId="165" fontId="2" fillId="15" borderId="6" xfId="3" applyNumberFormat="1" applyFill="1" applyBorder="1" applyAlignment="1">
      <alignment vertical="center"/>
    </xf>
    <xf numFmtId="0" fontId="2" fillId="16" borderId="6" xfId="3" applyFill="1" applyBorder="1" applyAlignment="1">
      <alignment horizontal="center" vertical="center"/>
    </xf>
    <xf numFmtId="9" fontId="0" fillId="16" borderId="6" xfId="2" applyFont="1" applyFill="1" applyBorder="1" applyAlignment="1">
      <alignment horizontal="center" vertical="center"/>
    </xf>
    <xf numFmtId="165" fontId="2" fillId="16" borderId="6" xfId="3" applyNumberFormat="1" applyFill="1" applyBorder="1" applyAlignment="1">
      <alignment vertical="center"/>
    </xf>
    <xf numFmtId="0" fontId="7" fillId="5" borderId="16" xfId="3" applyFont="1" applyFill="1" applyBorder="1" applyAlignment="1">
      <alignment horizontal="left" vertical="center" wrapText="1"/>
    </xf>
    <xf numFmtId="0" fontId="7" fillId="5" borderId="7" xfId="3" applyFont="1" applyFill="1" applyBorder="1" applyAlignment="1">
      <alignment horizontal="left" vertical="center" wrapText="1"/>
    </xf>
    <xf numFmtId="0" fontId="7" fillId="5" borderId="11" xfId="3" applyFont="1" applyFill="1" applyBorder="1" applyAlignment="1">
      <alignment horizontal="left" vertical="center" wrapText="1"/>
    </xf>
    <xf numFmtId="165" fontId="0" fillId="2" borderId="11" xfId="1" applyNumberFormat="1" applyFont="1" applyFill="1" applyBorder="1" applyAlignment="1">
      <alignment horizontal="center" vertical="center"/>
    </xf>
    <xf numFmtId="0" fontId="2" fillId="4" borderId="17" xfId="3" applyFill="1" applyBorder="1"/>
    <xf numFmtId="0" fontId="2" fillId="6" borderId="11" xfId="3" applyFill="1" applyBorder="1" applyAlignment="1">
      <alignment horizontal="center" vertical="center"/>
    </xf>
    <xf numFmtId="9" fontId="0" fillId="6" borderId="11" xfId="2" applyFont="1" applyFill="1" applyBorder="1" applyAlignment="1">
      <alignment horizontal="center" vertical="center"/>
    </xf>
    <xf numFmtId="165" fontId="2" fillId="6" borderId="11" xfId="3" applyNumberFormat="1" applyFill="1" applyBorder="1" applyAlignment="1">
      <alignment vertical="center"/>
    </xf>
    <xf numFmtId="0" fontId="2" fillId="7" borderId="11" xfId="3" applyFill="1" applyBorder="1" applyAlignment="1">
      <alignment horizontal="center" vertical="center"/>
    </xf>
    <xf numFmtId="9" fontId="0" fillId="7" borderId="11" xfId="2" applyFont="1" applyFill="1" applyBorder="1" applyAlignment="1">
      <alignment horizontal="center" vertical="center"/>
    </xf>
    <xf numFmtId="0" fontId="2" fillId="8" borderId="11" xfId="3" applyFill="1" applyBorder="1" applyAlignment="1">
      <alignment horizontal="center" vertical="center"/>
    </xf>
    <xf numFmtId="9" fontId="0" fillId="8" borderId="11" xfId="2" applyFont="1" applyFill="1" applyBorder="1" applyAlignment="1">
      <alignment horizontal="center" vertical="center"/>
    </xf>
    <xf numFmtId="165" fontId="2" fillId="8" borderId="11" xfId="3" applyNumberFormat="1" applyFill="1" applyBorder="1" applyAlignment="1">
      <alignment vertical="center"/>
    </xf>
    <xf numFmtId="0" fontId="2" fillId="9" borderId="11" xfId="3" applyFill="1" applyBorder="1" applyAlignment="1">
      <alignment horizontal="center" vertical="center"/>
    </xf>
    <xf numFmtId="9" fontId="0" fillId="9" borderId="11" xfId="2" applyFont="1" applyFill="1" applyBorder="1" applyAlignment="1">
      <alignment horizontal="center" vertical="center"/>
    </xf>
    <xf numFmtId="165" fontId="2" fillId="9" borderId="11" xfId="3" applyNumberFormat="1" applyFill="1" applyBorder="1" applyAlignment="1">
      <alignment vertical="center"/>
    </xf>
    <xf numFmtId="165" fontId="2" fillId="7" borderId="11" xfId="3" applyNumberFormat="1" applyFill="1" applyBorder="1" applyAlignment="1">
      <alignment vertical="center"/>
    </xf>
    <xf numFmtId="0" fontId="2" fillId="10" borderId="11" xfId="3" applyFill="1" applyBorder="1" applyAlignment="1">
      <alignment horizontal="center" vertical="center"/>
    </xf>
    <xf numFmtId="9" fontId="0" fillId="10" borderId="11" xfId="2" applyFont="1" applyFill="1" applyBorder="1" applyAlignment="1">
      <alignment horizontal="center" vertical="center"/>
    </xf>
    <xf numFmtId="165" fontId="2" fillId="10" borderId="11" xfId="3" applyNumberFormat="1" applyFill="1" applyBorder="1" applyAlignment="1">
      <alignment vertical="center"/>
    </xf>
    <xf numFmtId="0" fontId="2" fillId="11" borderId="11" xfId="3" applyFill="1" applyBorder="1" applyAlignment="1">
      <alignment horizontal="center" vertical="center"/>
    </xf>
    <xf numFmtId="9" fontId="0" fillId="11" borderId="11" xfId="2" applyFont="1" applyFill="1" applyBorder="1" applyAlignment="1">
      <alignment horizontal="center" vertical="center"/>
    </xf>
    <xf numFmtId="165" fontId="2" fillId="11" borderId="11" xfId="3" applyNumberFormat="1" applyFill="1" applyBorder="1" applyAlignment="1">
      <alignment vertical="center"/>
    </xf>
    <xf numFmtId="0" fontId="2" fillId="12" borderId="11" xfId="3" applyFill="1" applyBorder="1" applyAlignment="1">
      <alignment horizontal="center" vertical="center"/>
    </xf>
    <xf numFmtId="9" fontId="0" fillId="12" borderId="11" xfId="2" applyFont="1" applyFill="1" applyBorder="1" applyAlignment="1">
      <alignment horizontal="center" vertical="center"/>
    </xf>
    <xf numFmtId="165" fontId="2" fillId="12" borderId="11" xfId="3" applyNumberFormat="1" applyFill="1" applyBorder="1" applyAlignment="1">
      <alignment vertical="center"/>
    </xf>
    <xf numFmtId="0" fontId="2" fillId="13" borderId="11" xfId="3" applyFill="1" applyBorder="1" applyAlignment="1">
      <alignment horizontal="center" vertical="center"/>
    </xf>
    <xf numFmtId="9" fontId="0" fillId="13" borderId="11" xfId="2" applyFont="1" applyFill="1" applyBorder="1" applyAlignment="1">
      <alignment horizontal="center" vertical="center"/>
    </xf>
    <xf numFmtId="165" fontId="2" fillId="13" borderId="11" xfId="3" applyNumberFormat="1" applyFill="1" applyBorder="1" applyAlignment="1">
      <alignment vertical="center"/>
    </xf>
    <xf numFmtId="0" fontId="2" fillId="14" borderId="11" xfId="3" applyFill="1" applyBorder="1" applyAlignment="1">
      <alignment horizontal="center" vertical="center"/>
    </xf>
    <xf numFmtId="9" fontId="0" fillId="14" borderId="11" xfId="2" applyFont="1" applyFill="1" applyBorder="1" applyAlignment="1">
      <alignment horizontal="center" vertical="center"/>
    </xf>
    <xf numFmtId="165" fontId="2" fillId="14" borderId="11" xfId="3" applyNumberFormat="1" applyFill="1" applyBorder="1" applyAlignment="1">
      <alignment vertical="center"/>
    </xf>
    <xf numFmtId="0" fontId="2" fillId="15" borderId="11" xfId="3" applyFill="1" applyBorder="1" applyAlignment="1">
      <alignment horizontal="center" vertical="center"/>
    </xf>
    <xf numFmtId="9" fontId="0" fillId="15" borderId="11" xfId="2" applyFont="1" applyFill="1" applyBorder="1" applyAlignment="1">
      <alignment horizontal="center" vertical="center"/>
    </xf>
    <xf numFmtId="165" fontId="2" fillId="15" borderId="11" xfId="3" applyNumberFormat="1" applyFill="1" applyBorder="1" applyAlignment="1">
      <alignment vertical="center"/>
    </xf>
    <xf numFmtId="0" fontId="2" fillId="16" borderId="11" xfId="3" applyFill="1" applyBorder="1" applyAlignment="1">
      <alignment horizontal="center" vertical="center"/>
    </xf>
    <xf numFmtId="9" fontId="0" fillId="16" borderId="11" xfId="2" applyFont="1" applyFill="1" applyBorder="1" applyAlignment="1">
      <alignment horizontal="center" vertical="center"/>
    </xf>
    <xf numFmtId="165" fontId="2" fillId="16" borderId="11" xfId="3" applyNumberFormat="1" applyFill="1" applyBorder="1" applyAlignment="1">
      <alignment vertical="center"/>
    </xf>
    <xf numFmtId="0" fontId="7" fillId="5" borderId="9" xfId="3" applyFont="1" applyFill="1" applyBorder="1" applyAlignment="1">
      <alignment horizontal="left" vertical="center" wrapText="1"/>
    </xf>
    <xf numFmtId="0" fontId="2" fillId="4" borderId="12" xfId="3" applyFill="1" applyBorder="1"/>
    <xf numFmtId="0" fontId="2" fillId="4" borderId="6" xfId="3" applyFill="1" applyBorder="1"/>
    <xf numFmtId="0" fontId="7" fillId="5" borderId="18" xfId="3" applyFont="1" applyFill="1" applyBorder="1" applyAlignment="1">
      <alignment horizontal="left" vertical="center" wrapText="1"/>
    </xf>
    <xf numFmtId="0" fontId="7" fillId="5" borderId="19" xfId="3" applyFont="1" applyFill="1" applyBorder="1" applyAlignment="1">
      <alignment horizontal="left" vertical="center" wrapText="1"/>
    </xf>
    <xf numFmtId="165" fontId="0" fillId="2" borderId="19" xfId="1" applyNumberFormat="1" applyFont="1" applyFill="1" applyBorder="1" applyAlignment="1">
      <alignment horizontal="center" vertical="center"/>
    </xf>
    <xf numFmtId="0" fontId="2" fillId="4" borderId="19" xfId="3" applyFill="1" applyBorder="1"/>
    <xf numFmtId="0" fontId="2" fillId="6" borderId="19" xfId="3" applyFill="1" applyBorder="1" applyAlignment="1">
      <alignment horizontal="center" vertical="center"/>
    </xf>
    <xf numFmtId="9" fontId="0" fillId="6" borderId="19" xfId="2" applyFont="1" applyFill="1" applyBorder="1" applyAlignment="1">
      <alignment horizontal="center" vertical="center"/>
    </xf>
    <xf numFmtId="165" fontId="2" fillId="6" borderId="19" xfId="3" applyNumberFormat="1" applyFill="1" applyBorder="1" applyAlignment="1">
      <alignment vertical="center"/>
    </xf>
    <xf numFmtId="0" fontId="2" fillId="7" borderId="19" xfId="3" applyFill="1" applyBorder="1" applyAlignment="1">
      <alignment horizontal="center" vertical="center"/>
    </xf>
    <xf numFmtId="9" fontId="0" fillId="7" borderId="19" xfId="2" applyFont="1" applyFill="1" applyBorder="1" applyAlignment="1">
      <alignment horizontal="center" vertical="center"/>
    </xf>
    <xf numFmtId="0" fontId="2" fillId="8" borderId="19" xfId="3" applyFill="1" applyBorder="1" applyAlignment="1">
      <alignment horizontal="center" vertical="center"/>
    </xf>
    <xf numFmtId="9" fontId="0" fillId="8" borderId="19" xfId="2" applyFont="1" applyFill="1" applyBorder="1" applyAlignment="1">
      <alignment horizontal="center" vertical="center"/>
    </xf>
    <xf numFmtId="165" fontId="2" fillId="8" borderId="19" xfId="3" applyNumberFormat="1" applyFill="1" applyBorder="1" applyAlignment="1">
      <alignment vertical="center"/>
    </xf>
    <xf numFmtId="0" fontId="2" fillId="9" borderId="19" xfId="3" applyFill="1" applyBorder="1" applyAlignment="1">
      <alignment horizontal="center" vertical="center"/>
    </xf>
    <xf numFmtId="9" fontId="0" fillId="9" borderId="19" xfId="2" applyFont="1" applyFill="1" applyBorder="1" applyAlignment="1">
      <alignment horizontal="center" vertical="center"/>
    </xf>
    <xf numFmtId="165" fontId="2" fillId="9" borderId="19" xfId="3" applyNumberFormat="1" applyFill="1" applyBorder="1" applyAlignment="1">
      <alignment vertical="center"/>
    </xf>
    <xf numFmtId="165" fontId="2" fillId="7" borderId="19" xfId="3" applyNumberFormat="1" applyFill="1" applyBorder="1" applyAlignment="1">
      <alignment vertical="center"/>
    </xf>
    <xf numFmtId="0" fontId="2" fillId="10" borderId="19" xfId="3" applyFill="1" applyBorder="1" applyAlignment="1">
      <alignment horizontal="center" vertical="center"/>
    </xf>
    <xf numFmtId="9" fontId="0" fillId="10" borderId="19" xfId="2" applyFont="1" applyFill="1" applyBorder="1" applyAlignment="1">
      <alignment horizontal="center" vertical="center"/>
    </xf>
    <xf numFmtId="165" fontId="2" fillId="10" borderId="19" xfId="3" applyNumberFormat="1" applyFill="1" applyBorder="1" applyAlignment="1">
      <alignment vertical="center"/>
    </xf>
    <xf numFmtId="0" fontId="2" fillId="11" borderId="19" xfId="3" applyFill="1" applyBorder="1" applyAlignment="1">
      <alignment horizontal="center" vertical="center"/>
    </xf>
    <xf numFmtId="9" fontId="0" fillId="11" borderId="19" xfId="2" applyFont="1" applyFill="1" applyBorder="1" applyAlignment="1">
      <alignment horizontal="center" vertical="center"/>
    </xf>
    <xf numFmtId="165" fontId="2" fillId="11" borderId="19" xfId="3" applyNumberFormat="1" applyFill="1" applyBorder="1" applyAlignment="1">
      <alignment vertical="center"/>
    </xf>
    <xf numFmtId="0" fontId="2" fillId="12" borderId="19" xfId="3" applyFill="1" applyBorder="1" applyAlignment="1">
      <alignment horizontal="center" vertical="center"/>
    </xf>
    <xf numFmtId="9" fontId="0" fillId="12" borderId="19" xfId="2" applyFont="1" applyFill="1" applyBorder="1" applyAlignment="1">
      <alignment horizontal="center" vertical="center"/>
    </xf>
    <xf numFmtId="165" fontId="2" fillId="12" borderId="19" xfId="3" applyNumberFormat="1" applyFill="1" applyBorder="1" applyAlignment="1">
      <alignment vertical="center"/>
    </xf>
    <xf numFmtId="0" fontId="2" fillId="13" borderId="19" xfId="3" applyFill="1" applyBorder="1" applyAlignment="1">
      <alignment horizontal="center" vertical="center"/>
    </xf>
    <xf numFmtId="9" fontId="0" fillId="13" borderId="19" xfId="2" applyFont="1" applyFill="1" applyBorder="1" applyAlignment="1">
      <alignment horizontal="center" vertical="center"/>
    </xf>
    <xf numFmtId="165" fontId="2" fillId="13" borderId="19" xfId="3" applyNumberFormat="1" applyFill="1" applyBorder="1" applyAlignment="1">
      <alignment vertical="center"/>
    </xf>
    <xf numFmtId="0" fontId="2" fillId="14" borderId="19" xfId="3" applyFill="1" applyBorder="1" applyAlignment="1">
      <alignment horizontal="center" vertical="center"/>
    </xf>
    <xf numFmtId="9" fontId="0" fillId="14" borderId="19" xfId="2" applyFont="1" applyFill="1" applyBorder="1" applyAlignment="1">
      <alignment horizontal="center" vertical="center"/>
    </xf>
    <xf numFmtId="165" fontId="2" fillId="14" borderId="19" xfId="3" applyNumberFormat="1" applyFill="1" applyBorder="1" applyAlignment="1">
      <alignment vertical="center"/>
    </xf>
    <xf numFmtId="0" fontId="2" fillId="15" borderId="19" xfId="3" applyFill="1" applyBorder="1" applyAlignment="1">
      <alignment horizontal="center" vertical="center"/>
    </xf>
    <xf numFmtId="9" fontId="0" fillId="15" borderId="19" xfId="2" applyFont="1" applyFill="1" applyBorder="1" applyAlignment="1">
      <alignment horizontal="center" vertical="center"/>
    </xf>
    <xf numFmtId="165" fontId="2" fillId="15" borderId="19" xfId="3" applyNumberFormat="1" applyFill="1" applyBorder="1" applyAlignment="1">
      <alignment vertical="center"/>
    </xf>
    <xf numFmtId="0" fontId="2" fillId="16" borderId="19" xfId="3" applyFill="1" applyBorder="1" applyAlignment="1">
      <alignment horizontal="center" vertical="center"/>
    </xf>
    <xf numFmtId="9" fontId="0" fillId="16" borderId="19" xfId="2" applyFont="1" applyFill="1" applyBorder="1" applyAlignment="1">
      <alignment horizontal="center" vertical="center"/>
    </xf>
    <xf numFmtId="165" fontId="2" fillId="16" borderId="19" xfId="3" applyNumberFormat="1" applyFill="1" applyBorder="1" applyAlignment="1">
      <alignment vertical="center"/>
    </xf>
    <xf numFmtId="0" fontId="7" fillId="5" borderId="20" xfId="3" applyFont="1" applyFill="1" applyBorder="1" applyAlignment="1">
      <alignment horizontal="left" vertical="center" wrapText="1"/>
    </xf>
    <xf numFmtId="0" fontId="7" fillId="5" borderId="21" xfId="3" applyFont="1" applyFill="1" applyBorder="1" applyAlignment="1">
      <alignment horizontal="left" vertical="center" wrapText="1"/>
    </xf>
    <xf numFmtId="0" fontId="7" fillId="5" borderId="22" xfId="3" applyFont="1" applyFill="1" applyBorder="1" applyAlignment="1">
      <alignment horizontal="left" vertical="center" wrapText="1"/>
    </xf>
    <xf numFmtId="165" fontId="0" fillId="2" borderId="22" xfId="1" applyNumberFormat="1" applyFont="1" applyFill="1" applyBorder="1" applyAlignment="1">
      <alignment horizontal="center" vertical="center"/>
    </xf>
    <xf numFmtId="0" fontId="2" fillId="4" borderId="23" xfId="3" applyFill="1" applyBorder="1"/>
    <xf numFmtId="0" fontId="2" fillId="6" borderId="22" xfId="3" applyFill="1" applyBorder="1" applyAlignment="1">
      <alignment horizontal="center" vertical="center"/>
    </xf>
    <xf numFmtId="9" fontId="0" fillId="6" borderId="22" xfId="2" applyFont="1" applyFill="1" applyBorder="1" applyAlignment="1">
      <alignment horizontal="center" vertical="center"/>
    </xf>
    <xf numFmtId="165" fontId="2" fillId="6" borderId="22" xfId="3" applyNumberFormat="1" applyFill="1" applyBorder="1" applyAlignment="1">
      <alignment vertical="center"/>
    </xf>
    <xf numFmtId="0" fontId="2" fillId="7" borderId="22" xfId="3" applyFill="1" applyBorder="1" applyAlignment="1">
      <alignment horizontal="center" vertical="center"/>
    </xf>
    <xf numFmtId="9" fontId="0" fillId="7" borderId="22" xfId="2" applyFont="1" applyFill="1" applyBorder="1" applyAlignment="1">
      <alignment horizontal="center" vertical="center"/>
    </xf>
    <xf numFmtId="0" fontId="2" fillId="8" borderId="22" xfId="3" applyFill="1" applyBorder="1" applyAlignment="1">
      <alignment horizontal="center" vertical="center"/>
    </xf>
    <xf numFmtId="9" fontId="0" fillId="8" borderId="22" xfId="2" applyFont="1" applyFill="1" applyBorder="1" applyAlignment="1">
      <alignment horizontal="center" vertical="center"/>
    </xf>
    <xf numFmtId="165" fontId="2" fillId="8" borderId="22" xfId="3" applyNumberFormat="1" applyFill="1" applyBorder="1" applyAlignment="1">
      <alignment vertical="center"/>
    </xf>
    <xf numFmtId="0" fontId="2" fillId="9" borderId="22" xfId="3" applyFill="1" applyBorder="1" applyAlignment="1">
      <alignment horizontal="center" vertical="center"/>
    </xf>
    <xf numFmtId="9" fontId="0" fillId="9" borderId="22" xfId="2" applyFont="1" applyFill="1" applyBorder="1" applyAlignment="1">
      <alignment horizontal="center" vertical="center"/>
    </xf>
    <xf numFmtId="165" fontId="2" fillId="9" borderId="22" xfId="3" applyNumberFormat="1" applyFill="1" applyBorder="1" applyAlignment="1">
      <alignment vertical="center"/>
    </xf>
    <xf numFmtId="165" fontId="2" fillId="7" borderId="22" xfId="3" applyNumberFormat="1" applyFill="1" applyBorder="1" applyAlignment="1">
      <alignment vertical="center"/>
    </xf>
    <xf numFmtId="0" fontId="2" fillId="10" borderId="22" xfId="3" applyFill="1" applyBorder="1" applyAlignment="1">
      <alignment horizontal="center" vertical="center"/>
    </xf>
    <xf numFmtId="9" fontId="0" fillId="10" borderId="22" xfId="2" applyFont="1" applyFill="1" applyBorder="1" applyAlignment="1">
      <alignment horizontal="center" vertical="center"/>
    </xf>
    <xf numFmtId="165" fontId="2" fillId="10" borderId="22" xfId="3" applyNumberFormat="1" applyFill="1" applyBorder="1" applyAlignment="1">
      <alignment vertical="center"/>
    </xf>
    <xf numFmtId="0" fontId="2" fillId="11" borderId="22" xfId="3" applyFill="1" applyBorder="1" applyAlignment="1">
      <alignment horizontal="center" vertical="center"/>
    </xf>
    <xf numFmtId="9" fontId="0" fillId="11" borderId="22" xfId="2" applyFont="1" applyFill="1" applyBorder="1" applyAlignment="1">
      <alignment horizontal="center" vertical="center"/>
    </xf>
    <xf numFmtId="165" fontId="2" fillId="11" borderId="22" xfId="3" applyNumberFormat="1" applyFill="1" applyBorder="1" applyAlignment="1">
      <alignment vertical="center"/>
    </xf>
    <xf numFmtId="0" fontId="2" fillId="12" borderId="22" xfId="3" applyFill="1" applyBorder="1" applyAlignment="1">
      <alignment horizontal="center" vertical="center"/>
    </xf>
    <xf numFmtId="9" fontId="0" fillId="12" borderId="22" xfId="2" applyFont="1" applyFill="1" applyBorder="1" applyAlignment="1">
      <alignment horizontal="center" vertical="center"/>
    </xf>
    <xf numFmtId="165" fontId="2" fillId="12" borderId="22" xfId="3" applyNumberFormat="1" applyFill="1" applyBorder="1" applyAlignment="1">
      <alignment vertical="center"/>
    </xf>
    <xf numFmtId="0" fontId="2" fillId="13" borderId="22" xfId="3" applyFill="1" applyBorder="1" applyAlignment="1">
      <alignment horizontal="center" vertical="center"/>
    </xf>
    <xf numFmtId="9" fontId="0" fillId="13" borderId="22" xfId="2" applyFont="1" applyFill="1" applyBorder="1" applyAlignment="1">
      <alignment horizontal="center" vertical="center"/>
    </xf>
    <xf numFmtId="165" fontId="2" fillId="13" borderId="22" xfId="3" applyNumberFormat="1" applyFill="1" applyBorder="1" applyAlignment="1">
      <alignment vertical="center"/>
    </xf>
    <xf numFmtId="0" fontId="2" fillId="14" borderId="22" xfId="3" applyFill="1" applyBorder="1" applyAlignment="1">
      <alignment horizontal="center" vertical="center"/>
    </xf>
    <xf numFmtId="9" fontId="0" fillId="14" borderId="22" xfId="2" applyFont="1" applyFill="1" applyBorder="1" applyAlignment="1">
      <alignment horizontal="center" vertical="center"/>
    </xf>
    <xf numFmtId="165" fontId="2" fillId="14" borderId="22" xfId="3" applyNumberFormat="1" applyFill="1" applyBorder="1" applyAlignment="1">
      <alignment vertical="center"/>
    </xf>
    <xf numFmtId="0" fontId="2" fillId="15" borderId="22" xfId="3" applyFill="1" applyBorder="1" applyAlignment="1">
      <alignment horizontal="center" vertical="center"/>
    </xf>
    <xf numFmtId="9" fontId="0" fillId="15" borderId="22" xfId="2" applyFont="1" applyFill="1" applyBorder="1" applyAlignment="1">
      <alignment horizontal="center" vertical="center"/>
    </xf>
    <xf numFmtId="165" fontId="2" fillId="15" borderId="22" xfId="3" applyNumberFormat="1" applyFill="1" applyBorder="1" applyAlignment="1">
      <alignment vertical="center"/>
    </xf>
    <xf numFmtId="0" fontId="2" fillId="16" borderId="22" xfId="3" applyFill="1" applyBorder="1" applyAlignment="1">
      <alignment horizontal="center" vertical="center"/>
    </xf>
    <xf numFmtId="9" fontId="0" fillId="16" borderId="22" xfId="2" applyFont="1" applyFill="1" applyBorder="1" applyAlignment="1">
      <alignment horizontal="center" vertical="center"/>
    </xf>
    <xf numFmtId="165" fontId="2" fillId="16" borderId="22" xfId="3" applyNumberFormat="1" applyFill="1" applyBorder="1" applyAlignment="1">
      <alignment vertical="center"/>
    </xf>
    <xf numFmtId="0" fontId="7" fillId="5" borderId="24" xfId="3" applyFont="1" applyFill="1" applyBorder="1" applyAlignment="1">
      <alignment horizontal="left" vertical="center" wrapText="1"/>
    </xf>
    <xf numFmtId="165" fontId="2" fillId="7" borderId="25" xfId="3" applyNumberFormat="1" applyFill="1" applyBorder="1" applyAlignment="1">
      <alignment vertical="center"/>
    </xf>
    <xf numFmtId="0" fontId="7" fillId="5" borderId="26" xfId="3" applyFont="1" applyFill="1" applyBorder="1" applyAlignment="1">
      <alignment horizontal="left" vertical="center" wrapText="1"/>
    </xf>
    <xf numFmtId="0" fontId="7" fillId="5" borderId="27" xfId="3" applyFont="1" applyFill="1" applyBorder="1" applyAlignment="1">
      <alignment horizontal="left" vertical="center" wrapText="1"/>
    </xf>
    <xf numFmtId="165" fontId="0" fillId="2" borderId="27" xfId="1" applyNumberFormat="1" applyFont="1" applyFill="1" applyBorder="1" applyAlignment="1">
      <alignment horizontal="center" vertical="center"/>
    </xf>
    <xf numFmtId="165" fontId="2" fillId="2" borderId="27" xfId="1" applyNumberFormat="1" applyFont="1" applyFill="1" applyBorder="1" applyAlignment="1">
      <alignment horizontal="center" vertical="center"/>
    </xf>
    <xf numFmtId="0" fontId="2" fillId="4" borderId="28" xfId="3" applyFill="1" applyBorder="1"/>
    <xf numFmtId="0" fontId="2" fillId="6" borderId="27" xfId="3" applyFill="1" applyBorder="1" applyAlignment="1">
      <alignment horizontal="center" vertical="center"/>
    </xf>
    <xf numFmtId="9" fontId="0" fillId="6" borderId="27" xfId="2" applyFont="1" applyFill="1" applyBorder="1" applyAlignment="1">
      <alignment horizontal="center" vertical="center"/>
    </xf>
    <xf numFmtId="165" fontId="2" fillId="6" borderId="27" xfId="3" applyNumberFormat="1" applyFill="1" applyBorder="1" applyAlignment="1">
      <alignment vertical="center"/>
    </xf>
    <xf numFmtId="0" fontId="2" fillId="7" borderId="27" xfId="3" applyFill="1" applyBorder="1" applyAlignment="1">
      <alignment horizontal="center" vertical="center"/>
    </xf>
    <xf numFmtId="9" fontId="0" fillId="7" borderId="27" xfId="2" applyFont="1" applyFill="1" applyBorder="1" applyAlignment="1">
      <alignment horizontal="center" vertical="center"/>
    </xf>
    <xf numFmtId="165" fontId="2" fillId="7" borderId="27" xfId="3" applyNumberFormat="1" applyFill="1" applyBorder="1" applyAlignment="1">
      <alignment vertical="center"/>
    </xf>
    <xf numFmtId="0" fontId="2" fillId="8" borderId="27" xfId="3" applyFill="1" applyBorder="1" applyAlignment="1">
      <alignment horizontal="center" vertical="center"/>
    </xf>
    <xf numFmtId="9" fontId="0" fillId="8" borderId="27" xfId="2" applyFont="1" applyFill="1" applyBorder="1" applyAlignment="1">
      <alignment horizontal="center" vertical="center"/>
    </xf>
    <xf numFmtId="165" fontId="2" fillId="8" borderId="27" xfId="3" applyNumberFormat="1" applyFill="1" applyBorder="1" applyAlignment="1">
      <alignment vertical="center"/>
    </xf>
    <xf numFmtId="0" fontId="2" fillId="9" borderId="27" xfId="3" applyFill="1" applyBorder="1" applyAlignment="1">
      <alignment horizontal="center" vertical="center"/>
    </xf>
    <xf numFmtId="9" fontId="0" fillId="9" borderId="27" xfId="2" applyFont="1" applyFill="1" applyBorder="1" applyAlignment="1">
      <alignment horizontal="center" vertical="center"/>
    </xf>
    <xf numFmtId="165" fontId="2" fillId="9" borderId="27" xfId="3" applyNumberFormat="1" applyFill="1" applyBorder="1" applyAlignment="1">
      <alignment vertical="center"/>
    </xf>
    <xf numFmtId="0" fontId="2" fillId="10" borderId="27" xfId="3" applyFill="1" applyBorder="1" applyAlignment="1">
      <alignment horizontal="center" vertical="center"/>
    </xf>
    <xf numFmtId="9" fontId="0" fillId="10" borderId="27" xfId="2" applyFont="1" applyFill="1" applyBorder="1" applyAlignment="1">
      <alignment horizontal="center" vertical="center"/>
    </xf>
    <xf numFmtId="165" fontId="2" fillId="10" borderId="27" xfId="3" applyNumberFormat="1" applyFill="1" applyBorder="1" applyAlignment="1">
      <alignment vertical="center"/>
    </xf>
    <xf numFmtId="0" fontId="2" fillId="11" borderId="27" xfId="3" applyFill="1" applyBorder="1" applyAlignment="1">
      <alignment horizontal="center" vertical="center"/>
    </xf>
    <xf numFmtId="9" fontId="0" fillId="11" borderId="27" xfId="2" applyFont="1" applyFill="1" applyBorder="1" applyAlignment="1">
      <alignment horizontal="center" vertical="center"/>
    </xf>
    <xf numFmtId="165" fontId="2" fillId="11" borderId="27" xfId="3" applyNumberFormat="1" applyFill="1" applyBorder="1" applyAlignment="1">
      <alignment vertical="center"/>
    </xf>
    <xf numFmtId="0" fontId="2" fillId="12" borderId="27" xfId="3" applyFill="1" applyBorder="1" applyAlignment="1">
      <alignment horizontal="center" vertical="center"/>
    </xf>
    <xf numFmtId="9" fontId="0" fillId="12" borderId="27" xfId="2" applyFont="1" applyFill="1" applyBorder="1" applyAlignment="1">
      <alignment horizontal="center" vertical="center"/>
    </xf>
    <xf numFmtId="165" fontId="2" fillId="12" borderId="27" xfId="3" applyNumberFormat="1" applyFill="1" applyBorder="1" applyAlignment="1">
      <alignment vertical="center"/>
    </xf>
    <xf numFmtId="0" fontId="2" fillId="13" borderId="27" xfId="3" applyFill="1" applyBorder="1" applyAlignment="1">
      <alignment horizontal="center" vertical="center"/>
    </xf>
    <xf numFmtId="9" fontId="0" fillId="13" borderId="27" xfId="2" applyFont="1" applyFill="1" applyBorder="1" applyAlignment="1">
      <alignment horizontal="center" vertical="center"/>
    </xf>
    <xf numFmtId="165" fontId="2" fillId="13" borderId="27" xfId="3" applyNumberFormat="1" applyFill="1" applyBorder="1" applyAlignment="1">
      <alignment vertical="center"/>
    </xf>
    <xf numFmtId="0" fontId="2" fillId="14" borderId="27" xfId="3" applyFill="1" applyBorder="1" applyAlignment="1">
      <alignment horizontal="center" vertical="center"/>
    </xf>
    <xf numFmtId="9" fontId="0" fillId="14" borderId="27" xfId="2" applyFont="1" applyFill="1" applyBorder="1" applyAlignment="1">
      <alignment horizontal="center" vertical="center"/>
    </xf>
    <xf numFmtId="165" fontId="2" fillId="14" borderId="27" xfId="3" applyNumberFormat="1" applyFill="1" applyBorder="1" applyAlignment="1">
      <alignment vertical="center"/>
    </xf>
    <xf numFmtId="0" fontId="2" fillId="15" borderId="27" xfId="3" applyFill="1" applyBorder="1" applyAlignment="1">
      <alignment horizontal="center" vertical="center"/>
    </xf>
    <xf numFmtId="9" fontId="0" fillId="15" borderId="27" xfId="2" applyFont="1" applyFill="1" applyBorder="1" applyAlignment="1">
      <alignment horizontal="center" vertical="center"/>
    </xf>
    <xf numFmtId="165" fontId="2" fillId="15" borderId="27" xfId="3" applyNumberFormat="1" applyFill="1" applyBorder="1" applyAlignment="1">
      <alignment vertical="center"/>
    </xf>
    <xf numFmtId="0" fontId="2" fillId="16" borderId="27" xfId="3" applyFill="1" applyBorder="1" applyAlignment="1">
      <alignment horizontal="center" vertical="center"/>
    </xf>
    <xf numFmtId="9" fontId="0" fillId="16" borderId="27" xfId="2" applyFont="1" applyFill="1" applyBorder="1" applyAlignment="1">
      <alignment horizontal="center" vertical="center"/>
    </xf>
    <xf numFmtId="165" fontId="2" fillId="16" borderId="27" xfId="3" applyNumberFormat="1" applyFill="1" applyBorder="1" applyAlignment="1">
      <alignment vertical="center"/>
    </xf>
    <xf numFmtId="0" fontId="7" fillId="5" borderId="29" xfId="3" applyFont="1" applyFill="1" applyBorder="1" applyAlignment="1">
      <alignment horizontal="left" vertical="center" wrapText="1"/>
    </xf>
    <xf numFmtId="0" fontId="7" fillId="5" borderId="30" xfId="3" applyFont="1" applyFill="1" applyBorder="1" applyAlignment="1">
      <alignment horizontal="left" vertical="center" wrapText="1"/>
    </xf>
    <xf numFmtId="0" fontId="7" fillId="5" borderId="31" xfId="3" applyFont="1" applyFill="1" applyBorder="1" applyAlignment="1">
      <alignment horizontal="left" vertical="center" wrapText="1"/>
    </xf>
    <xf numFmtId="165" fontId="0" fillId="2" borderId="31" xfId="1" applyNumberFormat="1" applyFont="1" applyFill="1" applyBorder="1" applyAlignment="1">
      <alignment horizontal="center" vertical="center"/>
    </xf>
    <xf numFmtId="165" fontId="2" fillId="2" borderId="31" xfId="1" applyNumberFormat="1" applyFont="1" applyFill="1" applyBorder="1" applyAlignment="1">
      <alignment horizontal="center" vertical="center"/>
    </xf>
    <xf numFmtId="0" fontId="2" fillId="4" borderId="32" xfId="3" applyFill="1" applyBorder="1"/>
    <xf numFmtId="0" fontId="2" fillId="6" borderId="31" xfId="3" applyFill="1" applyBorder="1" applyAlignment="1">
      <alignment horizontal="center" vertical="center"/>
    </xf>
    <xf numFmtId="9" fontId="0" fillId="6" borderId="31" xfId="2" applyFont="1" applyFill="1" applyBorder="1" applyAlignment="1">
      <alignment horizontal="center" vertical="center"/>
    </xf>
    <xf numFmtId="165" fontId="2" fillId="6" borderId="31" xfId="3" applyNumberFormat="1" applyFill="1" applyBorder="1" applyAlignment="1">
      <alignment vertical="center"/>
    </xf>
    <xf numFmtId="0" fontId="2" fillId="7" borderId="31" xfId="3" applyFill="1" applyBorder="1" applyAlignment="1">
      <alignment horizontal="center" vertical="center"/>
    </xf>
    <xf numFmtId="9" fontId="0" fillId="7" borderId="31" xfId="2" applyFont="1" applyFill="1" applyBorder="1" applyAlignment="1">
      <alignment horizontal="center" vertical="center"/>
    </xf>
    <xf numFmtId="165" fontId="2" fillId="7" borderId="31" xfId="3" applyNumberFormat="1" applyFill="1" applyBorder="1" applyAlignment="1">
      <alignment vertical="center"/>
    </xf>
    <xf numFmtId="0" fontId="2" fillId="8" borderId="31" xfId="3" applyFill="1" applyBorder="1" applyAlignment="1">
      <alignment horizontal="center" vertical="center"/>
    </xf>
    <xf numFmtId="9" fontId="0" fillId="8" borderId="31" xfId="2" applyFont="1" applyFill="1" applyBorder="1" applyAlignment="1">
      <alignment horizontal="center" vertical="center"/>
    </xf>
    <xf numFmtId="165" fontId="2" fillId="8" borderId="31" xfId="3" applyNumberFormat="1" applyFill="1" applyBorder="1" applyAlignment="1">
      <alignment vertical="center"/>
    </xf>
    <xf numFmtId="0" fontId="2" fillId="9" borderId="31" xfId="3" applyFill="1" applyBorder="1" applyAlignment="1">
      <alignment horizontal="center" vertical="center"/>
    </xf>
    <xf numFmtId="9" fontId="0" fillId="9" borderId="31" xfId="2" applyFont="1" applyFill="1" applyBorder="1" applyAlignment="1">
      <alignment horizontal="center" vertical="center"/>
    </xf>
    <xf numFmtId="165" fontId="2" fillId="9" borderId="31" xfId="3" applyNumberFormat="1" applyFill="1" applyBorder="1" applyAlignment="1">
      <alignment vertical="center"/>
    </xf>
    <xf numFmtId="0" fontId="2" fillId="10" borderId="31" xfId="3" applyFill="1" applyBorder="1" applyAlignment="1">
      <alignment horizontal="center" vertical="center"/>
    </xf>
    <xf numFmtId="9" fontId="0" fillId="10" borderId="31" xfId="2" applyFont="1" applyFill="1" applyBorder="1" applyAlignment="1">
      <alignment horizontal="center" vertical="center"/>
    </xf>
    <xf numFmtId="165" fontId="2" fillId="10" borderId="31" xfId="3" applyNumberFormat="1" applyFill="1" applyBorder="1" applyAlignment="1">
      <alignment vertical="center"/>
    </xf>
    <xf numFmtId="0" fontId="2" fillId="11" borderId="31" xfId="3" applyFill="1" applyBorder="1" applyAlignment="1">
      <alignment horizontal="center" vertical="center"/>
    </xf>
    <xf numFmtId="9" fontId="0" fillId="11" borderId="31" xfId="2" applyFont="1" applyFill="1" applyBorder="1" applyAlignment="1">
      <alignment horizontal="center" vertical="center"/>
    </xf>
    <xf numFmtId="165" fontId="2" fillId="11" borderId="31" xfId="3" applyNumberFormat="1" applyFill="1" applyBorder="1" applyAlignment="1">
      <alignment vertical="center"/>
    </xf>
    <xf numFmtId="0" fontId="2" fillId="12" borderId="31" xfId="3" applyFill="1" applyBorder="1" applyAlignment="1">
      <alignment horizontal="center" vertical="center"/>
    </xf>
    <xf numFmtId="9" fontId="0" fillId="12" borderId="31" xfId="2" applyFont="1" applyFill="1" applyBorder="1" applyAlignment="1">
      <alignment horizontal="center" vertical="center"/>
    </xf>
    <xf numFmtId="165" fontId="2" fillId="12" borderId="31" xfId="3" applyNumberFormat="1" applyFill="1" applyBorder="1" applyAlignment="1">
      <alignment vertical="center"/>
    </xf>
    <xf numFmtId="0" fontId="2" fillId="13" borderId="31" xfId="3" applyFill="1" applyBorder="1" applyAlignment="1">
      <alignment horizontal="center" vertical="center"/>
    </xf>
    <xf numFmtId="9" fontId="0" fillId="13" borderId="31" xfId="2" applyFont="1" applyFill="1" applyBorder="1" applyAlignment="1">
      <alignment horizontal="center" vertical="center"/>
    </xf>
    <xf numFmtId="165" fontId="2" fillId="13" borderId="31" xfId="3" applyNumberFormat="1" applyFill="1" applyBorder="1" applyAlignment="1">
      <alignment vertical="center"/>
    </xf>
    <xf numFmtId="0" fontId="2" fillId="14" borderId="31" xfId="3" applyFill="1" applyBorder="1" applyAlignment="1">
      <alignment horizontal="center" vertical="center"/>
    </xf>
    <xf numFmtId="9" fontId="0" fillId="14" borderId="31" xfId="2" applyFont="1" applyFill="1" applyBorder="1" applyAlignment="1">
      <alignment horizontal="center" vertical="center"/>
    </xf>
    <xf numFmtId="165" fontId="2" fillId="14" borderId="31" xfId="3" applyNumberFormat="1" applyFill="1" applyBorder="1" applyAlignment="1">
      <alignment vertical="center"/>
    </xf>
    <xf numFmtId="0" fontId="2" fillId="15" borderId="31" xfId="3" applyFill="1" applyBorder="1" applyAlignment="1">
      <alignment horizontal="center" vertical="center"/>
    </xf>
    <xf numFmtId="9" fontId="0" fillId="15" borderId="31" xfId="2" applyFont="1" applyFill="1" applyBorder="1" applyAlignment="1">
      <alignment horizontal="center" vertical="center"/>
    </xf>
    <xf numFmtId="165" fontId="2" fillId="15" borderId="31" xfId="3" applyNumberFormat="1" applyFill="1" applyBorder="1" applyAlignment="1">
      <alignment vertical="center"/>
    </xf>
    <xf numFmtId="0" fontId="2" fillId="16" borderId="31" xfId="3" applyFill="1" applyBorder="1" applyAlignment="1">
      <alignment horizontal="center" vertical="center"/>
    </xf>
    <xf numFmtId="9" fontId="0" fillId="16" borderId="31" xfId="2" applyFont="1" applyFill="1" applyBorder="1" applyAlignment="1">
      <alignment horizontal="center" vertical="center"/>
    </xf>
    <xf numFmtId="165" fontId="2" fillId="16" borderId="31" xfId="3" applyNumberFormat="1" applyFill="1" applyBorder="1" applyAlignment="1">
      <alignment vertical="center"/>
    </xf>
    <xf numFmtId="44" fontId="0" fillId="13" borderId="31" xfId="1" applyFont="1" applyFill="1" applyBorder="1" applyAlignment="1">
      <alignment horizontal="center" vertical="center"/>
    </xf>
    <xf numFmtId="0" fontId="7" fillId="5" borderId="33" xfId="3" applyFont="1" applyFill="1" applyBorder="1" applyAlignment="1">
      <alignment horizontal="left" vertical="center" wrapText="1"/>
    </xf>
    <xf numFmtId="0" fontId="8" fillId="3" borderId="22" xfId="3" applyFont="1" applyFill="1" applyBorder="1" applyAlignment="1">
      <alignment horizontal="left" vertical="center" wrapText="1"/>
    </xf>
    <xf numFmtId="165" fontId="0" fillId="3" borderId="22" xfId="1" applyNumberFormat="1" applyFont="1" applyFill="1" applyBorder="1" applyAlignment="1">
      <alignment horizontal="center"/>
    </xf>
    <xf numFmtId="0" fontId="2" fillId="3" borderId="22" xfId="3" applyFill="1" applyBorder="1" applyAlignment="1">
      <alignment vertical="center"/>
    </xf>
    <xf numFmtId="0" fontId="9" fillId="17" borderId="6" xfId="3" applyFont="1" applyFill="1" applyBorder="1"/>
    <xf numFmtId="0" fontId="2" fillId="17" borderId="15" xfId="3" applyFill="1" applyBorder="1"/>
    <xf numFmtId="0" fontId="2" fillId="3" borderId="0" xfId="3" applyFill="1" applyAlignment="1">
      <alignment vertical="center"/>
    </xf>
    <xf numFmtId="165" fontId="10" fillId="6" borderId="34" xfId="3" applyNumberFormat="1" applyFont="1" applyFill="1" applyBorder="1" applyAlignment="1">
      <alignment vertical="center"/>
    </xf>
    <xf numFmtId="0" fontId="2" fillId="3" borderId="34" xfId="3" applyFill="1" applyBorder="1" applyAlignment="1">
      <alignment vertical="center"/>
    </xf>
    <xf numFmtId="165" fontId="10" fillId="7" borderId="34" xfId="3" applyNumberFormat="1" applyFont="1" applyFill="1" applyBorder="1" applyAlignment="1">
      <alignment vertical="center"/>
    </xf>
    <xf numFmtId="165" fontId="10" fillId="8" borderId="34" xfId="3" applyNumberFormat="1" applyFont="1" applyFill="1" applyBorder="1" applyAlignment="1">
      <alignment vertical="center"/>
    </xf>
    <xf numFmtId="165" fontId="10" fillId="9" borderId="34" xfId="3" applyNumberFormat="1" applyFont="1" applyFill="1" applyBorder="1" applyAlignment="1">
      <alignment vertical="center"/>
    </xf>
    <xf numFmtId="165" fontId="10" fillId="10" borderId="34" xfId="3" applyNumberFormat="1" applyFont="1" applyFill="1" applyBorder="1" applyAlignment="1">
      <alignment vertical="center"/>
    </xf>
    <xf numFmtId="165" fontId="10" fillId="11" borderId="5" xfId="3" applyNumberFormat="1" applyFont="1" applyFill="1" applyBorder="1" applyAlignment="1">
      <alignment vertical="center"/>
    </xf>
    <xf numFmtId="165" fontId="10" fillId="12" borderId="5" xfId="3" applyNumberFormat="1" applyFont="1" applyFill="1" applyBorder="1" applyAlignment="1">
      <alignment vertical="center"/>
    </xf>
    <xf numFmtId="165" fontId="10" fillId="18" borderId="34" xfId="3" applyNumberFormat="1" applyFont="1" applyFill="1" applyBorder="1" applyAlignment="1">
      <alignment vertical="center"/>
    </xf>
    <xf numFmtId="165" fontId="10" fillId="8" borderId="5" xfId="3" applyNumberFormat="1" applyFont="1" applyFill="1" applyBorder="1" applyAlignment="1">
      <alignment vertical="center"/>
    </xf>
    <xf numFmtId="165" fontId="10" fillId="13" borderId="5" xfId="3" applyNumberFormat="1" applyFont="1" applyFill="1" applyBorder="1" applyAlignment="1">
      <alignment vertical="center"/>
    </xf>
    <xf numFmtId="165" fontId="9" fillId="6" borderId="34" xfId="3" applyNumberFormat="1" applyFont="1" applyFill="1" applyBorder="1" applyAlignment="1">
      <alignment vertical="center"/>
    </xf>
    <xf numFmtId="165" fontId="9" fillId="7" borderId="34" xfId="3" applyNumberFormat="1" applyFont="1" applyFill="1" applyBorder="1" applyAlignment="1">
      <alignment vertical="center"/>
    </xf>
    <xf numFmtId="165" fontId="9" fillId="8" borderId="34" xfId="3" applyNumberFormat="1" applyFont="1" applyFill="1" applyBorder="1" applyAlignment="1">
      <alignment vertical="center"/>
    </xf>
    <xf numFmtId="165" fontId="9" fillId="9" borderId="34" xfId="3" applyNumberFormat="1" applyFont="1" applyFill="1" applyBorder="1" applyAlignment="1">
      <alignment vertical="center"/>
    </xf>
    <xf numFmtId="165" fontId="9" fillId="10" borderId="34" xfId="3" applyNumberFormat="1" applyFont="1" applyFill="1" applyBorder="1" applyAlignment="1">
      <alignment vertical="center"/>
    </xf>
    <xf numFmtId="165" fontId="9" fillId="11" borderId="5" xfId="3" applyNumberFormat="1" applyFont="1" applyFill="1" applyBorder="1" applyAlignment="1">
      <alignment vertical="center"/>
    </xf>
    <xf numFmtId="165" fontId="9" fillId="12" borderId="5" xfId="3" applyNumberFormat="1" applyFont="1" applyFill="1" applyBorder="1" applyAlignment="1">
      <alignment vertical="center"/>
    </xf>
    <xf numFmtId="165" fontId="9" fillId="18" borderId="34" xfId="3" applyNumberFormat="1" applyFont="1" applyFill="1" applyBorder="1" applyAlignment="1">
      <alignment vertical="center"/>
    </xf>
    <xf numFmtId="165" fontId="9" fillId="8" borderId="5" xfId="3" applyNumberFormat="1" applyFont="1" applyFill="1" applyBorder="1" applyAlignment="1">
      <alignment vertical="center"/>
    </xf>
    <xf numFmtId="165" fontId="9" fillId="13" borderId="5" xfId="3" applyNumberFormat="1" applyFont="1" applyFill="1" applyBorder="1" applyAlignment="1">
      <alignment vertical="center"/>
    </xf>
    <xf numFmtId="165" fontId="9" fillId="11" borderId="34" xfId="3" applyNumberFormat="1" applyFont="1" applyFill="1" applyBorder="1" applyAlignment="1">
      <alignment vertical="center"/>
    </xf>
    <xf numFmtId="165" fontId="9" fillId="13" borderId="34" xfId="3" applyNumberFormat="1" applyFont="1" applyFill="1" applyBorder="1" applyAlignment="1">
      <alignment vertical="center"/>
    </xf>
    <xf numFmtId="0" fontId="9" fillId="19" borderId="6" xfId="3" applyFont="1" applyFill="1" applyBorder="1"/>
    <xf numFmtId="0" fontId="2" fillId="19" borderId="15" xfId="3" applyFill="1" applyBorder="1"/>
    <xf numFmtId="165" fontId="2" fillId="2" borderId="0" xfId="3" applyNumberFormat="1" applyFill="1"/>
    <xf numFmtId="0" fontId="4" fillId="3" borderId="0" xfId="3" applyFont="1" applyFill="1" applyAlignment="1">
      <alignment wrapText="1"/>
    </xf>
    <xf numFmtId="9" fontId="2" fillId="2" borderId="6" xfId="3" applyNumberFormat="1" applyFill="1" applyBorder="1" applyAlignment="1">
      <alignment horizontal="center"/>
    </xf>
    <xf numFmtId="9" fontId="2" fillId="2" borderId="0" xfId="3" applyNumberFormat="1" applyFill="1" applyBorder="1" applyAlignment="1">
      <alignment horizontal="center"/>
    </xf>
    <xf numFmtId="14" fontId="2" fillId="2" borderId="0" xfId="3" applyNumberFormat="1" applyFill="1" applyBorder="1" applyAlignment="1">
      <alignment horizontal="center"/>
    </xf>
    <xf numFmtId="0" fontId="4" fillId="2" borderId="0" xfId="3" applyFont="1" applyFill="1" applyAlignment="1">
      <alignment wrapText="1"/>
    </xf>
    <xf numFmtId="0" fontId="9" fillId="2" borderId="0" xfId="3" applyFont="1" applyFill="1"/>
    <xf numFmtId="0" fontId="4" fillId="3" borderId="0" xfId="3" applyFont="1" applyFill="1"/>
    <xf numFmtId="0" fontId="4" fillId="3" borderId="0" xfId="3" applyFont="1" applyFill="1" applyAlignment="1">
      <alignment horizontal="center"/>
    </xf>
    <xf numFmtId="9" fontId="2" fillId="2" borderId="0" xfId="2" applyFont="1" applyFill="1"/>
    <xf numFmtId="44" fontId="2" fillId="2" borderId="0" xfId="1" applyNumberFormat="1" applyFont="1" applyFill="1"/>
    <xf numFmtId="0" fontId="9" fillId="4" borderId="6" xfId="3" applyFont="1" applyFill="1" applyBorder="1"/>
    <xf numFmtId="0" fontId="2" fillId="2" borderId="6" xfId="3" applyFill="1" applyBorder="1"/>
    <xf numFmtId="0" fontId="9" fillId="2" borderId="0" xfId="3" quotePrefix="1" applyFont="1" applyFill="1"/>
    <xf numFmtId="0" fontId="2" fillId="0" borderId="0" xfId="3" applyFill="1"/>
    <xf numFmtId="0" fontId="9" fillId="2" borderId="35" xfId="3" applyFont="1" applyFill="1" applyBorder="1"/>
    <xf numFmtId="0" fontId="4" fillId="3" borderId="6" xfId="3" applyFont="1" applyFill="1" applyBorder="1" applyAlignment="1">
      <alignment wrapText="1"/>
    </xf>
    <xf numFmtId="0" fontId="4" fillId="3" borderId="0" xfId="3" applyFont="1" applyFill="1" applyBorder="1" applyAlignment="1">
      <alignment wrapText="1"/>
    </xf>
    <xf numFmtId="0" fontId="8" fillId="5" borderId="6" xfId="3" applyFont="1" applyFill="1" applyBorder="1" applyAlignment="1">
      <alignment horizontal="left" vertical="center" wrapText="1"/>
    </xf>
    <xf numFmtId="0" fontId="8" fillId="5" borderId="6" xfId="3" applyFont="1" applyFill="1" applyBorder="1" applyAlignment="1">
      <alignment horizontal="center" vertical="center" wrapText="1"/>
    </xf>
    <xf numFmtId="166" fontId="2" fillId="2" borderId="0" xfId="4" applyNumberFormat="1" applyFont="1" applyFill="1"/>
    <xf numFmtId="0" fontId="11" fillId="5" borderId="6" xfId="3" applyFont="1" applyFill="1" applyBorder="1" applyAlignment="1">
      <alignment horizontal="left" vertical="center" wrapText="1"/>
    </xf>
    <xf numFmtId="0" fontId="11" fillId="5" borderId="6" xfId="3" applyFont="1" applyFill="1" applyBorder="1" applyAlignment="1">
      <alignment horizontal="center" vertical="center" wrapText="1"/>
    </xf>
    <xf numFmtId="167" fontId="2" fillId="2" borderId="0" xfId="3" applyNumberFormat="1" applyFill="1" applyAlignment="1">
      <alignment horizontal="center" vertical="center"/>
    </xf>
    <xf numFmtId="0" fontId="12" fillId="2" borderId="0" xfId="3" applyFont="1" applyFill="1"/>
    <xf numFmtId="0" fontId="13" fillId="0" borderId="0" xfId="3" applyFont="1"/>
    <xf numFmtId="0" fontId="2" fillId="0" borderId="0" xfId="3"/>
    <xf numFmtId="0" fontId="2" fillId="0" borderId="0" xfId="3" applyAlignment="1"/>
    <xf numFmtId="0" fontId="7" fillId="0" borderId="0" xfId="3" applyFont="1" applyFill="1" applyBorder="1"/>
    <xf numFmtId="0" fontId="7" fillId="0" borderId="0" xfId="3" applyFont="1" applyAlignment="1">
      <alignment vertical="center" wrapText="1"/>
    </xf>
    <xf numFmtId="0" fontId="7" fillId="2" borderId="0" xfId="3" applyFont="1" applyFill="1" applyBorder="1"/>
    <xf numFmtId="8" fontId="7" fillId="17" borderId="6" xfId="3" applyNumberFormat="1" applyFont="1" applyFill="1" applyBorder="1" applyAlignment="1">
      <alignment horizontal="center" vertical="center" wrapText="1"/>
    </xf>
    <xf numFmtId="44" fontId="7" fillId="17" borderId="6" xfId="1" applyFont="1" applyFill="1" applyBorder="1" applyAlignment="1">
      <alignment horizontal="center" vertical="center" wrapText="1"/>
    </xf>
    <xf numFmtId="0" fontId="8" fillId="20" borderId="15" xfId="3" applyFont="1" applyFill="1" applyBorder="1" applyAlignment="1">
      <alignment horizontal="left" vertical="center" wrapText="1"/>
    </xf>
    <xf numFmtId="0" fontId="8" fillId="20" borderId="6" xfId="3" applyFont="1" applyFill="1" applyBorder="1" applyAlignment="1">
      <alignment horizontal="left" vertical="center" wrapText="1"/>
    </xf>
    <xf numFmtId="0" fontId="15" fillId="21" borderId="22" xfId="3" applyFont="1" applyFill="1" applyBorder="1" applyAlignment="1">
      <alignment horizontal="center" vertical="center" textRotation="255"/>
    </xf>
    <xf numFmtId="9" fontId="7" fillId="17" borderId="6" xfId="3" applyNumberFormat="1" applyFont="1" applyFill="1" applyBorder="1" applyAlignment="1">
      <alignment horizontal="center" vertical="center" wrapText="1"/>
    </xf>
    <xf numFmtId="0" fontId="15" fillId="21" borderId="27" xfId="3" applyFont="1" applyFill="1" applyBorder="1" applyAlignment="1">
      <alignment horizontal="center" vertical="center" textRotation="255"/>
    </xf>
    <xf numFmtId="0" fontId="2" fillId="21" borderId="6" xfId="3" applyFill="1" applyBorder="1" applyAlignment="1"/>
    <xf numFmtId="0" fontId="8" fillId="21" borderId="34" xfId="3" applyFont="1" applyFill="1" applyBorder="1" applyAlignment="1">
      <alignment horizontal="center" vertical="center" wrapText="1"/>
    </xf>
    <xf numFmtId="0" fontId="8" fillId="21" borderId="15" xfId="3" applyFont="1" applyFill="1" applyBorder="1" applyAlignment="1">
      <alignment horizontal="center" vertical="center" wrapText="1"/>
    </xf>
    <xf numFmtId="167" fontId="0" fillId="17" borderId="6" xfId="1" applyNumberFormat="1" applyFont="1" applyFill="1" applyBorder="1" applyAlignment="1">
      <alignment horizontal="center" vertical="center"/>
    </xf>
    <xf numFmtId="44" fontId="0" fillId="0" borderId="6" xfId="1" applyFont="1" applyBorder="1" applyAlignment="1"/>
    <xf numFmtId="0" fontId="2" fillId="0" borderId="6" xfId="3" applyBorder="1" applyAlignment="1">
      <alignment horizontal="center" vertical="center"/>
    </xf>
    <xf numFmtId="0" fontId="2" fillId="0" borderId="6" xfId="3" applyBorder="1" applyAlignment="1"/>
    <xf numFmtId="0" fontId="2" fillId="0" borderId="6" xfId="3" applyFont="1" applyBorder="1" applyAlignment="1">
      <alignment horizontal="center" vertical="center"/>
    </xf>
    <xf numFmtId="0" fontId="7" fillId="2" borderId="15" xfId="3" applyNumberFormat="1" applyFont="1" applyFill="1" applyBorder="1" applyAlignment="1">
      <alignment horizontal="center" vertical="center" wrapText="1"/>
    </xf>
    <xf numFmtId="0" fontId="15" fillId="21" borderId="11" xfId="3" applyFont="1" applyFill="1" applyBorder="1" applyAlignment="1">
      <alignment horizontal="center" vertical="center" textRotation="255"/>
    </xf>
    <xf numFmtId="0" fontId="2" fillId="3" borderId="6" xfId="3" applyFill="1" applyBorder="1" applyAlignment="1"/>
    <xf numFmtId="0" fontId="8" fillId="3" borderId="15" xfId="3" applyFont="1" applyFill="1" applyBorder="1" applyAlignment="1">
      <alignment horizontal="left" vertical="center" wrapText="1"/>
    </xf>
    <xf numFmtId="0" fontId="8" fillId="3" borderId="6" xfId="3" applyFont="1" applyFill="1" applyBorder="1" applyAlignment="1">
      <alignment horizontal="left" vertical="center" wrapText="1"/>
    </xf>
    <xf numFmtId="0" fontId="15" fillId="3" borderId="11" xfId="3" applyFont="1" applyFill="1" applyBorder="1" applyAlignment="1">
      <alignment horizontal="center" vertical="center" textRotation="255" wrapText="1"/>
    </xf>
    <xf numFmtId="167" fontId="0" fillId="0" borderId="6" xfId="1" applyNumberFormat="1" applyFont="1" applyFill="1" applyBorder="1" applyAlignment="1">
      <alignment horizontal="center" vertical="center"/>
    </xf>
    <xf numFmtId="167" fontId="0" fillId="0" borderId="6" xfId="1" applyNumberFormat="1" applyFont="1" applyBorder="1" applyAlignment="1">
      <alignment horizontal="center" vertical="center"/>
    </xf>
    <xf numFmtId="8" fontId="7" fillId="2" borderId="6" xfId="3" applyNumberFormat="1" applyFont="1" applyFill="1" applyBorder="1" applyAlignment="1">
      <alignment horizontal="center" vertical="center" wrapText="1"/>
    </xf>
    <xf numFmtId="9" fontId="0" fillId="0" borderId="6" xfId="2" applyFont="1" applyFill="1" applyBorder="1" applyAlignment="1">
      <alignment horizontal="center" vertical="center"/>
    </xf>
    <xf numFmtId="8" fontId="7" fillId="0" borderId="6" xfId="3" applyNumberFormat="1" applyFont="1" applyFill="1" applyBorder="1" applyAlignment="1">
      <alignment horizontal="center" vertical="center" wrapText="1"/>
    </xf>
    <xf numFmtId="0" fontId="7" fillId="2" borderId="15" xfId="3" applyFont="1" applyFill="1" applyBorder="1" applyAlignment="1">
      <alignment horizontal="center" vertical="center"/>
    </xf>
    <xf numFmtId="0" fontId="2" fillId="0" borderId="0" xfId="3" applyFont="1"/>
    <xf numFmtId="0" fontId="8" fillId="22" borderId="15" xfId="3" applyFont="1" applyFill="1" applyBorder="1" applyAlignment="1">
      <alignment horizontal="left" vertical="center" wrapText="1"/>
    </xf>
    <xf numFmtId="0" fontId="8" fillId="22" borderId="6" xfId="3" applyFont="1" applyFill="1" applyBorder="1" applyAlignment="1">
      <alignment horizontal="left" vertical="center" wrapText="1"/>
    </xf>
    <xf numFmtId="0" fontId="8" fillId="23" borderId="6" xfId="3" applyFont="1" applyFill="1" applyBorder="1" applyAlignment="1">
      <alignment horizontal="left" vertical="center" wrapText="1"/>
    </xf>
    <xf numFmtId="0" fontId="16" fillId="24" borderId="36" xfId="3" applyFont="1" applyFill="1" applyBorder="1" applyAlignment="1">
      <alignment horizontal="center" wrapText="1"/>
    </xf>
    <xf numFmtId="0" fontId="2" fillId="0" borderId="6" xfId="3" applyFont="1" applyFill="1" applyBorder="1" applyAlignment="1">
      <alignment horizontal="left" vertical="center" wrapText="1"/>
    </xf>
    <xf numFmtId="0" fontId="2" fillId="0" borderId="6" xfId="3" applyBorder="1"/>
    <xf numFmtId="0" fontId="2" fillId="0" borderId="6" xfId="3" applyFill="1" applyBorder="1" applyAlignment="1">
      <alignment horizontal="left" vertical="center" wrapText="1"/>
    </xf>
    <xf numFmtId="0" fontId="8" fillId="0" borderId="6" xfId="3" applyFont="1" applyFill="1" applyBorder="1" applyAlignment="1">
      <alignment horizontal="left" vertical="center" wrapText="1"/>
    </xf>
    <xf numFmtId="0" fontId="16" fillId="24" borderId="37" xfId="3" applyFont="1" applyFill="1" applyBorder="1" applyAlignment="1">
      <alignment horizontal="center" wrapText="1"/>
    </xf>
    <xf numFmtId="0" fontId="16" fillId="24" borderId="36" xfId="3" applyFont="1" applyFill="1" applyBorder="1" applyAlignment="1">
      <alignment horizontal="center" wrapText="1"/>
    </xf>
    <xf numFmtId="0" fontId="16" fillId="26" borderId="15" xfId="3" applyFont="1" applyFill="1" applyBorder="1" applyAlignment="1">
      <alignment vertical="center" wrapText="1"/>
    </xf>
    <xf numFmtId="0" fontId="16" fillId="26" borderId="6" xfId="3" applyFont="1" applyFill="1" applyBorder="1" applyAlignment="1">
      <alignment vertical="center" wrapText="1"/>
    </xf>
    <xf numFmtId="0" fontId="7" fillId="2" borderId="0" xfId="3" applyFont="1" applyFill="1" applyBorder="1" applyAlignment="1">
      <alignment wrapText="1"/>
    </xf>
    <xf numFmtId="0" fontId="8" fillId="15" borderId="6" xfId="3" applyFont="1" applyFill="1" applyBorder="1" applyAlignment="1">
      <alignment horizontal="left" vertical="center" wrapText="1"/>
    </xf>
    <xf numFmtId="0" fontId="8" fillId="15" borderId="15" xfId="3" applyFont="1" applyFill="1" applyBorder="1" applyAlignment="1">
      <alignment horizontal="left" vertical="center" wrapText="1"/>
    </xf>
    <xf numFmtId="0" fontId="2" fillId="27" borderId="36" xfId="3" applyFill="1" applyBorder="1"/>
    <xf numFmtId="0" fontId="15" fillId="27" borderId="36" xfId="3" applyFont="1" applyFill="1" applyBorder="1" applyAlignment="1">
      <alignment horizontal="center" vertical="center" textRotation="255"/>
    </xf>
    <xf numFmtId="167" fontId="2" fillId="17" borderId="6" xfId="3" applyNumberFormat="1" applyFill="1" applyBorder="1" applyAlignment="1">
      <alignment horizontal="center" vertical="center"/>
    </xf>
    <xf numFmtId="0" fontId="8" fillId="17" borderId="15" xfId="3" applyFont="1" applyFill="1" applyBorder="1" applyAlignment="1">
      <alignment horizontal="left" vertical="center" wrapText="1"/>
    </xf>
    <xf numFmtId="0" fontId="8" fillId="17" borderId="6" xfId="3" applyFont="1" applyFill="1" applyBorder="1" applyAlignment="1">
      <alignment horizontal="left" vertical="center" wrapText="1"/>
    </xf>
    <xf numFmtId="0" fontId="15" fillId="28" borderId="36" xfId="3" applyFont="1" applyFill="1" applyBorder="1" applyAlignment="1">
      <alignment horizontal="center" vertical="center" textRotation="255"/>
    </xf>
    <xf numFmtId="0" fontId="2" fillId="0" borderId="0" xfId="3" applyFont="1" applyFill="1" applyBorder="1" applyAlignment="1">
      <alignment horizontal="center" vertical="center" wrapText="1"/>
    </xf>
    <xf numFmtId="0" fontId="2" fillId="0" borderId="6" xfId="3" applyFont="1" applyFill="1" applyBorder="1" applyAlignment="1">
      <alignment horizontal="center" vertical="center" wrapText="1"/>
    </xf>
    <xf numFmtId="0" fontId="7" fillId="0" borderId="0" xfId="3" applyFont="1" applyFill="1" applyBorder="1" applyAlignment="1">
      <alignment horizontal="center" vertical="center"/>
    </xf>
    <xf numFmtId="0" fontId="7" fillId="0" borderId="0" xfId="3" applyFont="1" applyFill="1" applyBorder="1" applyAlignment="1">
      <alignment horizontal="center" vertical="center" wrapText="1"/>
    </xf>
    <xf numFmtId="0" fontId="7" fillId="0" borderId="6" xfId="3" applyFont="1" applyFill="1" applyBorder="1" applyAlignment="1">
      <alignment horizontal="center" vertical="center"/>
    </xf>
    <xf numFmtId="0" fontId="7" fillId="0" borderId="6" xfId="3" applyFont="1" applyFill="1" applyBorder="1" applyAlignment="1">
      <alignment horizontal="center" vertical="center" wrapText="1"/>
    </xf>
    <xf numFmtId="0" fontId="2" fillId="0" borderId="6" xfId="3" applyFill="1" applyBorder="1" applyAlignment="1">
      <alignment horizontal="center" vertical="center"/>
    </xf>
    <xf numFmtId="0" fontId="2" fillId="0" borderId="6" xfId="3" applyFont="1" applyFill="1" applyBorder="1" applyAlignment="1">
      <alignment horizontal="center" vertical="center"/>
    </xf>
    <xf numFmtId="0" fontId="18" fillId="2" borderId="6" xfId="3" applyFont="1" applyFill="1" applyBorder="1" applyAlignment="1">
      <alignment horizontal="center" vertical="center"/>
    </xf>
    <xf numFmtId="0" fontId="7" fillId="2" borderId="6" xfId="3" applyFont="1" applyFill="1" applyBorder="1" applyAlignment="1">
      <alignment horizontal="center" vertical="center"/>
    </xf>
    <xf numFmtId="168" fontId="2" fillId="0" borderId="0" xfId="3" applyNumberFormat="1"/>
    <xf numFmtId="14" fontId="2" fillId="0" borderId="6" xfId="3" applyNumberFormat="1" applyFill="1" applyBorder="1" applyAlignment="1">
      <alignment horizontal="center" vertical="center"/>
    </xf>
    <xf numFmtId="168" fontId="8" fillId="22" borderId="15" xfId="3" applyNumberFormat="1" applyFont="1" applyFill="1" applyBorder="1" applyAlignment="1">
      <alignment horizontal="left" vertical="center" wrapText="1"/>
    </xf>
    <xf numFmtId="168" fontId="8" fillId="22" borderId="6" xfId="3" applyNumberFormat="1" applyFont="1" applyFill="1" applyBorder="1" applyAlignment="1">
      <alignment horizontal="left" vertical="center" wrapText="1"/>
    </xf>
    <xf numFmtId="168" fontId="7" fillId="2" borderId="0" xfId="3" applyNumberFormat="1" applyFont="1" applyFill="1" applyBorder="1"/>
    <xf numFmtId="14" fontId="2" fillId="0" borderId="6" xfId="3" applyNumberFormat="1" applyBorder="1" applyAlignment="1">
      <alignment horizontal="center" vertical="center"/>
    </xf>
    <xf numFmtId="0" fontId="7" fillId="2" borderId="6" xfId="3" applyFont="1" applyFill="1" applyBorder="1" applyAlignment="1">
      <alignment horizontal="center" vertical="center" wrapText="1"/>
    </xf>
    <xf numFmtId="14" fontId="2" fillId="0" borderId="6" xfId="3" applyNumberFormat="1" applyBorder="1" applyAlignment="1"/>
    <xf numFmtId="0" fontId="2" fillId="0" borderId="6" xfId="3" applyFill="1" applyBorder="1" applyAlignment="1"/>
    <xf numFmtId="0" fontId="2" fillId="25" borderId="6" xfId="3" applyFill="1" applyBorder="1" applyAlignment="1">
      <alignment horizontal="center" vertical="center"/>
    </xf>
    <xf numFmtId="0" fontId="2" fillId="0" borderId="0" xfId="3" applyNumberFormat="1"/>
    <xf numFmtId="0" fontId="8" fillId="22" borderId="15" xfId="3" applyNumberFormat="1" applyFont="1" applyFill="1" applyBorder="1" applyAlignment="1">
      <alignment horizontal="left" vertical="center" wrapText="1"/>
    </xf>
    <xf numFmtId="0" fontId="8" fillId="22" borderId="6" xfId="3" applyNumberFormat="1" applyFont="1" applyFill="1" applyBorder="1" applyAlignment="1">
      <alignment horizontal="left" vertical="center" wrapText="1"/>
    </xf>
    <xf numFmtId="0" fontId="7" fillId="2" borderId="0" xfId="3" applyNumberFormat="1" applyFont="1" applyFill="1" applyBorder="1"/>
    <xf numFmtId="0" fontId="7" fillId="0" borderId="15" xfId="3" applyFont="1" applyFill="1" applyBorder="1" applyAlignment="1">
      <alignment horizontal="center" vertical="center" wrapText="1"/>
    </xf>
    <xf numFmtId="0" fontId="7" fillId="2" borderId="15" xfId="3" applyFont="1" applyFill="1" applyBorder="1" applyAlignment="1">
      <alignment horizontal="center" vertical="center" wrapText="1"/>
    </xf>
    <xf numFmtId="0" fontId="7" fillId="17" borderId="6" xfId="3" applyNumberFormat="1" applyFont="1" applyFill="1" applyBorder="1" applyAlignment="1">
      <alignment horizontal="center" vertical="center" wrapText="1"/>
    </xf>
    <xf numFmtId="0" fontId="7" fillId="0" borderId="15" xfId="3" applyFont="1" applyFill="1" applyBorder="1" applyAlignment="1">
      <alignment horizontal="center" vertical="center"/>
    </xf>
    <xf numFmtId="0" fontId="8" fillId="29" borderId="15" xfId="3" applyFont="1" applyFill="1" applyBorder="1" applyAlignment="1">
      <alignment horizontal="left" vertical="center" wrapText="1"/>
    </xf>
    <xf numFmtId="0" fontId="8" fillId="29" borderId="6" xfId="3" applyFont="1" applyFill="1" applyBorder="1" applyAlignment="1">
      <alignment horizontal="left" vertical="center" wrapText="1"/>
    </xf>
    <xf numFmtId="0" fontId="2" fillId="0" borderId="22" xfId="3" applyBorder="1" applyAlignment="1">
      <alignment horizontal="center" vertical="center" wrapText="1"/>
    </xf>
    <xf numFmtId="0" fontId="2" fillId="0" borderId="6" xfId="3" applyBorder="1" applyAlignment="1">
      <alignment horizontal="center" vertical="center" wrapText="1"/>
    </xf>
    <xf numFmtId="0" fontId="17" fillId="2" borderId="0" xfId="3" applyFont="1" applyFill="1" applyBorder="1"/>
    <xf numFmtId="0" fontId="2" fillId="0" borderId="0" xfId="3" applyAlignment="1">
      <alignment wrapText="1"/>
    </xf>
    <xf numFmtId="8" fontId="7" fillId="0" borderId="6" xfId="3" applyNumberFormat="1" applyFont="1" applyFill="1" applyBorder="1" applyAlignment="1">
      <alignment horizontal="left" vertical="center" wrapText="1"/>
    </xf>
    <xf numFmtId="8" fontId="8" fillId="0" borderId="6" xfId="3" applyNumberFormat="1" applyFont="1" applyFill="1" applyBorder="1" applyAlignment="1">
      <alignment horizontal="left" vertical="center" wrapText="1"/>
    </xf>
    <xf numFmtId="0" fontId="7" fillId="0" borderId="38" xfId="3" applyFont="1" applyFill="1" applyBorder="1" applyAlignment="1">
      <alignment horizontal="center" vertical="center" wrapText="1"/>
    </xf>
    <xf numFmtId="0" fontId="8" fillId="30" borderId="39" xfId="3" applyFont="1" applyFill="1" applyBorder="1" applyAlignment="1">
      <alignment horizontal="left" vertical="center" wrapText="1"/>
    </xf>
    <xf numFmtId="0" fontId="8" fillId="30" borderId="38" xfId="3" applyFont="1" applyFill="1" applyBorder="1" applyAlignment="1">
      <alignment horizontal="left" vertical="center" wrapText="1"/>
    </xf>
    <xf numFmtId="0" fontId="8" fillId="22" borderId="23" xfId="3" applyFont="1" applyFill="1" applyBorder="1" applyAlignment="1">
      <alignment horizontal="left" vertical="center" wrapText="1"/>
    </xf>
    <xf numFmtId="0" fontId="8" fillId="22" borderId="22" xfId="3" applyFont="1" applyFill="1" applyBorder="1" applyAlignment="1">
      <alignment horizontal="left" vertical="center" wrapText="1"/>
    </xf>
    <xf numFmtId="0" fontId="7" fillId="2" borderId="6" xfId="3" applyFont="1" applyFill="1" applyBorder="1" applyAlignment="1">
      <alignment wrapText="1"/>
    </xf>
    <xf numFmtId="0" fontId="8" fillId="29" borderId="17" xfId="3" applyFont="1" applyFill="1" applyBorder="1" applyAlignment="1">
      <alignment horizontal="left" vertical="center" wrapText="1"/>
    </xf>
    <xf numFmtId="0" fontId="8" fillId="29" borderId="11" xfId="3" applyFont="1" applyFill="1" applyBorder="1" applyAlignment="1">
      <alignment horizontal="left" vertical="center" wrapText="1"/>
    </xf>
    <xf numFmtId="0" fontId="20" fillId="26" borderId="6" xfId="3" applyFont="1" applyFill="1" applyBorder="1" applyAlignment="1">
      <alignment horizontal="center" vertical="center" wrapText="1"/>
    </xf>
    <xf numFmtId="0" fontId="16" fillId="2" borderId="0" xfId="3" applyFont="1" applyFill="1" applyBorder="1" applyAlignment="1">
      <alignment wrapText="1"/>
    </xf>
    <xf numFmtId="0" fontId="16" fillId="31" borderId="6" xfId="3" applyFont="1" applyFill="1" applyBorder="1" applyAlignment="1">
      <alignment horizontal="center" vertical="center" wrapText="1"/>
    </xf>
    <xf numFmtId="0" fontId="16" fillId="32" borderId="15" xfId="3" applyFont="1" applyFill="1" applyBorder="1" applyAlignment="1">
      <alignment horizontal="left" vertical="center" wrapText="1"/>
    </xf>
    <xf numFmtId="0" fontId="16" fillId="32" borderId="6" xfId="3" applyFont="1" applyFill="1" applyBorder="1" applyAlignment="1">
      <alignment horizontal="left" vertical="center" wrapText="1"/>
    </xf>
    <xf numFmtId="0" fontId="16" fillId="2" borderId="0" xfId="3" applyFont="1" applyFill="1" applyBorder="1" applyAlignment="1">
      <alignment horizontal="left" wrapText="1"/>
    </xf>
  </cellXfs>
  <cellStyles count="4860">
    <cellStyle name="Comma 2" xfId="4"/>
    <cellStyle name="Currency" xfId="1" builtinId="4"/>
    <cellStyle name="Currency 2" xfId="5"/>
    <cellStyle name="Currency 2 10" xfId="6"/>
    <cellStyle name="Currency 2 10 2" xfId="7"/>
    <cellStyle name="Currency 2 10 2 2" xfId="8"/>
    <cellStyle name="Currency 2 10 2 2 2" xfId="9"/>
    <cellStyle name="Currency 2 10 2 2 2 2" xfId="10"/>
    <cellStyle name="Currency 2 10 2 2 3" xfId="11"/>
    <cellStyle name="Currency 2 10 2 3" xfId="12"/>
    <cellStyle name="Currency 2 10 2 3 2" xfId="13"/>
    <cellStyle name="Currency 2 10 2 4" xfId="14"/>
    <cellStyle name="Currency 2 10 3" xfId="15"/>
    <cellStyle name="Currency 2 10 3 2" xfId="16"/>
    <cellStyle name="Currency 2 10 3 2 2" xfId="17"/>
    <cellStyle name="Currency 2 10 3 3" xfId="18"/>
    <cellStyle name="Currency 2 10 4" xfId="19"/>
    <cellStyle name="Currency 2 10 4 2" xfId="20"/>
    <cellStyle name="Currency 2 10 5" xfId="21"/>
    <cellStyle name="Currency 2 11" xfId="22"/>
    <cellStyle name="Currency 2 11 2" xfId="23"/>
    <cellStyle name="Currency 2 11 2 2" xfId="24"/>
    <cellStyle name="Currency 2 11 2 2 2" xfId="25"/>
    <cellStyle name="Currency 2 11 2 2 2 2" xfId="26"/>
    <cellStyle name="Currency 2 11 2 2 3" xfId="27"/>
    <cellStyle name="Currency 2 11 2 3" xfId="28"/>
    <cellStyle name="Currency 2 11 2 3 2" xfId="29"/>
    <cellStyle name="Currency 2 11 2 4" xfId="30"/>
    <cellStyle name="Currency 2 11 3" xfId="31"/>
    <cellStyle name="Currency 2 11 3 2" xfId="32"/>
    <cellStyle name="Currency 2 11 3 2 2" xfId="33"/>
    <cellStyle name="Currency 2 11 3 3" xfId="34"/>
    <cellStyle name="Currency 2 11 4" xfId="35"/>
    <cellStyle name="Currency 2 11 4 2" xfId="36"/>
    <cellStyle name="Currency 2 11 5" xfId="37"/>
    <cellStyle name="Currency 2 12" xfId="38"/>
    <cellStyle name="Currency 2 12 2" xfId="39"/>
    <cellStyle name="Currency 2 12 2 2" xfId="40"/>
    <cellStyle name="Currency 2 12 2 2 2" xfId="41"/>
    <cellStyle name="Currency 2 12 2 2 2 2" xfId="42"/>
    <cellStyle name="Currency 2 12 2 2 3" xfId="43"/>
    <cellStyle name="Currency 2 12 2 3" xfId="44"/>
    <cellStyle name="Currency 2 12 2 3 2" xfId="45"/>
    <cellStyle name="Currency 2 12 2 4" xfId="46"/>
    <cellStyle name="Currency 2 12 3" xfId="47"/>
    <cellStyle name="Currency 2 12 3 2" xfId="48"/>
    <cellStyle name="Currency 2 12 3 2 2" xfId="49"/>
    <cellStyle name="Currency 2 12 3 3" xfId="50"/>
    <cellStyle name="Currency 2 12 4" xfId="51"/>
    <cellStyle name="Currency 2 12 4 2" xfId="52"/>
    <cellStyle name="Currency 2 12 5" xfId="53"/>
    <cellStyle name="Currency 2 13" xfId="54"/>
    <cellStyle name="Currency 2 13 2" xfId="55"/>
    <cellStyle name="Currency 2 13 2 2" xfId="56"/>
    <cellStyle name="Currency 2 13 2 2 2" xfId="57"/>
    <cellStyle name="Currency 2 13 2 2 2 2" xfId="58"/>
    <cellStyle name="Currency 2 13 2 2 3" xfId="59"/>
    <cellStyle name="Currency 2 13 2 3" xfId="60"/>
    <cellStyle name="Currency 2 13 2 3 2" xfId="61"/>
    <cellStyle name="Currency 2 13 2 4" xfId="62"/>
    <cellStyle name="Currency 2 13 3" xfId="63"/>
    <cellStyle name="Currency 2 13 3 2" xfId="64"/>
    <cellStyle name="Currency 2 13 3 2 2" xfId="65"/>
    <cellStyle name="Currency 2 13 3 3" xfId="66"/>
    <cellStyle name="Currency 2 13 4" xfId="67"/>
    <cellStyle name="Currency 2 13 4 2" xfId="68"/>
    <cellStyle name="Currency 2 13 5" xfId="69"/>
    <cellStyle name="Currency 2 14" xfId="70"/>
    <cellStyle name="Currency 2 14 2" xfId="71"/>
    <cellStyle name="Currency 2 14 2 2" xfId="72"/>
    <cellStyle name="Currency 2 14 2 2 2" xfId="73"/>
    <cellStyle name="Currency 2 14 2 2 2 2" xfId="74"/>
    <cellStyle name="Currency 2 14 2 2 3" xfId="75"/>
    <cellStyle name="Currency 2 14 2 3" xfId="76"/>
    <cellStyle name="Currency 2 14 2 3 2" xfId="77"/>
    <cellStyle name="Currency 2 14 2 4" xfId="78"/>
    <cellStyle name="Currency 2 14 3" xfId="79"/>
    <cellStyle name="Currency 2 14 3 2" xfId="80"/>
    <cellStyle name="Currency 2 14 3 2 2" xfId="81"/>
    <cellStyle name="Currency 2 14 3 3" xfId="82"/>
    <cellStyle name="Currency 2 14 4" xfId="83"/>
    <cellStyle name="Currency 2 14 4 2" xfId="84"/>
    <cellStyle name="Currency 2 14 5" xfId="85"/>
    <cellStyle name="Currency 2 15" xfId="86"/>
    <cellStyle name="Currency 2 15 2" xfId="87"/>
    <cellStyle name="Currency 2 15 2 2" xfId="88"/>
    <cellStyle name="Currency 2 15 2 2 2" xfId="89"/>
    <cellStyle name="Currency 2 15 2 2 2 2" xfId="90"/>
    <cellStyle name="Currency 2 15 2 2 3" xfId="91"/>
    <cellStyle name="Currency 2 15 2 3" xfId="92"/>
    <cellStyle name="Currency 2 15 2 3 2" xfId="93"/>
    <cellStyle name="Currency 2 15 2 4" xfId="94"/>
    <cellStyle name="Currency 2 15 3" xfId="95"/>
    <cellStyle name="Currency 2 15 3 2" xfId="96"/>
    <cellStyle name="Currency 2 15 3 2 2" xfId="97"/>
    <cellStyle name="Currency 2 15 3 3" xfId="98"/>
    <cellStyle name="Currency 2 15 4" xfId="99"/>
    <cellStyle name="Currency 2 15 4 2" xfId="100"/>
    <cellStyle name="Currency 2 15 5" xfId="101"/>
    <cellStyle name="Currency 2 16" xfId="102"/>
    <cellStyle name="Currency 2 16 2" xfId="103"/>
    <cellStyle name="Currency 2 16 2 2" xfId="104"/>
    <cellStyle name="Currency 2 16 2 2 2" xfId="105"/>
    <cellStyle name="Currency 2 16 2 2 2 2" xfId="106"/>
    <cellStyle name="Currency 2 16 2 2 3" xfId="107"/>
    <cellStyle name="Currency 2 16 2 3" xfId="108"/>
    <cellStyle name="Currency 2 16 2 3 2" xfId="109"/>
    <cellStyle name="Currency 2 16 2 4" xfId="110"/>
    <cellStyle name="Currency 2 16 3" xfId="111"/>
    <cellStyle name="Currency 2 16 3 2" xfId="112"/>
    <cellStyle name="Currency 2 16 3 2 2" xfId="113"/>
    <cellStyle name="Currency 2 16 3 3" xfId="114"/>
    <cellStyle name="Currency 2 16 4" xfId="115"/>
    <cellStyle name="Currency 2 16 4 2" xfId="116"/>
    <cellStyle name="Currency 2 16 5" xfId="117"/>
    <cellStyle name="Currency 2 17" xfId="118"/>
    <cellStyle name="Currency 2 17 2" xfId="119"/>
    <cellStyle name="Currency 2 17 2 2" xfId="120"/>
    <cellStyle name="Currency 2 17 2 2 2" xfId="121"/>
    <cellStyle name="Currency 2 17 2 2 2 2" xfId="122"/>
    <cellStyle name="Currency 2 17 2 2 3" xfId="123"/>
    <cellStyle name="Currency 2 17 2 3" xfId="124"/>
    <cellStyle name="Currency 2 17 2 3 2" xfId="125"/>
    <cellStyle name="Currency 2 17 2 4" xfId="126"/>
    <cellStyle name="Currency 2 17 3" xfId="127"/>
    <cellStyle name="Currency 2 17 3 2" xfId="128"/>
    <cellStyle name="Currency 2 17 3 2 2" xfId="129"/>
    <cellStyle name="Currency 2 17 3 3" xfId="130"/>
    <cellStyle name="Currency 2 17 4" xfId="131"/>
    <cellStyle name="Currency 2 17 4 2" xfId="132"/>
    <cellStyle name="Currency 2 17 5" xfId="133"/>
    <cellStyle name="Currency 2 18" xfId="134"/>
    <cellStyle name="Currency 2 18 2" xfId="135"/>
    <cellStyle name="Currency 2 18 2 2" xfId="136"/>
    <cellStyle name="Currency 2 18 2 2 2" xfId="137"/>
    <cellStyle name="Currency 2 18 2 2 2 2" xfId="138"/>
    <cellStyle name="Currency 2 18 2 2 3" xfId="139"/>
    <cellStyle name="Currency 2 18 2 3" xfId="140"/>
    <cellStyle name="Currency 2 18 2 3 2" xfId="141"/>
    <cellStyle name="Currency 2 18 2 4" xfId="142"/>
    <cellStyle name="Currency 2 18 3" xfId="143"/>
    <cellStyle name="Currency 2 18 3 2" xfId="144"/>
    <cellStyle name="Currency 2 18 3 2 2" xfId="145"/>
    <cellStyle name="Currency 2 18 3 3" xfId="146"/>
    <cellStyle name="Currency 2 18 4" xfId="147"/>
    <cellStyle name="Currency 2 18 4 2" xfId="148"/>
    <cellStyle name="Currency 2 18 5" xfId="149"/>
    <cellStyle name="Currency 2 19" xfId="150"/>
    <cellStyle name="Currency 2 19 2" xfId="151"/>
    <cellStyle name="Currency 2 19 2 2" xfId="152"/>
    <cellStyle name="Currency 2 19 2 2 2" xfId="153"/>
    <cellStyle name="Currency 2 19 2 2 2 2" xfId="154"/>
    <cellStyle name="Currency 2 19 2 2 3" xfId="155"/>
    <cellStyle name="Currency 2 19 2 3" xfId="156"/>
    <cellStyle name="Currency 2 19 2 3 2" xfId="157"/>
    <cellStyle name="Currency 2 19 2 4" xfId="158"/>
    <cellStyle name="Currency 2 19 3" xfId="159"/>
    <cellStyle name="Currency 2 19 3 2" xfId="160"/>
    <cellStyle name="Currency 2 19 3 2 2" xfId="161"/>
    <cellStyle name="Currency 2 19 3 3" xfId="162"/>
    <cellStyle name="Currency 2 19 4" xfId="163"/>
    <cellStyle name="Currency 2 19 4 2" xfId="164"/>
    <cellStyle name="Currency 2 19 5" xfId="165"/>
    <cellStyle name="Currency 2 2" xfId="166"/>
    <cellStyle name="Currency 2 2 10" xfId="167"/>
    <cellStyle name="Currency 2 2 10 2" xfId="168"/>
    <cellStyle name="Currency 2 2 10 2 2" xfId="169"/>
    <cellStyle name="Currency 2 2 10 2 2 2" xfId="170"/>
    <cellStyle name="Currency 2 2 10 2 2 2 2" xfId="171"/>
    <cellStyle name="Currency 2 2 10 2 2 3" xfId="172"/>
    <cellStyle name="Currency 2 2 10 2 3" xfId="173"/>
    <cellStyle name="Currency 2 2 10 2 3 2" xfId="174"/>
    <cellStyle name="Currency 2 2 10 2 4" xfId="175"/>
    <cellStyle name="Currency 2 2 10 3" xfId="176"/>
    <cellStyle name="Currency 2 2 10 3 2" xfId="177"/>
    <cellStyle name="Currency 2 2 10 3 2 2" xfId="178"/>
    <cellStyle name="Currency 2 2 10 3 3" xfId="179"/>
    <cellStyle name="Currency 2 2 10 4" xfId="180"/>
    <cellStyle name="Currency 2 2 10 4 2" xfId="181"/>
    <cellStyle name="Currency 2 2 10 5" xfId="182"/>
    <cellStyle name="Currency 2 2 11" xfId="183"/>
    <cellStyle name="Currency 2 2 11 2" xfId="184"/>
    <cellStyle name="Currency 2 2 11 2 2" xfId="185"/>
    <cellStyle name="Currency 2 2 11 2 2 2" xfId="186"/>
    <cellStyle name="Currency 2 2 11 2 2 2 2" xfId="187"/>
    <cellStyle name="Currency 2 2 11 2 2 3" xfId="188"/>
    <cellStyle name="Currency 2 2 11 2 3" xfId="189"/>
    <cellStyle name="Currency 2 2 11 2 3 2" xfId="190"/>
    <cellStyle name="Currency 2 2 11 2 4" xfId="191"/>
    <cellStyle name="Currency 2 2 11 3" xfId="192"/>
    <cellStyle name="Currency 2 2 11 3 2" xfId="193"/>
    <cellStyle name="Currency 2 2 11 3 2 2" xfId="194"/>
    <cellStyle name="Currency 2 2 11 3 3" xfId="195"/>
    <cellStyle name="Currency 2 2 11 4" xfId="196"/>
    <cellStyle name="Currency 2 2 11 4 2" xfId="197"/>
    <cellStyle name="Currency 2 2 11 5" xfId="198"/>
    <cellStyle name="Currency 2 2 12" xfId="199"/>
    <cellStyle name="Currency 2 2 12 2" xfId="200"/>
    <cellStyle name="Currency 2 2 12 2 2" xfId="201"/>
    <cellStyle name="Currency 2 2 12 2 2 2" xfId="202"/>
    <cellStyle name="Currency 2 2 12 2 2 2 2" xfId="203"/>
    <cellStyle name="Currency 2 2 12 2 2 3" xfId="204"/>
    <cellStyle name="Currency 2 2 12 2 3" xfId="205"/>
    <cellStyle name="Currency 2 2 12 2 3 2" xfId="206"/>
    <cellStyle name="Currency 2 2 12 2 4" xfId="207"/>
    <cellStyle name="Currency 2 2 12 3" xfId="208"/>
    <cellStyle name="Currency 2 2 12 3 2" xfId="209"/>
    <cellStyle name="Currency 2 2 12 3 2 2" xfId="210"/>
    <cellStyle name="Currency 2 2 12 3 3" xfId="211"/>
    <cellStyle name="Currency 2 2 12 4" xfId="212"/>
    <cellStyle name="Currency 2 2 12 4 2" xfId="213"/>
    <cellStyle name="Currency 2 2 12 5" xfId="214"/>
    <cellStyle name="Currency 2 2 13" xfId="215"/>
    <cellStyle name="Currency 2 2 13 2" xfId="216"/>
    <cellStyle name="Currency 2 2 13 2 2" xfId="217"/>
    <cellStyle name="Currency 2 2 13 2 2 2" xfId="218"/>
    <cellStyle name="Currency 2 2 13 2 2 2 2" xfId="219"/>
    <cellStyle name="Currency 2 2 13 2 2 3" xfId="220"/>
    <cellStyle name="Currency 2 2 13 2 3" xfId="221"/>
    <cellStyle name="Currency 2 2 13 2 3 2" xfId="222"/>
    <cellStyle name="Currency 2 2 13 2 4" xfId="223"/>
    <cellStyle name="Currency 2 2 13 3" xfId="224"/>
    <cellStyle name="Currency 2 2 13 3 2" xfId="225"/>
    <cellStyle name="Currency 2 2 13 3 2 2" xfId="226"/>
    <cellStyle name="Currency 2 2 13 3 3" xfId="227"/>
    <cellStyle name="Currency 2 2 13 4" xfId="228"/>
    <cellStyle name="Currency 2 2 13 4 2" xfId="229"/>
    <cellStyle name="Currency 2 2 13 5" xfId="230"/>
    <cellStyle name="Currency 2 2 14" xfId="231"/>
    <cellStyle name="Currency 2 2 14 2" xfId="232"/>
    <cellStyle name="Currency 2 2 14 2 2" xfId="233"/>
    <cellStyle name="Currency 2 2 14 2 2 2" xfId="234"/>
    <cellStyle name="Currency 2 2 14 2 2 2 2" xfId="235"/>
    <cellStyle name="Currency 2 2 14 2 2 3" xfId="236"/>
    <cellStyle name="Currency 2 2 14 2 3" xfId="237"/>
    <cellStyle name="Currency 2 2 14 2 3 2" xfId="238"/>
    <cellStyle name="Currency 2 2 14 2 4" xfId="239"/>
    <cellStyle name="Currency 2 2 14 3" xfId="240"/>
    <cellStyle name="Currency 2 2 14 3 2" xfId="241"/>
    <cellStyle name="Currency 2 2 14 3 2 2" xfId="242"/>
    <cellStyle name="Currency 2 2 14 3 3" xfId="243"/>
    <cellStyle name="Currency 2 2 14 4" xfId="244"/>
    <cellStyle name="Currency 2 2 14 4 2" xfId="245"/>
    <cellStyle name="Currency 2 2 14 5" xfId="246"/>
    <cellStyle name="Currency 2 2 15" xfId="247"/>
    <cellStyle name="Currency 2 2 15 2" xfId="248"/>
    <cellStyle name="Currency 2 2 15 2 2" xfId="249"/>
    <cellStyle name="Currency 2 2 15 2 2 2" xfId="250"/>
    <cellStyle name="Currency 2 2 15 2 2 2 2" xfId="251"/>
    <cellStyle name="Currency 2 2 15 2 2 3" xfId="252"/>
    <cellStyle name="Currency 2 2 15 2 3" xfId="253"/>
    <cellStyle name="Currency 2 2 15 2 3 2" xfId="254"/>
    <cellStyle name="Currency 2 2 15 2 4" xfId="255"/>
    <cellStyle name="Currency 2 2 15 3" xfId="256"/>
    <cellStyle name="Currency 2 2 15 3 2" xfId="257"/>
    <cellStyle name="Currency 2 2 15 3 2 2" xfId="258"/>
    <cellStyle name="Currency 2 2 15 3 3" xfId="259"/>
    <cellStyle name="Currency 2 2 15 4" xfId="260"/>
    <cellStyle name="Currency 2 2 15 4 2" xfId="261"/>
    <cellStyle name="Currency 2 2 15 5" xfId="262"/>
    <cellStyle name="Currency 2 2 16" xfId="263"/>
    <cellStyle name="Currency 2 2 16 2" xfId="264"/>
    <cellStyle name="Currency 2 2 16 2 2" xfId="265"/>
    <cellStyle name="Currency 2 2 16 2 2 2" xfId="266"/>
    <cellStyle name="Currency 2 2 16 2 2 2 2" xfId="267"/>
    <cellStyle name="Currency 2 2 16 2 2 3" xfId="268"/>
    <cellStyle name="Currency 2 2 16 2 3" xfId="269"/>
    <cellStyle name="Currency 2 2 16 2 3 2" xfId="270"/>
    <cellStyle name="Currency 2 2 16 2 4" xfId="271"/>
    <cellStyle name="Currency 2 2 16 3" xfId="272"/>
    <cellStyle name="Currency 2 2 16 3 2" xfId="273"/>
    <cellStyle name="Currency 2 2 16 3 2 2" xfId="274"/>
    <cellStyle name="Currency 2 2 16 3 3" xfId="275"/>
    <cellStyle name="Currency 2 2 16 4" xfId="276"/>
    <cellStyle name="Currency 2 2 16 4 2" xfId="277"/>
    <cellStyle name="Currency 2 2 16 5" xfId="278"/>
    <cellStyle name="Currency 2 2 17" xfId="279"/>
    <cellStyle name="Currency 2 2 17 2" xfId="280"/>
    <cellStyle name="Currency 2 2 17 2 2" xfId="281"/>
    <cellStyle name="Currency 2 2 17 2 2 2" xfId="282"/>
    <cellStyle name="Currency 2 2 17 2 2 2 2" xfId="283"/>
    <cellStyle name="Currency 2 2 17 2 2 3" xfId="284"/>
    <cellStyle name="Currency 2 2 17 2 3" xfId="285"/>
    <cellStyle name="Currency 2 2 17 2 3 2" xfId="286"/>
    <cellStyle name="Currency 2 2 17 2 4" xfId="287"/>
    <cellStyle name="Currency 2 2 17 3" xfId="288"/>
    <cellStyle name="Currency 2 2 17 3 2" xfId="289"/>
    <cellStyle name="Currency 2 2 17 3 2 2" xfId="290"/>
    <cellStyle name="Currency 2 2 17 3 3" xfId="291"/>
    <cellStyle name="Currency 2 2 17 4" xfId="292"/>
    <cellStyle name="Currency 2 2 17 4 2" xfId="293"/>
    <cellStyle name="Currency 2 2 17 5" xfId="294"/>
    <cellStyle name="Currency 2 2 18" xfId="295"/>
    <cellStyle name="Currency 2 2 18 2" xfId="296"/>
    <cellStyle name="Currency 2 2 18 2 2" xfId="297"/>
    <cellStyle name="Currency 2 2 18 2 2 2" xfId="298"/>
    <cellStyle name="Currency 2 2 18 2 2 2 2" xfId="299"/>
    <cellStyle name="Currency 2 2 18 2 2 3" xfId="300"/>
    <cellStyle name="Currency 2 2 18 2 3" xfId="301"/>
    <cellStyle name="Currency 2 2 18 2 3 2" xfId="302"/>
    <cellStyle name="Currency 2 2 18 2 4" xfId="303"/>
    <cellStyle name="Currency 2 2 18 3" xfId="304"/>
    <cellStyle name="Currency 2 2 18 3 2" xfId="305"/>
    <cellStyle name="Currency 2 2 18 3 2 2" xfId="306"/>
    <cellStyle name="Currency 2 2 18 3 3" xfId="307"/>
    <cellStyle name="Currency 2 2 18 4" xfId="308"/>
    <cellStyle name="Currency 2 2 18 4 2" xfId="309"/>
    <cellStyle name="Currency 2 2 18 5" xfId="310"/>
    <cellStyle name="Currency 2 2 19" xfId="311"/>
    <cellStyle name="Currency 2 2 19 2" xfId="312"/>
    <cellStyle name="Currency 2 2 19 2 2" xfId="313"/>
    <cellStyle name="Currency 2 2 19 2 2 2" xfId="314"/>
    <cellStyle name="Currency 2 2 19 2 2 2 2" xfId="315"/>
    <cellStyle name="Currency 2 2 19 2 2 3" xfId="316"/>
    <cellStyle name="Currency 2 2 19 2 3" xfId="317"/>
    <cellStyle name="Currency 2 2 19 2 3 2" xfId="318"/>
    <cellStyle name="Currency 2 2 19 2 4" xfId="319"/>
    <cellStyle name="Currency 2 2 19 3" xfId="320"/>
    <cellStyle name="Currency 2 2 19 3 2" xfId="321"/>
    <cellStyle name="Currency 2 2 19 3 2 2" xfId="322"/>
    <cellStyle name="Currency 2 2 19 3 3" xfId="323"/>
    <cellStyle name="Currency 2 2 19 4" xfId="324"/>
    <cellStyle name="Currency 2 2 19 4 2" xfId="325"/>
    <cellStyle name="Currency 2 2 19 5" xfId="326"/>
    <cellStyle name="Currency 2 2 2" xfId="327"/>
    <cellStyle name="Currency 2 2 2 2" xfId="328"/>
    <cellStyle name="Currency 2 2 2 2 2" xfId="329"/>
    <cellStyle name="Currency 2 2 2 2 2 2" xfId="330"/>
    <cellStyle name="Currency 2 2 2 2 2 2 2" xfId="331"/>
    <cellStyle name="Currency 2 2 2 2 2 3" xfId="332"/>
    <cellStyle name="Currency 2 2 2 2 3" xfId="333"/>
    <cellStyle name="Currency 2 2 2 2 3 2" xfId="334"/>
    <cellStyle name="Currency 2 2 2 2 4" xfId="335"/>
    <cellStyle name="Currency 2 2 2 3" xfId="336"/>
    <cellStyle name="Currency 2 2 2 3 2" xfId="337"/>
    <cellStyle name="Currency 2 2 2 3 2 2" xfId="338"/>
    <cellStyle name="Currency 2 2 2 3 3" xfId="339"/>
    <cellStyle name="Currency 2 2 2 4" xfId="340"/>
    <cellStyle name="Currency 2 2 2 4 2" xfId="341"/>
    <cellStyle name="Currency 2 2 2 5" xfId="342"/>
    <cellStyle name="Currency 2 2 20" xfId="343"/>
    <cellStyle name="Currency 2 2 20 2" xfId="344"/>
    <cellStyle name="Currency 2 2 20 2 2" xfId="345"/>
    <cellStyle name="Currency 2 2 20 2 2 2" xfId="346"/>
    <cellStyle name="Currency 2 2 20 2 2 2 2" xfId="347"/>
    <cellStyle name="Currency 2 2 20 2 2 3" xfId="348"/>
    <cellStyle name="Currency 2 2 20 2 3" xfId="349"/>
    <cellStyle name="Currency 2 2 20 2 3 2" xfId="350"/>
    <cellStyle name="Currency 2 2 20 2 4" xfId="351"/>
    <cellStyle name="Currency 2 2 20 3" xfId="352"/>
    <cellStyle name="Currency 2 2 20 3 2" xfId="353"/>
    <cellStyle name="Currency 2 2 20 3 2 2" xfId="354"/>
    <cellStyle name="Currency 2 2 20 3 3" xfId="355"/>
    <cellStyle name="Currency 2 2 20 4" xfId="356"/>
    <cellStyle name="Currency 2 2 20 4 2" xfId="357"/>
    <cellStyle name="Currency 2 2 20 5" xfId="358"/>
    <cellStyle name="Currency 2 2 21" xfId="359"/>
    <cellStyle name="Currency 2 2 21 2" xfId="360"/>
    <cellStyle name="Currency 2 2 21 2 2" xfId="361"/>
    <cellStyle name="Currency 2 2 21 2 2 2" xfId="362"/>
    <cellStyle name="Currency 2 2 21 2 2 2 2" xfId="363"/>
    <cellStyle name="Currency 2 2 21 2 2 3" xfId="364"/>
    <cellStyle name="Currency 2 2 21 2 3" xfId="365"/>
    <cellStyle name="Currency 2 2 21 2 3 2" xfId="366"/>
    <cellStyle name="Currency 2 2 21 2 4" xfId="367"/>
    <cellStyle name="Currency 2 2 21 3" xfId="368"/>
    <cellStyle name="Currency 2 2 21 3 2" xfId="369"/>
    <cellStyle name="Currency 2 2 21 3 2 2" xfId="370"/>
    <cellStyle name="Currency 2 2 21 3 3" xfId="371"/>
    <cellStyle name="Currency 2 2 21 4" xfId="372"/>
    <cellStyle name="Currency 2 2 21 4 2" xfId="373"/>
    <cellStyle name="Currency 2 2 21 5" xfId="374"/>
    <cellStyle name="Currency 2 2 22" xfId="375"/>
    <cellStyle name="Currency 2 2 22 2" xfId="376"/>
    <cellStyle name="Currency 2 2 22 2 2" xfId="377"/>
    <cellStyle name="Currency 2 2 22 2 2 2" xfId="378"/>
    <cellStyle name="Currency 2 2 22 2 2 2 2" xfId="379"/>
    <cellStyle name="Currency 2 2 22 2 2 3" xfId="380"/>
    <cellStyle name="Currency 2 2 22 2 3" xfId="381"/>
    <cellStyle name="Currency 2 2 22 2 3 2" xfId="382"/>
    <cellStyle name="Currency 2 2 22 2 4" xfId="383"/>
    <cellStyle name="Currency 2 2 22 3" xfId="384"/>
    <cellStyle name="Currency 2 2 22 3 2" xfId="385"/>
    <cellStyle name="Currency 2 2 22 3 2 2" xfId="386"/>
    <cellStyle name="Currency 2 2 22 3 3" xfId="387"/>
    <cellStyle name="Currency 2 2 22 4" xfId="388"/>
    <cellStyle name="Currency 2 2 22 4 2" xfId="389"/>
    <cellStyle name="Currency 2 2 22 5" xfId="390"/>
    <cellStyle name="Currency 2 2 23" xfId="391"/>
    <cellStyle name="Currency 2 2 23 2" xfId="392"/>
    <cellStyle name="Currency 2 2 23 2 2" xfId="393"/>
    <cellStyle name="Currency 2 2 23 2 2 2" xfId="394"/>
    <cellStyle name="Currency 2 2 23 2 2 2 2" xfId="395"/>
    <cellStyle name="Currency 2 2 23 2 2 3" xfId="396"/>
    <cellStyle name="Currency 2 2 23 2 3" xfId="397"/>
    <cellStyle name="Currency 2 2 23 2 3 2" xfId="398"/>
    <cellStyle name="Currency 2 2 23 2 4" xfId="399"/>
    <cellStyle name="Currency 2 2 23 3" xfId="400"/>
    <cellStyle name="Currency 2 2 23 3 2" xfId="401"/>
    <cellStyle name="Currency 2 2 23 3 2 2" xfId="402"/>
    <cellStyle name="Currency 2 2 23 3 3" xfId="403"/>
    <cellStyle name="Currency 2 2 23 4" xfId="404"/>
    <cellStyle name="Currency 2 2 23 4 2" xfId="405"/>
    <cellStyle name="Currency 2 2 23 5" xfId="406"/>
    <cellStyle name="Currency 2 2 24" xfId="407"/>
    <cellStyle name="Currency 2 2 24 2" xfId="408"/>
    <cellStyle name="Currency 2 2 24 2 2" xfId="409"/>
    <cellStyle name="Currency 2 2 24 2 2 2" xfId="410"/>
    <cellStyle name="Currency 2 2 24 2 2 2 2" xfId="411"/>
    <cellStyle name="Currency 2 2 24 2 2 3" xfId="412"/>
    <cellStyle name="Currency 2 2 24 2 3" xfId="413"/>
    <cellStyle name="Currency 2 2 24 2 3 2" xfId="414"/>
    <cellStyle name="Currency 2 2 24 2 4" xfId="415"/>
    <cellStyle name="Currency 2 2 24 3" xfId="416"/>
    <cellStyle name="Currency 2 2 24 3 2" xfId="417"/>
    <cellStyle name="Currency 2 2 24 3 2 2" xfId="418"/>
    <cellStyle name="Currency 2 2 24 3 3" xfId="419"/>
    <cellStyle name="Currency 2 2 24 4" xfId="420"/>
    <cellStyle name="Currency 2 2 24 4 2" xfId="421"/>
    <cellStyle name="Currency 2 2 24 5" xfId="422"/>
    <cellStyle name="Currency 2 2 25" xfId="423"/>
    <cellStyle name="Currency 2 2 25 2" xfId="424"/>
    <cellStyle name="Currency 2 2 25 2 2" xfId="425"/>
    <cellStyle name="Currency 2 2 25 2 2 2" xfId="426"/>
    <cellStyle name="Currency 2 2 25 2 2 2 2" xfId="427"/>
    <cellStyle name="Currency 2 2 25 2 2 3" xfId="428"/>
    <cellStyle name="Currency 2 2 25 2 3" xfId="429"/>
    <cellStyle name="Currency 2 2 25 2 3 2" xfId="430"/>
    <cellStyle name="Currency 2 2 25 2 4" xfId="431"/>
    <cellStyle name="Currency 2 2 25 3" xfId="432"/>
    <cellStyle name="Currency 2 2 25 3 2" xfId="433"/>
    <cellStyle name="Currency 2 2 25 3 2 2" xfId="434"/>
    <cellStyle name="Currency 2 2 25 3 3" xfId="435"/>
    <cellStyle name="Currency 2 2 25 4" xfId="436"/>
    <cellStyle name="Currency 2 2 25 4 2" xfId="437"/>
    <cellStyle name="Currency 2 2 25 5" xfId="438"/>
    <cellStyle name="Currency 2 2 26" xfId="439"/>
    <cellStyle name="Currency 2 2 26 2" xfId="440"/>
    <cellStyle name="Currency 2 2 26 2 2" xfId="441"/>
    <cellStyle name="Currency 2 2 26 2 2 2" xfId="442"/>
    <cellStyle name="Currency 2 2 26 2 2 2 2" xfId="443"/>
    <cellStyle name="Currency 2 2 26 2 2 3" xfId="444"/>
    <cellStyle name="Currency 2 2 26 2 3" xfId="445"/>
    <cellStyle name="Currency 2 2 26 2 3 2" xfId="446"/>
    <cellStyle name="Currency 2 2 26 2 4" xfId="447"/>
    <cellStyle name="Currency 2 2 26 3" xfId="448"/>
    <cellStyle name="Currency 2 2 26 3 2" xfId="449"/>
    <cellStyle name="Currency 2 2 26 3 2 2" xfId="450"/>
    <cellStyle name="Currency 2 2 26 3 3" xfId="451"/>
    <cellStyle name="Currency 2 2 26 4" xfId="452"/>
    <cellStyle name="Currency 2 2 26 4 2" xfId="453"/>
    <cellStyle name="Currency 2 2 26 5" xfId="454"/>
    <cellStyle name="Currency 2 2 27" xfId="455"/>
    <cellStyle name="Currency 2 2 27 2" xfId="456"/>
    <cellStyle name="Currency 2 2 27 2 2" xfId="457"/>
    <cellStyle name="Currency 2 2 27 2 2 2" xfId="458"/>
    <cellStyle name="Currency 2 2 27 2 2 2 2" xfId="459"/>
    <cellStyle name="Currency 2 2 27 2 2 3" xfId="460"/>
    <cellStyle name="Currency 2 2 27 2 3" xfId="461"/>
    <cellStyle name="Currency 2 2 27 2 3 2" xfId="462"/>
    <cellStyle name="Currency 2 2 27 2 4" xfId="463"/>
    <cellStyle name="Currency 2 2 27 3" xfId="464"/>
    <cellStyle name="Currency 2 2 27 3 2" xfId="465"/>
    <cellStyle name="Currency 2 2 27 3 2 2" xfId="466"/>
    <cellStyle name="Currency 2 2 27 3 3" xfId="467"/>
    <cellStyle name="Currency 2 2 27 4" xfId="468"/>
    <cellStyle name="Currency 2 2 27 4 2" xfId="469"/>
    <cellStyle name="Currency 2 2 27 5" xfId="470"/>
    <cellStyle name="Currency 2 2 28" xfId="471"/>
    <cellStyle name="Currency 2 2 28 2" xfId="472"/>
    <cellStyle name="Currency 2 2 28 2 2" xfId="473"/>
    <cellStyle name="Currency 2 2 28 2 2 2" xfId="474"/>
    <cellStyle name="Currency 2 2 28 2 2 2 2" xfId="475"/>
    <cellStyle name="Currency 2 2 28 2 2 3" xfId="476"/>
    <cellStyle name="Currency 2 2 28 2 3" xfId="477"/>
    <cellStyle name="Currency 2 2 28 2 3 2" xfId="478"/>
    <cellStyle name="Currency 2 2 28 2 4" xfId="479"/>
    <cellStyle name="Currency 2 2 28 3" xfId="480"/>
    <cellStyle name="Currency 2 2 28 3 2" xfId="481"/>
    <cellStyle name="Currency 2 2 28 3 2 2" xfId="482"/>
    <cellStyle name="Currency 2 2 28 3 3" xfId="483"/>
    <cellStyle name="Currency 2 2 28 4" xfId="484"/>
    <cellStyle name="Currency 2 2 28 4 2" xfId="485"/>
    <cellStyle name="Currency 2 2 28 5" xfId="486"/>
    <cellStyle name="Currency 2 2 29" xfId="487"/>
    <cellStyle name="Currency 2 2 29 2" xfId="488"/>
    <cellStyle name="Currency 2 2 29 2 2" xfId="489"/>
    <cellStyle name="Currency 2 2 29 2 2 2" xfId="490"/>
    <cellStyle name="Currency 2 2 29 2 2 2 2" xfId="491"/>
    <cellStyle name="Currency 2 2 29 2 2 3" xfId="492"/>
    <cellStyle name="Currency 2 2 29 2 3" xfId="493"/>
    <cellStyle name="Currency 2 2 29 2 3 2" xfId="494"/>
    <cellStyle name="Currency 2 2 29 2 4" xfId="495"/>
    <cellStyle name="Currency 2 2 29 3" xfId="496"/>
    <cellStyle name="Currency 2 2 29 3 2" xfId="497"/>
    <cellStyle name="Currency 2 2 29 3 2 2" xfId="498"/>
    <cellStyle name="Currency 2 2 29 3 3" xfId="499"/>
    <cellStyle name="Currency 2 2 29 4" xfId="500"/>
    <cellStyle name="Currency 2 2 29 4 2" xfId="501"/>
    <cellStyle name="Currency 2 2 29 5" xfId="502"/>
    <cellStyle name="Currency 2 2 3" xfId="503"/>
    <cellStyle name="Currency 2 2 3 2" xfId="504"/>
    <cellStyle name="Currency 2 2 3 2 2" xfId="505"/>
    <cellStyle name="Currency 2 2 3 2 2 2" xfId="506"/>
    <cellStyle name="Currency 2 2 3 2 2 2 2" xfId="507"/>
    <cellStyle name="Currency 2 2 3 2 2 3" xfId="508"/>
    <cellStyle name="Currency 2 2 3 2 3" xfId="509"/>
    <cellStyle name="Currency 2 2 3 2 3 2" xfId="510"/>
    <cellStyle name="Currency 2 2 3 2 4" xfId="511"/>
    <cellStyle name="Currency 2 2 3 3" xfId="512"/>
    <cellStyle name="Currency 2 2 3 3 2" xfId="513"/>
    <cellStyle name="Currency 2 2 3 3 2 2" xfId="514"/>
    <cellStyle name="Currency 2 2 3 3 3" xfId="515"/>
    <cellStyle name="Currency 2 2 3 4" xfId="516"/>
    <cellStyle name="Currency 2 2 3 4 2" xfId="517"/>
    <cellStyle name="Currency 2 2 3 5" xfId="518"/>
    <cellStyle name="Currency 2 2 30" xfId="519"/>
    <cellStyle name="Currency 2 2 30 2" xfId="520"/>
    <cellStyle name="Currency 2 2 30 2 2" xfId="521"/>
    <cellStyle name="Currency 2 2 30 2 2 2" xfId="522"/>
    <cellStyle name="Currency 2 2 30 2 2 2 2" xfId="523"/>
    <cellStyle name="Currency 2 2 30 2 2 3" xfId="524"/>
    <cellStyle name="Currency 2 2 30 2 3" xfId="525"/>
    <cellStyle name="Currency 2 2 30 2 3 2" xfId="526"/>
    <cellStyle name="Currency 2 2 30 2 4" xfId="527"/>
    <cellStyle name="Currency 2 2 30 3" xfId="528"/>
    <cellStyle name="Currency 2 2 30 3 2" xfId="529"/>
    <cellStyle name="Currency 2 2 30 3 2 2" xfId="530"/>
    <cellStyle name="Currency 2 2 30 3 3" xfId="531"/>
    <cellStyle name="Currency 2 2 30 4" xfId="532"/>
    <cellStyle name="Currency 2 2 30 4 2" xfId="533"/>
    <cellStyle name="Currency 2 2 30 5" xfId="534"/>
    <cellStyle name="Currency 2 2 31" xfId="535"/>
    <cellStyle name="Currency 2 2 31 2" xfId="536"/>
    <cellStyle name="Currency 2 2 31 2 2" xfId="537"/>
    <cellStyle name="Currency 2 2 31 2 2 2" xfId="538"/>
    <cellStyle name="Currency 2 2 31 2 2 2 2" xfId="539"/>
    <cellStyle name="Currency 2 2 31 2 2 3" xfId="540"/>
    <cellStyle name="Currency 2 2 31 2 3" xfId="541"/>
    <cellStyle name="Currency 2 2 31 2 3 2" xfId="542"/>
    <cellStyle name="Currency 2 2 31 2 4" xfId="543"/>
    <cellStyle name="Currency 2 2 31 3" xfId="544"/>
    <cellStyle name="Currency 2 2 31 3 2" xfId="545"/>
    <cellStyle name="Currency 2 2 31 3 2 2" xfId="546"/>
    <cellStyle name="Currency 2 2 31 3 3" xfId="547"/>
    <cellStyle name="Currency 2 2 31 4" xfId="548"/>
    <cellStyle name="Currency 2 2 31 4 2" xfId="549"/>
    <cellStyle name="Currency 2 2 31 5" xfId="550"/>
    <cellStyle name="Currency 2 2 32" xfId="551"/>
    <cellStyle name="Currency 2 2 32 2" xfId="552"/>
    <cellStyle name="Currency 2 2 32 2 2" xfId="553"/>
    <cellStyle name="Currency 2 2 32 2 2 2" xfId="554"/>
    <cellStyle name="Currency 2 2 32 2 2 2 2" xfId="555"/>
    <cellStyle name="Currency 2 2 32 2 2 3" xfId="556"/>
    <cellStyle name="Currency 2 2 32 2 3" xfId="557"/>
    <cellStyle name="Currency 2 2 32 2 3 2" xfId="558"/>
    <cellStyle name="Currency 2 2 32 2 4" xfId="559"/>
    <cellStyle name="Currency 2 2 32 3" xfId="560"/>
    <cellStyle name="Currency 2 2 32 3 2" xfId="561"/>
    <cellStyle name="Currency 2 2 32 3 2 2" xfId="562"/>
    <cellStyle name="Currency 2 2 32 3 3" xfId="563"/>
    <cellStyle name="Currency 2 2 32 4" xfId="564"/>
    <cellStyle name="Currency 2 2 32 4 2" xfId="565"/>
    <cellStyle name="Currency 2 2 32 5" xfId="566"/>
    <cellStyle name="Currency 2 2 33" xfId="567"/>
    <cellStyle name="Currency 2 2 33 2" xfId="568"/>
    <cellStyle name="Currency 2 2 33 2 2" xfId="569"/>
    <cellStyle name="Currency 2 2 33 2 2 2" xfId="570"/>
    <cellStyle name="Currency 2 2 33 2 2 2 2" xfId="571"/>
    <cellStyle name="Currency 2 2 33 2 2 3" xfId="572"/>
    <cellStyle name="Currency 2 2 33 2 3" xfId="573"/>
    <cellStyle name="Currency 2 2 33 2 3 2" xfId="574"/>
    <cellStyle name="Currency 2 2 33 2 4" xfId="575"/>
    <cellStyle name="Currency 2 2 33 3" xfId="576"/>
    <cellStyle name="Currency 2 2 33 3 2" xfId="577"/>
    <cellStyle name="Currency 2 2 33 3 2 2" xfId="578"/>
    <cellStyle name="Currency 2 2 33 3 3" xfId="579"/>
    <cellStyle name="Currency 2 2 33 4" xfId="580"/>
    <cellStyle name="Currency 2 2 33 4 2" xfId="581"/>
    <cellStyle name="Currency 2 2 33 5" xfId="582"/>
    <cellStyle name="Currency 2 2 34" xfId="583"/>
    <cellStyle name="Currency 2 2 34 2" xfId="584"/>
    <cellStyle name="Currency 2 2 34 2 2" xfId="585"/>
    <cellStyle name="Currency 2 2 34 2 2 2" xfId="586"/>
    <cellStyle name="Currency 2 2 34 2 2 2 2" xfId="587"/>
    <cellStyle name="Currency 2 2 34 2 2 3" xfId="588"/>
    <cellStyle name="Currency 2 2 34 2 3" xfId="589"/>
    <cellStyle name="Currency 2 2 34 2 3 2" xfId="590"/>
    <cellStyle name="Currency 2 2 34 2 4" xfId="591"/>
    <cellStyle name="Currency 2 2 34 3" xfId="592"/>
    <cellStyle name="Currency 2 2 34 3 2" xfId="593"/>
    <cellStyle name="Currency 2 2 34 3 2 2" xfId="594"/>
    <cellStyle name="Currency 2 2 34 3 3" xfId="595"/>
    <cellStyle name="Currency 2 2 34 4" xfId="596"/>
    <cellStyle name="Currency 2 2 34 4 2" xfId="597"/>
    <cellStyle name="Currency 2 2 34 5" xfId="598"/>
    <cellStyle name="Currency 2 2 35" xfId="599"/>
    <cellStyle name="Currency 2 2 35 2" xfId="600"/>
    <cellStyle name="Currency 2 2 35 2 2" xfId="601"/>
    <cellStyle name="Currency 2 2 35 2 2 2" xfId="602"/>
    <cellStyle name="Currency 2 2 35 2 2 2 2" xfId="603"/>
    <cellStyle name="Currency 2 2 35 2 2 3" xfId="604"/>
    <cellStyle name="Currency 2 2 35 2 3" xfId="605"/>
    <cellStyle name="Currency 2 2 35 2 3 2" xfId="606"/>
    <cellStyle name="Currency 2 2 35 2 4" xfId="607"/>
    <cellStyle name="Currency 2 2 35 3" xfId="608"/>
    <cellStyle name="Currency 2 2 35 3 2" xfId="609"/>
    <cellStyle name="Currency 2 2 35 3 2 2" xfId="610"/>
    <cellStyle name="Currency 2 2 35 3 3" xfId="611"/>
    <cellStyle name="Currency 2 2 35 4" xfId="612"/>
    <cellStyle name="Currency 2 2 35 4 2" xfId="613"/>
    <cellStyle name="Currency 2 2 35 5" xfId="614"/>
    <cellStyle name="Currency 2 2 36" xfId="615"/>
    <cellStyle name="Currency 2 2 36 2" xfId="616"/>
    <cellStyle name="Currency 2 2 36 2 2" xfId="617"/>
    <cellStyle name="Currency 2 2 36 2 2 2" xfId="618"/>
    <cellStyle name="Currency 2 2 36 2 2 2 2" xfId="619"/>
    <cellStyle name="Currency 2 2 36 2 2 3" xfId="620"/>
    <cellStyle name="Currency 2 2 36 2 3" xfId="621"/>
    <cellStyle name="Currency 2 2 36 2 3 2" xfId="622"/>
    <cellStyle name="Currency 2 2 36 2 4" xfId="623"/>
    <cellStyle name="Currency 2 2 36 3" xfId="624"/>
    <cellStyle name="Currency 2 2 36 3 2" xfId="625"/>
    <cellStyle name="Currency 2 2 36 3 2 2" xfId="626"/>
    <cellStyle name="Currency 2 2 36 3 3" xfId="627"/>
    <cellStyle name="Currency 2 2 36 4" xfId="628"/>
    <cellStyle name="Currency 2 2 36 4 2" xfId="629"/>
    <cellStyle name="Currency 2 2 36 5" xfId="630"/>
    <cellStyle name="Currency 2 2 37" xfId="631"/>
    <cellStyle name="Currency 2 2 37 2" xfId="632"/>
    <cellStyle name="Currency 2 2 37 2 2" xfId="633"/>
    <cellStyle name="Currency 2 2 37 2 2 2" xfId="634"/>
    <cellStyle name="Currency 2 2 37 2 2 2 2" xfId="635"/>
    <cellStyle name="Currency 2 2 37 2 2 3" xfId="636"/>
    <cellStyle name="Currency 2 2 37 2 3" xfId="637"/>
    <cellStyle name="Currency 2 2 37 2 3 2" xfId="638"/>
    <cellStyle name="Currency 2 2 37 2 4" xfId="639"/>
    <cellStyle name="Currency 2 2 37 3" xfId="640"/>
    <cellStyle name="Currency 2 2 37 3 2" xfId="641"/>
    <cellStyle name="Currency 2 2 37 3 2 2" xfId="642"/>
    <cellStyle name="Currency 2 2 37 3 3" xfId="643"/>
    <cellStyle name="Currency 2 2 37 4" xfId="644"/>
    <cellStyle name="Currency 2 2 37 4 2" xfId="645"/>
    <cellStyle name="Currency 2 2 37 5" xfId="646"/>
    <cellStyle name="Currency 2 2 38" xfId="647"/>
    <cellStyle name="Currency 2 2 38 2" xfId="648"/>
    <cellStyle name="Currency 2 2 38 2 2" xfId="649"/>
    <cellStyle name="Currency 2 2 38 2 2 2" xfId="650"/>
    <cellStyle name="Currency 2 2 38 2 2 2 2" xfId="651"/>
    <cellStyle name="Currency 2 2 38 2 2 3" xfId="652"/>
    <cellStyle name="Currency 2 2 38 2 3" xfId="653"/>
    <cellStyle name="Currency 2 2 38 2 3 2" xfId="654"/>
    <cellStyle name="Currency 2 2 38 2 4" xfId="655"/>
    <cellStyle name="Currency 2 2 38 3" xfId="656"/>
    <cellStyle name="Currency 2 2 38 3 2" xfId="657"/>
    <cellStyle name="Currency 2 2 38 3 2 2" xfId="658"/>
    <cellStyle name="Currency 2 2 38 3 3" xfId="659"/>
    <cellStyle name="Currency 2 2 38 4" xfId="660"/>
    <cellStyle name="Currency 2 2 38 4 2" xfId="661"/>
    <cellStyle name="Currency 2 2 38 5" xfId="662"/>
    <cellStyle name="Currency 2 2 39" xfId="663"/>
    <cellStyle name="Currency 2 2 39 2" xfId="664"/>
    <cellStyle name="Currency 2 2 39 2 2" xfId="665"/>
    <cellStyle name="Currency 2 2 39 2 2 2" xfId="666"/>
    <cellStyle name="Currency 2 2 39 2 2 2 2" xfId="667"/>
    <cellStyle name="Currency 2 2 39 2 2 3" xfId="668"/>
    <cellStyle name="Currency 2 2 39 2 3" xfId="669"/>
    <cellStyle name="Currency 2 2 39 2 3 2" xfId="670"/>
    <cellStyle name="Currency 2 2 39 2 4" xfId="671"/>
    <cellStyle name="Currency 2 2 39 3" xfId="672"/>
    <cellStyle name="Currency 2 2 39 3 2" xfId="673"/>
    <cellStyle name="Currency 2 2 39 3 2 2" xfId="674"/>
    <cellStyle name="Currency 2 2 39 3 3" xfId="675"/>
    <cellStyle name="Currency 2 2 39 4" xfId="676"/>
    <cellStyle name="Currency 2 2 39 4 2" xfId="677"/>
    <cellStyle name="Currency 2 2 39 5" xfId="678"/>
    <cellStyle name="Currency 2 2 4" xfId="679"/>
    <cellStyle name="Currency 2 2 4 2" xfId="680"/>
    <cellStyle name="Currency 2 2 4 2 2" xfId="681"/>
    <cellStyle name="Currency 2 2 4 2 2 2" xfId="682"/>
    <cellStyle name="Currency 2 2 4 2 2 2 2" xfId="683"/>
    <cellStyle name="Currency 2 2 4 2 2 3" xfId="684"/>
    <cellStyle name="Currency 2 2 4 2 3" xfId="685"/>
    <cellStyle name="Currency 2 2 4 2 3 2" xfId="686"/>
    <cellStyle name="Currency 2 2 4 2 4" xfId="687"/>
    <cellStyle name="Currency 2 2 4 3" xfId="688"/>
    <cellStyle name="Currency 2 2 4 3 2" xfId="689"/>
    <cellStyle name="Currency 2 2 4 3 2 2" xfId="690"/>
    <cellStyle name="Currency 2 2 4 3 3" xfId="691"/>
    <cellStyle name="Currency 2 2 4 4" xfId="692"/>
    <cellStyle name="Currency 2 2 4 4 2" xfId="693"/>
    <cellStyle name="Currency 2 2 4 5" xfId="694"/>
    <cellStyle name="Currency 2 2 40" xfId="695"/>
    <cellStyle name="Currency 2 2 40 2" xfId="696"/>
    <cellStyle name="Currency 2 2 40 2 2" xfId="697"/>
    <cellStyle name="Currency 2 2 40 2 2 2" xfId="698"/>
    <cellStyle name="Currency 2 2 40 2 2 2 2" xfId="699"/>
    <cellStyle name="Currency 2 2 40 2 2 3" xfId="700"/>
    <cellStyle name="Currency 2 2 40 2 3" xfId="701"/>
    <cellStyle name="Currency 2 2 40 2 3 2" xfId="702"/>
    <cellStyle name="Currency 2 2 40 2 4" xfId="703"/>
    <cellStyle name="Currency 2 2 40 3" xfId="704"/>
    <cellStyle name="Currency 2 2 40 3 2" xfId="705"/>
    <cellStyle name="Currency 2 2 40 3 2 2" xfId="706"/>
    <cellStyle name="Currency 2 2 40 3 3" xfId="707"/>
    <cellStyle name="Currency 2 2 40 4" xfId="708"/>
    <cellStyle name="Currency 2 2 40 4 2" xfId="709"/>
    <cellStyle name="Currency 2 2 40 5" xfId="710"/>
    <cellStyle name="Currency 2 2 41" xfId="711"/>
    <cellStyle name="Currency 2 2 41 2" xfId="712"/>
    <cellStyle name="Currency 2 2 41 2 2" xfId="713"/>
    <cellStyle name="Currency 2 2 41 2 2 2" xfId="714"/>
    <cellStyle name="Currency 2 2 41 2 2 2 2" xfId="715"/>
    <cellStyle name="Currency 2 2 41 2 2 3" xfId="716"/>
    <cellStyle name="Currency 2 2 41 2 3" xfId="717"/>
    <cellStyle name="Currency 2 2 41 2 3 2" xfId="718"/>
    <cellStyle name="Currency 2 2 41 2 4" xfId="719"/>
    <cellStyle name="Currency 2 2 41 3" xfId="720"/>
    <cellStyle name="Currency 2 2 41 3 2" xfId="721"/>
    <cellStyle name="Currency 2 2 41 3 2 2" xfId="722"/>
    <cellStyle name="Currency 2 2 41 3 3" xfId="723"/>
    <cellStyle name="Currency 2 2 41 4" xfId="724"/>
    <cellStyle name="Currency 2 2 41 4 2" xfId="725"/>
    <cellStyle name="Currency 2 2 41 5" xfId="726"/>
    <cellStyle name="Currency 2 2 42" xfId="727"/>
    <cellStyle name="Currency 2 2 42 2" xfId="728"/>
    <cellStyle name="Currency 2 2 42 2 2" xfId="729"/>
    <cellStyle name="Currency 2 2 42 2 2 2" xfId="730"/>
    <cellStyle name="Currency 2 2 42 2 2 2 2" xfId="731"/>
    <cellStyle name="Currency 2 2 42 2 2 3" xfId="732"/>
    <cellStyle name="Currency 2 2 42 2 3" xfId="733"/>
    <cellStyle name="Currency 2 2 42 2 3 2" xfId="734"/>
    <cellStyle name="Currency 2 2 42 2 4" xfId="735"/>
    <cellStyle name="Currency 2 2 42 3" xfId="736"/>
    <cellStyle name="Currency 2 2 42 3 2" xfId="737"/>
    <cellStyle name="Currency 2 2 42 3 2 2" xfId="738"/>
    <cellStyle name="Currency 2 2 42 3 3" xfId="739"/>
    <cellStyle name="Currency 2 2 42 4" xfId="740"/>
    <cellStyle name="Currency 2 2 42 4 2" xfId="741"/>
    <cellStyle name="Currency 2 2 42 5" xfId="742"/>
    <cellStyle name="Currency 2 2 43" xfId="743"/>
    <cellStyle name="Currency 2 2 43 2" xfId="744"/>
    <cellStyle name="Currency 2 2 43 2 2" xfId="745"/>
    <cellStyle name="Currency 2 2 43 2 2 2" xfId="746"/>
    <cellStyle name="Currency 2 2 43 2 2 2 2" xfId="747"/>
    <cellStyle name="Currency 2 2 43 2 2 3" xfId="748"/>
    <cellStyle name="Currency 2 2 43 2 3" xfId="749"/>
    <cellStyle name="Currency 2 2 43 2 3 2" xfId="750"/>
    <cellStyle name="Currency 2 2 43 2 4" xfId="751"/>
    <cellStyle name="Currency 2 2 43 3" xfId="752"/>
    <cellStyle name="Currency 2 2 43 3 2" xfId="753"/>
    <cellStyle name="Currency 2 2 43 3 2 2" xfId="754"/>
    <cellStyle name="Currency 2 2 43 3 3" xfId="755"/>
    <cellStyle name="Currency 2 2 43 4" xfId="756"/>
    <cellStyle name="Currency 2 2 43 4 2" xfId="757"/>
    <cellStyle name="Currency 2 2 43 5" xfId="758"/>
    <cellStyle name="Currency 2 2 44" xfId="759"/>
    <cellStyle name="Currency 2 2 44 2" xfId="760"/>
    <cellStyle name="Currency 2 2 44 2 2" xfId="761"/>
    <cellStyle name="Currency 2 2 44 2 2 2" xfId="762"/>
    <cellStyle name="Currency 2 2 44 2 3" xfId="763"/>
    <cellStyle name="Currency 2 2 44 3" xfId="764"/>
    <cellStyle name="Currency 2 2 44 3 2" xfId="765"/>
    <cellStyle name="Currency 2 2 44 4" xfId="766"/>
    <cellStyle name="Currency 2 2 45" xfId="767"/>
    <cellStyle name="Currency 2 2 45 2" xfId="768"/>
    <cellStyle name="Currency 2 2 45 2 2" xfId="769"/>
    <cellStyle name="Currency 2 2 45 3" xfId="770"/>
    <cellStyle name="Currency 2 2 46" xfId="771"/>
    <cellStyle name="Currency 2 2 46 2" xfId="772"/>
    <cellStyle name="Currency 2 2 47" xfId="773"/>
    <cellStyle name="Currency 2 2 5" xfId="774"/>
    <cellStyle name="Currency 2 2 5 2" xfId="775"/>
    <cellStyle name="Currency 2 2 5 2 2" xfId="776"/>
    <cellStyle name="Currency 2 2 5 2 2 2" xfId="777"/>
    <cellStyle name="Currency 2 2 5 2 2 2 2" xfId="778"/>
    <cellStyle name="Currency 2 2 5 2 2 3" xfId="779"/>
    <cellStyle name="Currency 2 2 5 2 3" xfId="780"/>
    <cellStyle name="Currency 2 2 5 2 3 2" xfId="781"/>
    <cellStyle name="Currency 2 2 5 2 4" xfId="782"/>
    <cellStyle name="Currency 2 2 5 3" xfId="783"/>
    <cellStyle name="Currency 2 2 5 3 2" xfId="784"/>
    <cellStyle name="Currency 2 2 5 3 2 2" xfId="785"/>
    <cellStyle name="Currency 2 2 5 3 3" xfId="786"/>
    <cellStyle name="Currency 2 2 5 4" xfId="787"/>
    <cellStyle name="Currency 2 2 5 4 2" xfId="788"/>
    <cellStyle name="Currency 2 2 5 5" xfId="789"/>
    <cellStyle name="Currency 2 2 6" xfId="790"/>
    <cellStyle name="Currency 2 2 6 2" xfId="791"/>
    <cellStyle name="Currency 2 2 6 2 2" xfId="792"/>
    <cellStyle name="Currency 2 2 6 2 2 2" xfId="793"/>
    <cellStyle name="Currency 2 2 6 2 2 2 2" xfId="794"/>
    <cellStyle name="Currency 2 2 6 2 2 3" xfId="795"/>
    <cellStyle name="Currency 2 2 6 2 3" xfId="796"/>
    <cellStyle name="Currency 2 2 6 2 3 2" xfId="797"/>
    <cellStyle name="Currency 2 2 6 2 4" xfId="798"/>
    <cellStyle name="Currency 2 2 6 3" xfId="799"/>
    <cellStyle name="Currency 2 2 6 3 2" xfId="800"/>
    <cellStyle name="Currency 2 2 6 3 2 2" xfId="801"/>
    <cellStyle name="Currency 2 2 6 3 3" xfId="802"/>
    <cellStyle name="Currency 2 2 6 4" xfId="803"/>
    <cellStyle name="Currency 2 2 6 4 2" xfId="804"/>
    <cellStyle name="Currency 2 2 6 5" xfId="805"/>
    <cellStyle name="Currency 2 2 7" xfId="806"/>
    <cellStyle name="Currency 2 2 7 2" xfId="807"/>
    <cellStyle name="Currency 2 2 7 2 2" xfId="808"/>
    <cellStyle name="Currency 2 2 7 2 2 2" xfId="809"/>
    <cellStyle name="Currency 2 2 7 2 2 2 2" xfId="810"/>
    <cellStyle name="Currency 2 2 7 2 2 3" xfId="811"/>
    <cellStyle name="Currency 2 2 7 2 3" xfId="812"/>
    <cellStyle name="Currency 2 2 7 2 3 2" xfId="813"/>
    <cellStyle name="Currency 2 2 7 2 4" xfId="814"/>
    <cellStyle name="Currency 2 2 7 3" xfId="815"/>
    <cellStyle name="Currency 2 2 7 3 2" xfId="816"/>
    <cellStyle name="Currency 2 2 7 3 2 2" xfId="817"/>
    <cellStyle name="Currency 2 2 7 3 3" xfId="818"/>
    <cellStyle name="Currency 2 2 7 4" xfId="819"/>
    <cellStyle name="Currency 2 2 7 4 2" xfId="820"/>
    <cellStyle name="Currency 2 2 7 5" xfId="821"/>
    <cellStyle name="Currency 2 2 8" xfId="822"/>
    <cellStyle name="Currency 2 2 8 2" xfId="823"/>
    <cellStyle name="Currency 2 2 8 2 2" xfId="824"/>
    <cellStyle name="Currency 2 2 8 2 2 2" xfId="825"/>
    <cellStyle name="Currency 2 2 8 2 2 2 2" xfId="826"/>
    <cellStyle name="Currency 2 2 8 2 2 3" xfId="827"/>
    <cellStyle name="Currency 2 2 8 2 3" xfId="828"/>
    <cellStyle name="Currency 2 2 8 2 3 2" xfId="829"/>
    <cellStyle name="Currency 2 2 8 2 4" xfId="830"/>
    <cellStyle name="Currency 2 2 8 3" xfId="831"/>
    <cellStyle name="Currency 2 2 8 3 2" xfId="832"/>
    <cellStyle name="Currency 2 2 8 3 2 2" xfId="833"/>
    <cellStyle name="Currency 2 2 8 3 3" xfId="834"/>
    <cellStyle name="Currency 2 2 8 4" xfId="835"/>
    <cellStyle name="Currency 2 2 8 4 2" xfId="836"/>
    <cellStyle name="Currency 2 2 8 5" xfId="837"/>
    <cellStyle name="Currency 2 2 9" xfId="838"/>
    <cellStyle name="Currency 2 2 9 2" xfId="839"/>
    <cellStyle name="Currency 2 2 9 2 2" xfId="840"/>
    <cellStyle name="Currency 2 2 9 2 2 2" xfId="841"/>
    <cellStyle name="Currency 2 2 9 2 2 2 2" xfId="842"/>
    <cellStyle name="Currency 2 2 9 2 2 3" xfId="843"/>
    <cellStyle name="Currency 2 2 9 2 3" xfId="844"/>
    <cellStyle name="Currency 2 2 9 2 3 2" xfId="845"/>
    <cellStyle name="Currency 2 2 9 2 4" xfId="846"/>
    <cellStyle name="Currency 2 2 9 3" xfId="847"/>
    <cellStyle name="Currency 2 2 9 3 2" xfId="848"/>
    <cellStyle name="Currency 2 2 9 3 2 2" xfId="849"/>
    <cellStyle name="Currency 2 2 9 3 3" xfId="850"/>
    <cellStyle name="Currency 2 2 9 4" xfId="851"/>
    <cellStyle name="Currency 2 2 9 4 2" xfId="852"/>
    <cellStyle name="Currency 2 2 9 5" xfId="853"/>
    <cellStyle name="Currency 2 20" xfId="854"/>
    <cellStyle name="Currency 2 20 2" xfId="855"/>
    <cellStyle name="Currency 2 20 2 2" xfId="856"/>
    <cellStyle name="Currency 2 20 2 2 2" xfId="857"/>
    <cellStyle name="Currency 2 20 2 2 2 2" xfId="858"/>
    <cellStyle name="Currency 2 20 2 2 3" xfId="859"/>
    <cellStyle name="Currency 2 20 2 3" xfId="860"/>
    <cellStyle name="Currency 2 20 2 3 2" xfId="861"/>
    <cellStyle name="Currency 2 20 2 4" xfId="862"/>
    <cellStyle name="Currency 2 20 3" xfId="863"/>
    <cellStyle name="Currency 2 20 3 2" xfId="864"/>
    <cellStyle name="Currency 2 20 3 2 2" xfId="865"/>
    <cellStyle name="Currency 2 20 3 3" xfId="866"/>
    <cellStyle name="Currency 2 20 4" xfId="867"/>
    <cellStyle name="Currency 2 20 4 2" xfId="868"/>
    <cellStyle name="Currency 2 20 5" xfId="869"/>
    <cellStyle name="Currency 2 21" xfId="870"/>
    <cellStyle name="Currency 2 21 2" xfId="871"/>
    <cellStyle name="Currency 2 21 2 2" xfId="872"/>
    <cellStyle name="Currency 2 21 2 2 2" xfId="873"/>
    <cellStyle name="Currency 2 21 2 2 2 2" xfId="874"/>
    <cellStyle name="Currency 2 21 2 2 3" xfId="875"/>
    <cellStyle name="Currency 2 21 2 3" xfId="876"/>
    <cellStyle name="Currency 2 21 2 3 2" xfId="877"/>
    <cellStyle name="Currency 2 21 2 4" xfId="878"/>
    <cellStyle name="Currency 2 21 3" xfId="879"/>
    <cellStyle name="Currency 2 21 3 2" xfId="880"/>
    <cellStyle name="Currency 2 21 3 2 2" xfId="881"/>
    <cellStyle name="Currency 2 21 3 3" xfId="882"/>
    <cellStyle name="Currency 2 21 4" xfId="883"/>
    <cellStyle name="Currency 2 21 4 2" xfId="884"/>
    <cellStyle name="Currency 2 21 5" xfId="885"/>
    <cellStyle name="Currency 2 22" xfId="886"/>
    <cellStyle name="Currency 2 22 2" xfId="887"/>
    <cellStyle name="Currency 2 22 2 2" xfId="888"/>
    <cellStyle name="Currency 2 22 2 2 2" xfId="889"/>
    <cellStyle name="Currency 2 22 2 2 2 2" xfId="890"/>
    <cellStyle name="Currency 2 22 2 2 3" xfId="891"/>
    <cellStyle name="Currency 2 22 2 3" xfId="892"/>
    <cellStyle name="Currency 2 22 2 3 2" xfId="893"/>
    <cellStyle name="Currency 2 22 2 4" xfId="894"/>
    <cellStyle name="Currency 2 22 3" xfId="895"/>
    <cellStyle name="Currency 2 22 3 2" xfId="896"/>
    <cellStyle name="Currency 2 22 3 2 2" xfId="897"/>
    <cellStyle name="Currency 2 22 3 3" xfId="898"/>
    <cellStyle name="Currency 2 22 4" xfId="899"/>
    <cellStyle name="Currency 2 22 4 2" xfId="900"/>
    <cellStyle name="Currency 2 22 5" xfId="901"/>
    <cellStyle name="Currency 2 23" xfId="902"/>
    <cellStyle name="Currency 2 23 2" xfId="903"/>
    <cellStyle name="Currency 2 23 2 2" xfId="904"/>
    <cellStyle name="Currency 2 23 2 2 2" xfId="905"/>
    <cellStyle name="Currency 2 23 2 2 2 2" xfId="906"/>
    <cellStyle name="Currency 2 23 2 2 3" xfId="907"/>
    <cellStyle name="Currency 2 23 2 3" xfId="908"/>
    <cellStyle name="Currency 2 23 2 3 2" xfId="909"/>
    <cellStyle name="Currency 2 23 2 4" xfId="910"/>
    <cellStyle name="Currency 2 23 3" xfId="911"/>
    <cellStyle name="Currency 2 23 3 2" xfId="912"/>
    <cellStyle name="Currency 2 23 3 2 2" xfId="913"/>
    <cellStyle name="Currency 2 23 3 3" xfId="914"/>
    <cellStyle name="Currency 2 23 4" xfId="915"/>
    <cellStyle name="Currency 2 23 4 2" xfId="916"/>
    <cellStyle name="Currency 2 23 5" xfId="917"/>
    <cellStyle name="Currency 2 24" xfId="918"/>
    <cellStyle name="Currency 2 24 2" xfId="919"/>
    <cellStyle name="Currency 2 24 2 2" xfId="920"/>
    <cellStyle name="Currency 2 24 2 2 2" xfId="921"/>
    <cellStyle name="Currency 2 24 2 2 2 2" xfId="922"/>
    <cellStyle name="Currency 2 24 2 2 3" xfId="923"/>
    <cellStyle name="Currency 2 24 2 3" xfId="924"/>
    <cellStyle name="Currency 2 24 2 3 2" xfId="925"/>
    <cellStyle name="Currency 2 24 2 4" xfId="926"/>
    <cellStyle name="Currency 2 24 3" xfId="927"/>
    <cellStyle name="Currency 2 24 3 2" xfId="928"/>
    <cellStyle name="Currency 2 24 3 2 2" xfId="929"/>
    <cellStyle name="Currency 2 24 3 3" xfId="930"/>
    <cellStyle name="Currency 2 24 4" xfId="931"/>
    <cellStyle name="Currency 2 24 4 2" xfId="932"/>
    <cellStyle name="Currency 2 24 5" xfId="933"/>
    <cellStyle name="Currency 2 25" xfId="934"/>
    <cellStyle name="Currency 2 25 2" xfId="935"/>
    <cellStyle name="Currency 2 25 2 2" xfId="936"/>
    <cellStyle name="Currency 2 25 2 2 2" xfId="937"/>
    <cellStyle name="Currency 2 25 2 2 2 2" xfId="938"/>
    <cellStyle name="Currency 2 25 2 2 3" xfId="939"/>
    <cellStyle name="Currency 2 25 2 3" xfId="940"/>
    <cellStyle name="Currency 2 25 2 3 2" xfId="941"/>
    <cellStyle name="Currency 2 25 2 4" xfId="942"/>
    <cellStyle name="Currency 2 25 3" xfId="943"/>
    <cellStyle name="Currency 2 25 3 2" xfId="944"/>
    <cellStyle name="Currency 2 25 3 2 2" xfId="945"/>
    <cellStyle name="Currency 2 25 3 3" xfId="946"/>
    <cellStyle name="Currency 2 25 4" xfId="947"/>
    <cellStyle name="Currency 2 25 4 2" xfId="948"/>
    <cellStyle name="Currency 2 25 5" xfId="949"/>
    <cellStyle name="Currency 2 26" xfId="950"/>
    <cellStyle name="Currency 2 26 2" xfId="951"/>
    <cellStyle name="Currency 2 26 2 2" xfId="952"/>
    <cellStyle name="Currency 2 26 2 2 2" xfId="953"/>
    <cellStyle name="Currency 2 26 2 2 2 2" xfId="954"/>
    <cellStyle name="Currency 2 26 2 2 3" xfId="955"/>
    <cellStyle name="Currency 2 26 2 3" xfId="956"/>
    <cellStyle name="Currency 2 26 2 3 2" xfId="957"/>
    <cellStyle name="Currency 2 26 2 4" xfId="958"/>
    <cellStyle name="Currency 2 26 3" xfId="959"/>
    <cellStyle name="Currency 2 26 3 2" xfId="960"/>
    <cellStyle name="Currency 2 26 3 2 2" xfId="961"/>
    <cellStyle name="Currency 2 26 3 3" xfId="962"/>
    <cellStyle name="Currency 2 26 4" xfId="963"/>
    <cellStyle name="Currency 2 26 4 2" xfId="964"/>
    <cellStyle name="Currency 2 26 5" xfId="965"/>
    <cellStyle name="Currency 2 27" xfId="966"/>
    <cellStyle name="Currency 2 27 2" xfId="967"/>
    <cellStyle name="Currency 2 27 2 2" xfId="968"/>
    <cellStyle name="Currency 2 27 2 2 2" xfId="969"/>
    <cellStyle name="Currency 2 27 2 2 2 2" xfId="970"/>
    <cellStyle name="Currency 2 27 2 2 3" xfId="971"/>
    <cellStyle name="Currency 2 27 2 3" xfId="972"/>
    <cellStyle name="Currency 2 27 2 3 2" xfId="973"/>
    <cellStyle name="Currency 2 27 2 4" xfId="974"/>
    <cellStyle name="Currency 2 27 3" xfId="975"/>
    <cellStyle name="Currency 2 27 3 2" xfId="976"/>
    <cellStyle name="Currency 2 27 3 2 2" xfId="977"/>
    <cellStyle name="Currency 2 27 3 3" xfId="978"/>
    <cellStyle name="Currency 2 27 4" xfId="979"/>
    <cellStyle name="Currency 2 27 4 2" xfId="980"/>
    <cellStyle name="Currency 2 27 5" xfId="981"/>
    <cellStyle name="Currency 2 28" xfId="982"/>
    <cellStyle name="Currency 2 28 2" xfId="983"/>
    <cellStyle name="Currency 2 28 2 2" xfId="984"/>
    <cellStyle name="Currency 2 28 2 2 2" xfId="985"/>
    <cellStyle name="Currency 2 28 2 2 2 2" xfId="986"/>
    <cellStyle name="Currency 2 28 2 2 3" xfId="987"/>
    <cellStyle name="Currency 2 28 2 3" xfId="988"/>
    <cellStyle name="Currency 2 28 2 3 2" xfId="989"/>
    <cellStyle name="Currency 2 28 2 4" xfId="990"/>
    <cellStyle name="Currency 2 28 3" xfId="991"/>
    <cellStyle name="Currency 2 28 3 2" xfId="992"/>
    <cellStyle name="Currency 2 28 3 2 2" xfId="993"/>
    <cellStyle name="Currency 2 28 3 3" xfId="994"/>
    <cellStyle name="Currency 2 28 4" xfId="995"/>
    <cellStyle name="Currency 2 28 4 2" xfId="996"/>
    <cellStyle name="Currency 2 28 5" xfId="997"/>
    <cellStyle name="Currency 2 29" xfId="998"/>
    <cellStyle name="Currency 2 29 2" xfId="999"/>
    <cellStyle name="Currency 2 29 2 2" xfId="1000"/>
    <cellStyle name="Currency 2 29 2 2 2" xfId="1001"/>
    <cellStyle name="Currency 2 29 2 2 2 2" xfId="1002"/>
    <cellStyle name="Currency 2 29 2 2 3" xfId="1003"/>
    <cellStyle name="Currency 2 29 2 3" xfId="1004"/>
    <cellStyle name="Currency 2 29 2 3 2" xfId="1005"/>
    <cellStyle name="Currency 2 29 2 4" xfId="1006"/>
    <cellStyle name="Currency 2 29 3" xfId="1007"/>
    <cellStyle name="Currency 2 29 3 2" xfId="1008"/>
    <cellStyle name="Currency 2 29 3 2 2" xfId="1009"/>
    <cellStyle name="Currency 2 29 3 3" xfId="1010"/>
    <cellStyle name="Currency 2 29 4" xfId="1011"/>
    <cellStyle name="Currency 2 29 4 2" xfId="1012"/>
    <cellStyle name="Currency 2 29 5" xfId="1013"/>
    <cellStyle name="Currency 2 3" xfId="1014"/>
    <cellStyle name="Currency 2 3 10" xfId="1015"/>
    <cellStyle name="Currency 2 3 10 2" xfId="1016"/>
    <cellStyle name="Currency 2 3 10 2 2" xfId="1017"/>
    <cellStyle name="Currency 2 3 10 2 2 2" xfId="1018"/>
    <cellStyle name="Currency 2 3 10 2 2 2 2" xfId="1019"/>
    <cellStyle name="Currency 2 3 10 2 2 3" xfId="1020"/>
    <cellStyle name="Currency 2 3 10 2 3" xfId="1021"/>
    <cellStyle name="Currency 2 3 10 2 3 2" xfId="1022"/>
    <cellStyle name="Currency 2 3 10 2 4" xfId="1023"/>
    <cellStyle name="Currency 2 3 10 3" xfId="1024"/>
    <cellStyle name="Currency 2 3 10 3 2" xfId="1025"/>
    <cellStyle name="Currency 2 3 10 3 2 2" xfId="1026"/>
    <cellStyle name="Currency 2 3 10 3 3" xfId="1027"/>
    <cellStyle name="Currency 2 3 10 4" xfId="1028"/>
    <cellStyle name="Currency 2 3 10 4 2" xfId="1029"/>
    <cellStyle name="Currency 2 3 10 5" xfId="1030"/>
    <cellStyle name="Currency 2 3 11" xfId="1031"/>
    <cellStyle name="Currency 2 3 11 2" xfId="1032"/>
    <cellStyle name="Currency 2 3 11 2 2" xfId="1033"/>
    <cellStyle name="Currency 2 3 11 2 2 2" xfId="1034"/>
    <cellStyle name="Currency 2 3 11 2 2 2 2" xfId="1035"/>
    <cellStyle name="Currency 2 3 11 2 2 3" xfId="1036"/>
    <cellStyle name="Currency 2 3 11 2 3" xfId="1037"/>
    <cellStyle name="Currency 2 3 11 2 3 2" xfId="1038"/>
    <cellStyle name="Currency 2 3 11 2 4" xfId="1039"/>
    <cellStyle name="Currency 2 3 11 3" xfId="1040"/>
    <cellStyle name="Currency 2 3 11 3 2" xfId="1041"/>
    <cellStyle name="Currency 2 3 11 3 2 2" xfId="1042"/>
    <cellStyle name="Currency 2 3 11 3 3" xfId="1043"/>
    <cellStyle name="Currency 2 3 11 4" xfId="1044"/>
    <cellStyle name="Currency 2 3 11 4 2" xfId="1045"/>
    <cellStyle name="Currency 2 3 11 5" xfId="1046"/>
    <cellStyle name="Currency 2 3 12" xfId="1047"/>
    <cellStyle name="Currency 2 3 12 2" xfId="1048"/>
    <cellStyle name="Currency 2 3 12 2 2" xfId="1049"/>
    <cellStyle name="Currency 2 3 12 2 2 2" xfId="1050"/>
    <cellStyle name="Currency 2 3 12 2 2 2 2" xfId="1051"/>
    <cellStyle name="Currency 2 3 12 2 2 3" xfId="1052"/>
    <cellStyle name="Currency 2 3 12 2 3" xfId="1053"/>
    <cellStyle name="Currency 2 3 12 2 3 2" xfId="1054"/>
    <cellStyle name="Currency 2 3 12 2 4" xfId="1055"/>
    <cellStyle name="Currency 2 3 12 3" xfId="1056"/>
    <cellStyle name="Currency 2 3 12 3 2" xfId="1057"/>
    <cellStyle name="Currency 2 3 12 3 2 2" xfId="1058"/>
    <cellStyle name="Currency 2 3 12 3 3" xfId="1059"/>
    <cellStyle name="Currency 2 3 12 4" xfId="1060"/>
    <cellStyle name="Currency 2 3 12 4 2" xfId="1061"/>
    <cellStyle name="Currency 2 3 12 5" xfId="1062"/>
    <cellStyle name="Currency 2 3 13" xfId="1063"/>
    <cellStyle name="Currency 2 3 13 2" xfId="1064"/>
    <cellStyle name="Currency 2 3 13 2 2" xfId="1065"/>
    <cellStyle name="Currency 2 3 13 2 2 2" xfId="1066"/>
    <cellStyle name="Currency 2 3 13 2 2 2 2" xfId="1067"/>
    <cellStyle name="Currency 2 3 13 2 2 3" xfId="1068"/>
    <cellStyle name="Currency 2 3 13 2 3" xfId="1069"/>
    <cellStyle name="Currency 2 3 13 2 3 2" xfId="1070"/>
    <cellStyle name="Currency 2 3 13 2 4" xfId="1071"/>
    <cellStyle name="Currency 2 3 13 3" xfId="1072"/>
    <cellStyle name="Currency 2 3 13 3 2" xfId="1073"/>
    <cellStyle name="Currency 2 3 13 3 2 2" xfId="1074"/>
    <cellStyle name="Currency 2 3 13 3 3" xfId="1075"/>
    <cellStyle name="Currency 2 3 13 4" xfId="1076"/>
    <cellStyle name="Currency 2 3 13 4 2" xfId="1077"/>
    <cellStyle name="Currency 2 3 13 5" xfId="1078"/>
    <cellStyle name="Currency 2 3 14" xfId="1079"/>
    <cellStyle name="Currency 2 3 14 2" xfId="1080"/>
    <cellStyle name="Currency 2 3 14 2 2" xfId="1081"/>
    <cellStyle name="Currency 2 3 14 2 2 2" xfId="1082"/>
    <cellStyle name="Currency 2 3 14 2 2 2 2" xfId="1083"/>
    <cellStyle name="Currency 2 3 14 2 2 3" xfId="1084"/>
    <cellStyle name="Currency 2 3 14 2 3" xfId="1085"/>
    <cellStyle name="Currency 2 3 14 2 3 2" xfId="1086"/>
    <cellStyle name="Currency 2 3 14 2 4" xfId="1087"/>
    <cellStyle name="Currency 2 3 14 3" xfId="1088"/>
    <cellStyle name="Currency 2 3 14 3 2" xfId="1089"/>
    <cellStyle name="Currency 2 3 14 3 2 2" xfId="1090"/>
    <cellStyle name="Currency 2 3 14 3 3" xfId="1091"/>
    <cellStyle name="Currency 2 3 14 4" xfId="1092"/>
    <cellStyle name="Currency 2 3 14 4 2" xfId="1093"/>
    <cellStyle name="Currency 2 3 14 5" xfId="1094"/>
    <cellStyle name="Currency 2 3 15" xfId="1095"/>
    <cellStyle name="Currency 2 3 15 2" xfId="1096"/>
    <cellStyle name="Currency 2 3 15 2 2" xfId="1097"/>
    <cellStyle name="Currency 2 3 15 2 2 2" xfId="1098"/>
    <cellStyle name="Currency 2 3 15 2 2 2 2" xfId="1099"/>
    <cellStyle name="Currency 2 3 15 2 2 3" xfId="1100"/>
    <cellStyle name="Currency 2 3 15 2 3" xfId="1101"/>
    <cellStyle name="Currency 2 3 15 2 3 2" xfId="1102"/>
    <cellStyle name="Currency 2 3 15 2 4" xfId="1103"/>
    <cellStyle name="Currency 2 3 15 3" xfId="1104"/>
    <cellStyle name="Currency 2 3 15 3 2" xfId="1105"/>
    <cellStyle name="Currency 2 3 15 3 2 2" xfId="1106"/>
    <cellStyle name="Currency 2 3 15 3 3" xfId="1107"/>
    <cellStyle name="Currency 2 3 15 4" xfId="1108"/>
    <cellStyle name="Currency 2 3 15 4 2" xfId="1109"/>
    <cellStyle name="Currency 2 3 15 5" xfId="1110"/>
    <cellStyle name="Currency 2 3 16" xfId="1111"/>
    <cellStyle name="Currency 2 3 16 2" xfId="1112"/>
    <cellStyle name="Currency 2 3 16 2 2" xfId="1113"/>
    <cellStyle name="Currency 2 3 16 2 2 2" xfId="1114"/>
    <cellStyle name="Currency 2 3 16 2 2 2 2" xfId="1115"/>
    <cellStyle name="Currency 2 3 16 2 2 3" xfId="1116"/>
    <cellStyle name="Currency 2 3 16 2 3" xfId="1117"/>
    <cellStyle name="Currency 2 3 16 2 3 2" xfId="1118"/>
    <cellStyle name="Currency 2 3 16 2 4" xfId="1119"/>
    <cellStyle name="Currency 2 3 16 3" xfId="1120"/>
    <cellStyle name="Currency 2 3 16 3 2" xfId="1121"/>
    <cellStyle name="Currency 2 3 16 3 2 2" xfId="1122"/>
    <cellStyle name="Currency 2 3 16 3 3" xfId="1123"/>
    <cellStyle name="Currency 2 3 16 4" xfId="1124"/>
    <cellStyle name="Currency 2 3 16 4 2" xfId="1125"/>
    <cellStyle name="Currency 2 3 16 5" xfId="1126"/>
    <cellStyle name="Currency 2 3 17" xfId="1127"/>
    <cellStyle name="Currency 2 3 17 2" xfId="1128"/>
    <cellStyle name="Currency 2 3 17 2 2" xfId="1129"/>
    <cellStyle name="Currency 2 3 17 2 2 2" xfId="1130"/>
    <cellStyle name="Currency 2 3 17 2 2 2 2" xfId="1131"/>
    <cellStyle name="Currency 2 3 17 2 2 3" xfId="1132"/>
    <cellStyle name="Currency 2 3 17 2 3" xfId="1133"/>
    <cellStyle name="Currency 2 3 17 2 3 2" xfId="1134"/>
    <cellStyle name="Currency 2 3 17 2 4" xfId="1135"/>
    <cellStyle name="Currency 2 3 17 3" xfId="1136"/>
    <cellStyle name="Currency 2 3 17 3 2" xfId="1137"/>
    <cellStyle name="Currency 2 3 17 3 2 2" xfId="1138"/>
    <cellStyle name="Currency 2 3 17 3 3" xfId="1139"/>
    <cellStyle name="Currency 2 3 17 4" xfId="1140"/>
    <cellStyle name="Currency 2 3 17 4 2" xfId="1141"/>
    <cellStyle name="Currency 2 3 17 5" xfId="1142"/>
    <cellStyle name="Currency 2 3 18" xfId="1143"/>
    <cellStyle name="Currency 2 3 18 2" xfId="1144"/>
    <cellStyle name="Currency 2 3 18 2 2" xfId="1145"/>
    <cellStyle name="Currency 2 3 18 2 2 2" xfId="1146"/>
    <cellStyle name="Currency 2 3 18 2 2 2 2" xfId="1147"/>
    <cellStyle name="Currency 2 3 18 2 2 3" xfId="1148"/>
    <cellStyle name="Currency 2 3 18 2 3" xfId="1149"/>
    <cellStyle name="Currency 2 3 18 2 3 2" xfId="1150"/>
    <cellStyle name="Currency 2 3 18 2 4" xfId="1151"/>
    <cellStyle name="Currency 2 3 18 3" xfId="1152"/>
    <cellStyle name="Currency 2 3 18 3 2" xfId="1153"/>
    <cellStyle name="Currency 2 3 18 3 2 2" xfId="1154"/>
    <cellStyle name="Currency 2 3 18 3 3" xfId="1155"/>
    <cellStyle name="Currency 2 3 18 4" xfId="1156"/>
    <cellStyle name="Currency 2 3 18 4 2" xfId="1157"/>
    <cellStyle name="Currency 2 3 18 5" xfId="1158"/>
    <cellStyle name="Currency 2 3 19" xfId="1159"/>
    <cellStyle name="Currency 2 3 19 2" xfId="1160"/>
    <cellStyle name="Currency 2 3 19 2 2" xfId="1161"/>
    <cellStyle name="Currency 2 3 19 2 2 2" xfId="1162"/>
    <cellStyle name="Currency 2 3 19 2 2 2 2" xfId="1163"/>
    <cellStyle name="Currency 2 3 19 2 2 3" xfId="1164"/>
    <cellStyle name="Currency 2 3 19 2 3" xfId="1165"/>
    <cellStyle name="Currency 2 3 19 2 3 2" xfId="1166"/>
    <cellStyle name="Currency 2 3 19 2 4" xfId="1167"/>
    <cellStyle name="Currency 2 3 19 3" xfId="1168"/>
    <cellStyle name="Currency 2 3 19 3 2" xfId="1169"/>
    <cellStyle name="Currency 2 3 19 3 2 2" xfId="1170"/>
    <cellStyle name="Currency 2 3 19 3 3" xfId="1171"/>
    <cellStyle name="Currency 2 3 19 4" xfId="1172"/>
    <cellStyle name="Currency 2 3 19 4 2" xfId="1173"/>
    <cellStyle name="Currency 2 3 19 5" xfId="1174"/>
    <cellStyle name="Currency 2 3 2" xfId="1175"/>
    <cellStyle name="Currency 2 3 2 2" xfId="1176"/>
    <cellStyle name="Currency 2 3 2 2 2" xfId="1177"/>
    <cellStyle name="Currency 2 3 2 2 2 2" xfId="1178"/>
    <cellStyle name="Currency 2 3 2 2 2 2 2" xfId="1179"/>
    <cellStyle name="Currency 2 3 2 2 2 3" xfId="1180"/>
    <cellStyle name="Currency 2 3 2 2 3" xfId="1181"/>
    <cellStyle name="Currency 2 3 2 2 3 2" xfId="1182"/>
    <cellStyle name="Currency 2 3 2 2 4" xfId="1183"/>
    <cellStyle name="Currency 2 3 2 3" xfId="1184"/>
    <cellStyle name="Currency 2 3 2 3 2" xfId="1185"/>
    <cellStyle name="Currency 2 3 2 3 2 2" xfId="1186"/>
    <cellStyle name="Currency 2 3 2 3 3" xfId="1187"/>
    <cellStyle name="Currency 2 3 2 4" xfId="1188"/>
    <cellStyle name="Currency 2 3 2 4 2" xfId="1189"/>
    <cellStyle name="Currency 2 3 2 5" xfId="1190"/>
    <cellStyle name="Currency 2 3 20" xfId="1191"/>
    <cellStyle name="Currency 2 3 20 2" xfId="1192"/>
    <cellStyle name="Currency 2 3 20 2 2" xfId="1193"/>
    <cellStyle name="Currency 2 3 20 2 2 2" xfId="1194"/>
    <cellStyle name="Currency 2 3 20 2 2 2 2" xfId="1195"/>
    <cellStyle name="Currency 2 3 20 2 2 3" xfId="1196"/>
    <cellStyle name="Currency 2 3 20 2 3" xfId="1197"/>
    <cellStyle name="Currency 2 3 20 2 3 2" xfId="1198"/>
    <cellStyle name="Currency 2 3 20 2 4" xfId="1199"/>
    <cellStyle name="Currency 2 3 20 3" xfId="1200"/>
    <cellStyle name="Currency 2 3 20 3 2" xfId="1201"/>
    <cellStyle name="Currency 2 3 20 3 2 2" xfId="1202"/>
    <cellStyle name="Currency 2 3 20 3 3" xfId="1203"/>
    <cellStyle name="Currency 2 3 20 4" xfId="1204"/>
    <cellStyle name="Currency 2 3 20 4 2" xfId="1205"/>
    <cellStyle name="Currency 2 3 20 5" xfId="1206"/>
    <cellStyle name="Currency 2 3 21" xfId="1207"/>
    <cellStyle name="Currency 2 3 21 2" xfId="1208"/>
    <cellStyle name="Currency 2 3 21 2 2" xfId="1209"/>
    <cellStyle name="Currency 2 3 21 2 2 2" xfId="1210"/>
    <cellStyle name="Currency 2 3 21 2 2 2 2" xfId="1211"/>
    <cellStyle name="Currency 2 3 21 2 2 3" xfId="1212"/>
    <cellStyle name="Currency 2 3 21 2 3" xfId="1213"/>
    <cellStyle name="Currency 2 3 21 2 3 2" xfId="1214"/>
    <cellStyle name="Currency 2 3 21 2 4" xfId="1215"/>
    <cellStyle name="Currency 2 3 21 3" xfId="1216"/>
    <cellStyle name="Currency 2 3 21 3 2" xfId="1217"/>
    <cellStyle name="Currency 2 3 21 3 2 2" xfId="1218"/>
    <cellStyle name="Currency 2 3 21 3 3" xfId="1219"/>
    <cellStyle name="Currency 2 3 21 4" xfId="1220"/>
    <cellStyle name="Currency 2 3 21 4 2" xfId="1221"/>
    <cellStyle name="Currency 2 3 21 5" xfId="1222"/>
    <cellStyle name="Currency 2 3 22" xfId="1223"/>
    <cellStyle name="Currency 2 3 22 2" xfId="1224"/>
    <cellStyle name="Currency 2 3 22 2 2" xfId="1225"/>
    <cellStyle name="Currency 2 3 22 2 2 2" xfId="1226"/>
    <cellStyle name="Currency 2 3 22 2 2 2 2" xfId="1227"/>
    <cellStyle name="Currency 2 3 22 2 2 3" xfId="1228"/>
    <cellStyle name="Currency 2 3 22 2 3" xfId="1229"/>
    <cellStyle name="Currency 2 3 22 2 3 2" xfId="1230"/>
    <cellStyle name="Currency 2 3 22 2 4" xfId="1231"/>
    <cellStyle name="Currency 2 3 22 3" xfId="1232"/>
    <cellStyle name="Currency 2 3 22 3 2" xfId="1233"/>
    <cellStyle name="Currency 2 3 22 3 2 2" xfId="1234"/>
    <cellStyle name="Currency 2 3 22 3 3" xfId="1235"/>
    <cellStyle name="Currency 2 3 22 4" xfId="1236"/>
    <cellStyle name="Currency 2 3 22 4 2" xfId="1237"/>
    <cellStyle name="Currency 2 3 22 5" xfId="1238"/>
    <cellStyle name="Currency 2 3 23" xfId="1239"/>
    <cellStyle name="Currency 2 3 23 2" xfId="1240"/>
    <cellStyle name="Currency 2 3 23 2 2" xfId="1241"/>
    <cellStyle name="Currency 2 3 23 2 2 2" xfId="1242"/>
    <cellStyle name="Currency 2 3 23 2 2 2 2" xfId="1243"/>
    <cellStyle name="Currency 2 3 23 2 2 3" xfId="1244"/>
    <cellStyle name="Currency 2 3 23 2 3" xfId="1245"/>
    <cellStyle name="Currency 2 3 23 2 3 2" xfId="1246"/>
    <cellStyle name="Currency 2 3 23 2 4" xfId="1247"/>
    <cellStyle name="Currency 2 3 23 3" xfId="1248"/>
    <cellStyle name="Currency 2 3 23 3 2" xfId="1249"/>
    <cellStyle name="Currency 2 3 23 3 2 2" xfId="1250"/>
    <cellStyle name="Currency 2 3 23 3 3" xfId="1251"/>
    <cellStyle name="Currency 2 3 23 4" xfId="1252"/>
    <cellStyle name="Currency 2 3 23 4 2" xfId="1253"/>
    <cellStyle name="Currency 2 3 23 5" xfId="1254"/>
    <cellStyle name="Currency 2 3 24" xfId="1255"/>
    <cellStyle name="Currency 2 3 24 2" xfId="1256"/>
    <cellStyle name="Currency 2 3 24 2 2" xfId="1257"/>
    <cellStyle name="Currency 2 3 24 2 2 2" xfId="1258"/>
    <cellStyle name="Currency 2 3 24 2 2 2 2" xfId="1259"/>
    <cellStyle name="Currency 2 3 24 2 2 3" xfId="1260"/>
    <cellStyle name="Currency 2 3 24 2 3" xfId="1261"/>
    <cellStyle name="Currency 2 3 24 2 3 2" xfId="1262"/>
    <cellStyle name="Currency 2 3 24 2 4" xfId="1263"/>
    <cellStyle name="Currency 2 3 24 3" xfId="1264"/>
    <cellStyle name="Currency 2 3 24 3 2" xfId="1265"/>
    <cellStyle name="Currency 2 3 24 3 2 2" xfId="1266"/>
    <cellStyle name="Currency 2 3 24 3 3" xfId="1267"/>
    <cellStyle name="Currency 2 3 24 4" xfId="1268"/>
    <cellStyle name="Currency 2 3 24 4 2" xfId="1269"/>
    <cellStyle name="Currency 2 3 24 5" xfId="1270"/>
    <cellStyle name="Currency 2 3 25" xfId="1271"/>
    <cellStyle name="Currency 2 3 25 2" xfId="1272"/>
    <cellStyle name="Currency 2 3 25 2 2" xfId="1273"/>
    <cellStyle name="Currency 2 3 25 2 2 2" xfId="1274"/>
    <cellStyle name="Currency 2 3 25 2 2 2 2" xfId="1275"/>
    <cellStyle name="Currency 2 3 25 2 2 3" xfId="1276"/>
    <cellStyle name="Currency 2 3 25 2 3" xfId="1277"/>
    <cellStyle name="Currency 2 3 25 2 3 2" xfId="1278"/>
    <cellStyle name="Currency 2 3 25 2 4" xfId="1279"/>
    <cellStyle name="Currency 2 3 25 3" xfId="1280"/>
    <cellStyle name="Currency 2 3 25 3 2" xfId="1281"/>
    <cellStyle name="Currency 2 3 25 3 2 2" xfId="1282"/>
    <cellStyle name="Currency 2 3 25 3 3" xfId="1283"/>
    <cellStyle name="Currency 2 3 25 4" xfId="1284"/>
    <cellStyle name="Currency 2 3 25 4 2" xfId="1285"/>
    <cellStyle name="Currency 2 3 25 5" xfId="1286"/>
    <cellStyle name="Currency 2 3 26" xfId="1287"/>
    <cellStyle name="Currency 2 3 26 2" xfId="1288"/>
    <cellStyle name="Currency 2 3 26 2 2" xfId="1289"/>
    <cellStyle name="Currency 2 3 26 2 2 2" xfId="1290"/>
    <cellStyle name="Currency 2 3 26 2 2 2 2" xfId="1291"/>
    <cellStyle name="Currency 2 3 26 2 2 3" xfId="1292"/>
    <cellStyle name="Currency 2 3 26 2 3" xfId="1293"/>
    <cellStyle name="Currency 2 3 26 2 3 2" xfId="1294"/>
    <cellStyle name="Currency 2 3 26 2 4" xfId="1295"/>
    <cellStyle name="Currency 2 3 26 3" xfId="1296"/>
    <cellStyle name="Currency 2 3 26 3 2" xfId="1297"/>
    <cellStyle name="Currency 2 3 26 3 2 2" xfId="1298"/>
    <cellStyle name="Currency 2 3 26 3 3" xfId="1299"/>
    <cellStyle name="Currency 2 3 26 4" xfId="1300"/>
    <cellStyle name="Currency 2 3 26 4 2" xfId="1301"/>
    <cellStyle name="Currency 2 3 26 5" xfId="1302"/>
    <cellStyle name="Currency 2 3 27" xfId="1303"/>
    <cellStyle name="Currency 2 3 27 2" xfId="1304"/>
    <cellStyle name="Currency 2 3 27 2 2" xfId="1305"/>
    <cellStyle name="Currency 2 3 27 2 2 2" xfId="1306"/>
    <cellStyle name="Currency 2 3 27 2 2 2 2" xfId="1307"/>
    <cellStyle name="Currency 2 3 27 2 2 3" xfId="1308"/>
    <cellStyle name="Currency 2 3 27 2 3" xfId="1309"/>
    <cellStyle name="Currency 2 3 27 2 3 2" xfId="1310"/>
    <cellStyle name="Currency 2 3 27 2 4" xfId="1311"/>
    <cellStyle name="Currency 2 3 27 3" xfId="1312"/>
    <cellStyle name="Currency 2 3 27 3 2" xfId="1313"/>
    <cellStyle name="Currency 2 3 27 3 2 2" xfId="1314"/>
    <cellStyle name="Currency 2 3 27 3 3" xfId="1315"/>
    <cellStyle name="Currency 2 3 27 4" xfId="1316"/>
    <cellStyle name="Currency 2 3 27 4 2" xfId="1317"/>
    <cellStyle name="Currency 2 3 27 5" xfId="1318"/>
    <cellStyle name="Currency 2 3 28" xfId="1319"/>
    <cellStyle name="Currency 2 3 28 2" xfId="1320"/>
    <cellStyle name="Currency 2 3 28 2 2" xfId="1321"/>
    <cellStyle name="Currency 2 3 28 2 2 2" xfId="1322"/>
    <cellStyle name="Currency 2 3 28 2 2 2 2" xfId="1323"/>
    <cellStyle name="Currency 2 3 28 2 2 3" xfId="1324"/>
    <cellStyle name="Currency 2 3 28 2 3" xfId="1325"/>
    <cellStyle name="Currency 2 3 28 2 3 2" xfId="1326"/>
    <cellStyle name="Currency 2 3 28 2 4" xfId="1327"/>
    <cellStyle name="Currency 2 3 28 3" xfId="1328"/>
    <cellStyle name="Currency 2 3 28 3 2" xfId="1329"/>
    <cellStyle name="Currency 2 3 28 3 2 2" xfId="1330"/>
    <cellStyle name="Currency 2 3 28 3 3" xfId="1331"/>
    <cellStyle name="Currency 2 3 28 4" xfId="1332"/>
    <cellStyle name="Currency 2 3 28 4 2" xfId="1333"/>
    <cellStyle name="Currency 2 3 28 5" xfId="1334"/>
    <cellStyle name="Currency 2 3 29" xfId="1335"/>
    <cellStyle name="Currency 2 3 29 2" xfId="1336"/>
    <cellStyle name="Currency 2 3 29 2 2" xfId="1337"/>
    <cellStyle name="Currency 2 3 29 2 2 2" xfId="1338"/>
    <cellStyle name="Currency 2 3 29 2 2 2 2" xfId="1339"/>
    <cellStyle name="Currency 2 3 29 2 2 3" xfId="1340"/>
    <cellStyle name="Currency 2 3 29 2 3" xfId="1341"/>
    <cellStyle name="Currency 2 3 29 2 3 2" xfId="1342"/>
    <cellStyle name="Currency 2 3 29 2 4" xfId="1343"/>
    <cellStyle name="Currency 2 3 29 3" xfId="1344"/>
    <cellStyle name="Currency 2 3 29 3 2" xfId="1345"/>
    <cellStyle name="Currency 2 3 29 3 2 2" xfId="1346"/>
    <cellStyle name="Currency 2 3 29 3 3" xfId="1347"/>
    <cellStyle name="Currency 2 3 29 4" xfId="1348"/>
    <cellStyle name="Currency 2 3 29 4 2" xfId="1349"/>
    <cellStyle name="Currency 2 3 29 5" xfId="1350"/>
    <cellStyle name="Currency 2 3 3" xfId="1351"/>
    <cellStyle name="Currency 2 3 3 2" xfId="1352"/>
    <cellStyle name="Currency 2 3 3 2 2" xfId="1353"/>
    <cellStyle name="Currency 2 3 3 2 2 2" xfId="1354"/>
    <cellStyle name="Currency 2 3 3 2 2 2 2" xfId="1355"/>
    <cellStyle name="Currency 2 3 3 2 2 3" xfId="1356"/>
    <cellStyle name="Currency 2 3 3 2 3" xfId="1357"/>
    <cellStyle name="Currency 2 3 3 2 3 2" xfId="1358"/>
    <cellStyle name="Currency 2 3 3 2 4" xfId="1359"/>
    <cellStyle name="Currency 2 3 3 3" xfId="1360"/>
    <cellStyle name="Currency 2 3 3 3 2" xfId="1361"/>
    <cellStyle name="Currency 2 3 3 3 2 2" xfId="1362"/>
    <cellStyle name="Currency 2 3 3 3 3" xfId="1363"/>
    <cellStyle name="Currency 2 3 3 4" xfId="1364"/>
    <cellStyle name="Currency 2 3 3 4 2" xfId="1365"/>
    <cellStyle name="Currency 2 3 3 5" xfId="1366"/>
    <cellStyle name="Currency 2 3 30" xfId="1367"/>
    <cellStyle name="Currency 2 3 30 2" xfId="1368"/>
    <cellStyle name="Currency 2 3 30 2 2" xfId="1369"/>
    <cellStyle name="Currency 2 3 30 2 2 2" xfId="1370"/>
    <cellStyle name="Currency 2 3 30 2 2 2 2" xfId="1371"/>
    <cellStyle name="Currency 2 3 30 2 2 3" xfId="1372"/>
    <cellStyle name="Currency 2 3 30 2 3" xfId="1373"/>
    <cellStyle name="Currency 2 3 30 2 3 2" xfId="1374"/>
    <cellStyle name="Currency 2 3 30 2 4" xfId="1375"/>
    <cellStyle name="Currency 2 3 30 3" xfId="1376"/>
    <cellStyle name="Currency 2 3 30 3 2" xfId="1377"/>
    <cellStyle name="Currency 2 3 30 3 2 2" xfId="1378"/>
    <cellStyle name="Currency 2 3 30 3 3" xfId="1379"/>
    <cellStyle name="Currency 2 3 30 4" xfId="1380"/>
    <cellStyle name="Currency 2 3 30 4 2" xfId="1381"/>
    <cellStyle name="Currency 2 3 30 5" xfId="1382"/>
    <cellStyle name="Currency 2 3 31" xfId="1383"/>
    <cellStyle name="Currency 2 3 31 2" xfId="1384"/>
    <cellStyle name="Currency 2 3 31 2 2" xfId="1385"/>
    <cellStyle name="Currency 2 3 31 2 2 2" xfId="1386"/>
    <cellStyle name="Currency 2 3 31 2 2 2 2" xfId="1387"/>
    <cellStyle name="Currency 2 3 31 2 2 3" xfId="1388"/>
    <cellStyle name="Currency 2 3 31 2 3" xfId="1389"/>
    <cellStyle name="Currency 2 3 31 2 3 2" xfId="1390"/>
    <cellStyle name="Currency 2 3 31 2 4" xfId="1391"/>
    <cellStyle name="Currency 2 3 31 3" xfId="1392"/>
    <cellStyle name="Currency 2 3 31 3 2" xfId="1393"/>
    <cellStyle name="Currency 2 3 31 3 2 2" xfId="1394"/>
    <cellStyle name="Currency 2 3 31 3 3" xfId="1395"/>
    <cellStyle name="Currency 2 3 31 4" xfId="1396"/>
    <cellStyle name="Currency 2 3 31 4 2" xfId="1397"/>
    <cellStyle name="Currency 2 3 31 5" xfId="1398"/>
    <cellStyle name="Currency 2 3 32" xfId="1399"/>
    <cellStyle name="Currency 2 3 32 2" xfId="1400"/>
    <cellStyle name="Currency 2 3 32 2 2" xfId="1401"/>
    <cellStyle name="Currency 2 3 32 2 2 2" xfId="1402"/>
    <cellStyle name="Currency 2 3 32 2 2 2 2" xfId="1403"/>
    <cellStyle name="Currency 2 3 32 2 2 3" xfId="1404"/>
    <cellStyle name="Currency 2 3 32 2 3" xfId="1405"/>
    <cellStyle name="Currency 2 3 32 2 3 2" xfId="1406"/>
    <cellStyle name="Currency 2 3 32 2 4" xfId="1407"/>
    <cellStyle name="Currency 2 3 32 3" xfId="1408"/>
    <cellStyle name="Currency 2 3 32 3 2" xfId="1409"/>
    <cellStyle name="Currency 2 3 32 3 2 2" xfId="1410"/>
    <cellStyle name="Currency 2 3 32 3 3" xfId="1411"/>
    <cellStyle name="Currency 2 3 32 4" xfId="1412"/>
    <cellStyle name="Currency 2 3 32 4 2" xfId="1413"/>
    <cellStyle name="Currency 2 3 32 5" xfId="1414"/>
    <cellStyle name="Currency 2 3 33" xfId="1415"/>
    <cellStyle name="Currency 2 3 33 2" xfId="1416"/>
    <cellStyle name="Currency 2 3 33 2 2" xfId="1417"/>
    <cellStyle name="Currency 2 3 33 2 2 2" xfId="1418"/>
    <cellStyle name="Currency 2 3 33 2 2 2 2" xfId="1419"/>
    <cellStyle name="Currency 2 3 33 2 2 3" xfId="1420"/>
    <cellStyle name="Currency 2 3 33 2 3" xfId="1421"/>
    <cellStyle name="Currency 2 3 33 2 3 2" xfId="1422"/>
    <cellStyle name="Currency 2 3 33 2 4" xfId="1423"/>
    <cellStyle name="Currency 2 3 33 3" xfId="1424"/>
    <cellStyle name="Currency 2 3 33 3 2" xfId="1425"/>
    <cellStyle name="Currency 2 3 33 3 2 2" xfId="1426"/>
    <cellStyle name="Currency 2 3 33 3 3" xfId="1427"/>
    <cellStyle name="Currency 2 3 33 4" xfId="1428"/>
    <cellStyle name="Currency 2 3 33 4 2" xfId="1429"/>
    <cellStyle name="Currency 2 3 33 5" xfId="1430"/>
    <cellStyle name="Currency 2 3 34" xfId="1431"/>
    <cellStyle name="Currency 2 3 34 2" xfId="1432"/>
    <cellStyle name="Currency 2 3 34 2 2" xfId="1433"/>
    <cellStyle name="Currency 2 3 34 2 2 2" xfId="1434"/>
    <cellStyle name="Currency 2 3 34 2 2 2 2" xfId="1435"/>
    <cellStyle name="Currency 2 3 34 2 2 3" xfId="1436"/>
    <cellStyle name="Currency 2 3 34 2 3" xfId="1437"/>
    <cellStyle name="Currency 2 3 34 2 3 2" xfId="1438"/>
    <cellStyle name="Currency 2 3 34 2 4" xfId="1439"/>
    <cellStyle name="Currency 2 3 34 3" xfId="1440"/>
    <cellStyle name="Currency 2 3 34 3 2" xfId="1441"/>
    <cellStyle name="Currency 2 3 34 3 2 2" xfId="1442"/>
    <cellStyle name="Currency 2 3 34 3 3" xfId="1443"/>
    <cellStyle name="Currency 2 3 34 4" xfId="1444"/>
    <cellStyle name="Currency 2 3 34 4 2" xfId="1445"/>
    <cellStyle name="Currency 2 3 34 5" xfId="1446"/>
    <cellStyle name="Currency 2 3 35" xfId="1447"/>
    <cellStyle name="Currency 2 3 35 2" xfId="1448"/>
    <cellStyle name="Currency 2 3 35 2 2" xfId="1449"/>
    <cellStyle name="Currency 2 3 35 2 2 2" xfId="1450"/>
    <cellStyle name="Currency 2 3 35 2 2 2 2" xfId="1451"/>
    <cellStyle name="Currency 2 3 35 2 2 3" xfId="1452"/>
    <cellStyle name="Currency 2 3 35 2 3" xfId="1453"/>
    <cellStyle name="Currency 2 3 35 2 3 2" xfId="1454"/>
    <cellStyle name="Currency 2 3 35 2 4" xfId="1455"/>
    <cellStyle name="Currency 2 3 35 3" xfId="1456"/>
    <cellStyle name="Currency 2 3 35 3 2" xfId="1457"/>
    <cellStyle name="Currency 2 3 35 3 2 2" xfId="1458"/>
    <cellStyle name="Currency 2 3 35 3 3" xfId="1459"/>
    <cellStyle name="Currency 2 3 35 4" xfId="1460"/>
    <cellStyle name="Currency 2 3 35 4 2" xfId="1461"/>
    <cellStyle name="Currency 2 3 35 5" xfId="1462"/>
    <cellStyle name="Currency 2 3 36" xfId="1463"/>
    <cellStyle name="Currency 2 3 36 2" xfId="1464"/>
    <cellStyle name="Currency 2 3 36 2 2" xfId="1465"/>
    <cellStyle name="Currency 2 3 36 2 2 2" xfId="1466"/>
    <cellStyle name="Currency 2 3 36 2 2 2 2" xfId="1467"/>
    <cellStyle name="Currency 2 3 36 2 2 3" xfId="1468"/>
    <cellStyle name="Currency 2 3 36 2 3" xfId="1469"/>
    <cellStyle name="Currency 2 3 36 2 3 2" xfId="1470"/>
    <cellStyle name="Currency 2 3 36 2 4" xfId="1471"/>
    <cellStyle name="Currency 2 3 36 3" xfId="1472"/>
    <cellStyle name="Currency 2 3 36 3 2" xfId="1473"/>
    <cellStyle name="Currency 2 3 36 3 2 2" xfId="1474"/>
    <cellStyle name="Currency 2 3 36 3 3" xfId="1475"/>
    <cellStyle name="Currency 2 3 36 4" xfId="1476"/>
    <cellStyle name="Currency 2 3 36 4 2" xfId="1477"/>
    <cellStyle name="Currency 2 3 36 5" xfId="1478"/>
    <cellStyle name="Currency 2 3 37" xfId="1479"/>
    <cellStyle name="Currency 2 3 37 2" xfId="1480"/>
    <cellStyle name="Currency 2 3 37 2 2" xfId="1481"/>
    <cellStyle name="Currency 2 3 37 2 2 2" xfId="1482"/>
    <cellStyle name="Currency 2 3 37 2 2 2 2" xfId="1483"/>
    <cellStyle name="Currency 2 3 37 2 2 3" xfId="1484"/>
    <cellStyle name="Currency 2 3 37 2 3" xfId="1485"/>
    <cellStyle name="Currency 2 3 37 2 3 2" xfId="1486"/>
    <cellStyle name="Currency 2 3 37 2 4" xfId="1487"/>
    <cellStyle name="Currency 2 3 37 3" xfId="1488"/>
    <cellStyle name="Currency 2 3 37 3 2" xfId="1489"/>
    <cellStyle name="Currency 2 3 37 3 2 2" xfId="1490"/>
    <cellStyle name="Currency 2 3 37 3 3" xfId="1491"/>
    <cellStyle name="Currency 2 3 37 4" xfId="1492"/>
    <cellStyle name="Currency 2 3 37 4 2" xfId="1493"/>
    <cellStyle name="Currency 2 3 37 5" xfId="1494"/>
    <cellStyle name="Currency 2 3 38" xfId="1495"/>
    <cellStyle name="Currency 2 3 38 2" xfId="1496"/>
    <cellStyle name="Currency 2 3 38 2 2" xfId="1497"/>
    <cellStyle name="Currency 2 3 38 2 2 2" xfId="1498"/>
    <cellStyle name="Currency 2 3 38 2 2 2 2" xfId="1499"/>
    <cellStyle name="Currency 2 3 38 2 2 3" xfId="1500"/>
    <cellStyle name="Currency 2 3 38 2 3" xfId="1501"/>
    <cellStyle name="Currency 2 3 38 2 3 2" xfId="1502"/>
    <cellStyle name="Currency 2 3 38 2 4" xfId="1503"/>
    <cellStyle name="Currency 2 3 38 3" xfId="1504"/>
    <cellStyle name="Currency 2 3 38 3 2" xfId="1505"/>
    <cellStyle name="Currency 2 3 38 3 2 2" xfId="1506"/>
    <cellStyle name="Currency 2 3 38 3 3" xfId="1507"/>
    <cellStyle name="Currency 2 3 38 4" xfId="1508"/>
    <cellStyle name="Currency 2 3 38 4 2" xfId="1509"/>
    <cellStyle name="Currency 2 3 38 5" xfId="1510"/>
    <cellStyle name="Currency 2 3 39" xfId="1511"/>
    <cellStyle name="Currency 2 3 39 2" xfId="1512"/>
    <cellStyle name="Currency 2 3 39 2 2" xfId="1513"/>
    <cellStyle name="Currency 2 3 39 2 2 2" xfId="1514"/>
    <cellStyle name="Currency 2 3 39 2 2 2 2" xfId="1515"/>
    <cellStyle name="Currency 2 3 39 2 2 3" xfId="1516"/>
    <cellStyle name="Currency 2 3 39 2 3" xfId="1517"/>
    <cellStyle name="Currency 2 3 39 2 3 2" xfId="1518"/>
    <cellStyle name="Currency 2 3 39 2 4" xfId="1519"/>
    <cellStyle name="Currency 2 3 39 3" xfId="1520"/>
    <cellStyle name="Currency 2 3 39 3 2" xfId="1521"/>
    <cellStyle name="Currency 2 3 39 3 2 2" xfId="1522"/>
    <cellStyle name="Currency 2 3 39 3 3" xfId="1523"/>
    <cellStyle name="Currency 2 3 39 4" xfId="1524"/>
    <cellStyle name="Currency 2 3 39 4 2" xfId="1525"/>
    <cellStyle name="Currency 2 3 39 5" xfId="1526"/>
    <cellStyle name="Currency 2 3 4" xfId="1527"/>
    <cellStyle name="Currency 2 3 4 2" xfId="1528"/>
    <cellStyle name="Currency 2 3 4 2 2" xfId="1529"/>
    <cellStyle name="Currency 2 3 4 2 2 2" xfId="1530"/>
    <cellStyle name="Currency 2 3 4 2 2 2 2" xfId="1531"/>
    <cellStyle name="Currency 2 3 4 2 2 3" xfId="1532"/>
    <cellStyle name="Currency 2 3 4 2 3" xfId="1533"/>
    <cellStyle name="Currency 2 3 4 2 3 2" xfId="1534"/>
    <cellStyle name="Currency 2 3 4 2 4" xfId="1535"/>
    <cellStyle name="Currency 2 3 4 3" xfId="1536"/>
    <cellStyle name="Currency 2 3 4 3 2" xfId="1537"/>
    <cellStyle name="Currency 2 3 4 3 2 2" xfId="1538"/>
    <cellStyle name="Currency 2 3 4 3 3" xfId="1539"/>
    <cellStyle name="Currency 2 3 4 4" xfId="1540"/>
    <cellStyle name="Currency 2 3 4 4 2" xfId="1541"/>
    <cellStyle name="Currency 2 3 4 5" xfId="1542"/>
    <cellStyle name="Currency 2 3 40" xfId="1543"/>
    <cellStyle name="Currency 2 3 40 2" xfId="1544"/>
    <cellStyle name="Currency 2 3 40 2 2" xfId="1545"/>
    <cellStyle name="Currency 2 3 40 2 2 2" xfId="1546"/>
    <cellStyle name="Currency 2 3 40 2 2 2 2" xfId="1547"/>
    <cellStyle name="Currency 2 3 40 2 2 3" xfId="1548"/>
    <cellStyle name="Currency 2 3 40 2 3" xfId="1549"/>
    <cellStyle name="Currency 2 3 40 2 3 2" xfId="1550"/>
    <cellStyle name="Currency 2 3 40 2 4" xfId="1551"/>
    <cellStyle name="Currency 2 3 40 3" xfId="1552"/>
    <cellStyle name="Currency 2 3 40 3 2" xfId="1553"/>
    <cellStyle name="Currency 2 3 40 3 2 2" xfId="1554"/>
    <cellStyle name="Currency 2 3 40 3 3" xfId="1555"/>
    <cellStyle name="Currency 2 3 40 4" xfId="1556"/>
    <cellStyle name="Currency 2 3 40 4 2" xfId="1557"/>
    <cellStyle name="Currency 2 3 40 5" xfId="1558"/>
    <cellStyle name="Currency 2 3 41" xfId="1559"/>
    <cellStyle name="Currency 2 3 41 2" xfId="1560"/>
    <cellStyle name="Currency 2 3 41 2 2" xfId="1561"/>
    <cellStyle name="Currency 2 3 41 2 2 2" xfId="1562"/>
    <cellStyle name="Currency 2 3 41 2 2 2 2" xfId="1563"/>
    <cellStyle name="Currency 2 3 41 2 2 3" xfId="1564"/>
    <cellStyle name="Currency 2 3 41 2 3" xfId="1565"/>
    <cellStyle name="Currency 2 3 41 2 3 2" xfId="1566"/>
    <cellStyle name="Currency 2 3 41 2 4" xfId="1567"/>
    <cellStyle name="Currency 2 3 41 3" xfId="1568"/>
    <cellStyle name="Currency 2 3 41 3 2" xfId="1569"/>
    <cellStyle name="Currency 2 3 41 3 2 2" xfId="1570"/>
    <cellStyle name="Currency 2 3 41 3 3" xfId="1571"/>
    <cellStyle name="Currency 2 3 41 4" xfId="1572"/>
    <cellStyle name="Currency 2 3 41 4 2" xfId="1573"/>
    <cellStyle name="Currency 2 3 41 5" xfId="1574"/>
    <cellStyle name="Currency 2 3 42" xfId="1575"/>
    <cellStyle name="Currency 2 3 42 2" xfId="1576"/>
    <cellStyle name="Currency 2 3 42 2 2" xfId="1577"/>
    <cellStyle name="Currency 2 3 42 2 2 2" xfId="1578"/>
    <cellStyle name="Currency 2 3 42 2 2 2 2" xfId="1579"/>
    <cellStyle name="Currency 2 3 42 2 2 3" xfId="1580"/>
    <cellStyle name="Currency 2 3 42 2 3" xfId="1581"/>
    <cellStyle name="Currency 2 3 42 2 3 2" xfId="1582"/>
    <cellStyle name="Currency 2 3 42 2 4" xfId="1583"/>
    <cellStyle name="Currency 2 3 42 3" xfId="1584"/>
    <cellStyle name="Currency 2 3 42 3 2" xfId="1585"/>
    <cellStyle name="Currency 2 3 42 3 2 2" xfId="1586"/>
    <cellStyle name="Currency 2 3 42 3 3" xfId="1587"/>
    <cellStyle name="Currency 2 3 42 4" xfId="1588"/>
    <cellStyle name="Currency 2 3 42 4 2" xfId="1589"/>
    <cellStyle name="Currency 2 3 42 5" xfId="1590"/>
    <cellStyle name="Currency 2 3 43" xfId="1591"/>
    <cellStyle name="Currency 2 3 43 2" xfId="1592"/>
    <cellStyle name="Currency 2 3 43 2 2" xfId="1593"/>
    <cellStyle name="Currency 2 3 43 2 2 2" xfId="1594"/>
    <cellStyle name="Currency 2 3 43 2 2 2 2" xfId="1595"/>
    <cellStyle name="Currency 2 3 43 2 2 3" xfId="1596"/>
    <cellStyle name="Currency 2 3 43 2 3" xfId="1597"/>
    <cellStyle name="Currency 2 3 43 2 3 2" xfId="1598"/>
    <cellStyle name="Currency 2 3 43 2 4" xfId="1599"/>
    <cellStyle name="Currency 2 3 43 3" xfId="1600"/>
    <cellStyle name="Currency 2 3 43 3 2" xfId="1601"/>
    <cellStyle name="Currency 2 3 43 3 2 2" xfId="1602"/>
    <cellStyle name="Currency 2 3 43 3 3" xfId="1603"/>
    <cellStyle name="Currency 2 3 43 4" xfId="1604"/>
    <cellStyle name="Currency 2 3 43 4 2" xfId="1605"/>
    <cellStyle name="Currency 2 3 43 5" xfId="1606"/>
    <cellStyle name="Currency 2 3 44" xfId="1607"/>
    <cellStyle name="Currency 2 3 44 2" xfId="1608"/>
    <cellStyle name="Currency 2 3 44 2 2" xfId="1609"/>
    <cellStyle name="Currency 2 3 44 2 2 2" xfId="1610"/>
    <cellStyle name="Currency 2 3 44 2 3" xfId="1611"/>
    <cellStyle name="Currency 2 3 44 3" xfId="1612"/>
    <cellStyle name="Currency 2 3 44 3 2" xfId="1613"/>
    <cellStyle name="Currency 2 3 44 4" xfId="1614"/>
    <cellStyle name="Currency 2 3 45" xfId="1615"/>
    <cellStyle name="Currency 2 3 45 2" xfId="1616"/>
    <cellStyle name="Currency 2 3 45 2 2" xfId="1617"/>
    <cellStyle name="Currency 2 3 45 3" xfId="1618"/>
    <cellStyle name="Currency 2 3 46" xfId="1619"/>
    <cellStyle name="Currency 2 3 46 2" xfId="1620"/>
    <cellStyle name="Currency 2 3 47" xfId="1621"/>
    <cellStyle name="Currency 2 3 5" xfId="1622"/>
    <cellStyle name="Currency 2 3 5 2" xfId="1623"/>
    <cellStyle name="Currency 2 3 5 2 2" xfId="1624"/>
    <cellStyle name="Currency 2 3 5 2 2 2" xfId="1625"/>
    <cellStyle name="Currency 2 3 5 2 2 2 2" xfId="1626"/>
    <cellStyle name="Currency 2 3 5 2 2 3" xfId="1627"/>
    <cellStyle name="Currency 2 3 5 2 3" xfId="1628"/>
    <cellStyle name="Currency 2 3 5 2 3 2" xfId="1629"/>
    <cellStyle name="Currency 2 3 5 2 4" xfId="1630"/>
    <cellStyle name="Currency 2 3 5 3" xfId="1631"/>
    <cellStyle name="Currency 2 3 5 3 2" xfId="1632"/>
    <cellStyle name="Currency 2 3 5 3 2 2" xfId="1633"/>
    <cellStyle name="Currency 2 3 5 3 3" xfId="1634"/>
    <cellStyle name="Currency 2 3 5 4" xfId="1635"/>
    <cellStyle name="Currency 2 3 5 4 2" xfId="1636"/>
    <cellStyle name="Currency 2 3 5 5" xfId="1637"/>
    <cellStyle name="Currency 2 3 6" xfId="1638"/>
    <cellStyle name="Currency 2 3 6 2" xfId="1639"/>
    <cellStyle name="Currency 2 3 6 2 2" xfId="1640"/>
    <cellStyle name="Currency 2 3 6 2 2 2" xfId="1641"/>
    <cellStyle name="Currency 2 3 6 2 2 2 2" xfId="1642"/>
    <cellStyle name="Currency 2 3 6 2 2 3" xfId="1643"/>
    <cellStyle name="Currency 2 3 6 2 3" xfId="1644"/>
    <cellStyle name="Currency 2 3 6 2 3 2" xfId="1645"/>
    <cellStyle name="Currency 2 3 6 2 4" xfId="1646"/>
    <cellStyle name="Currency 2 3 6 3" xfId="1647"/>
    <cellStyle name="Currency 2 3 6 3 2" xfId="1648"/>
    <cellStyle name="Currency 2 3 6 3 2 2" xfId="1649"/>
    <cellStyle name="Currency 2 3 6 3 3" xfId="1650"/>
    <cellStyle name="Currency 2 3 6 4" xfId="1651"/>
    <cellStyle name="Currency 2 3 6 4 2" xfId="1652"/>
    <cellStyle name="Currency 2 3 6 5" xfId="1653"/>
    <cellStyle name="Currency 2 3 7" xfId="1654"/>
    <cellStyle name="Currency 2 3 7 2" xfId="1655"/>
    <cellStyle name="Currency 2 3 7 2 2" xfId="1656"/>
    <cellStyle name="Currency 2 3 7 2 2 2" xfId="1657"/>
    <cellStyle name="Currency 2 3 7 2 2 2 2" xfId="1658"/>
    <cellStyle name="Currency 2 3 7 2 2 3" xfId="1659"/>
    <cellStyle name="Currency 2 3 7 2 3" xfId="1660"/>
    <cellStyle name="Currency 2 3 7 2 3 2" xfId="1661"/>
    <cellStyle name="Currency 2 3 7 2 4" xfId="1662"/>
    <cellStyle name="Currency 2 3 7 3" xfId="1663"/>
    <cellStyle name="Currency 2 3 7 3 2" xfId="1664"/>
    <cellStyle name="Currency 2 3 7 3 2 2" xfId="1665"/>
    <cellStyle name="Currency 2 3 7 3 3" xfId="1666"/>
    <cellStyle name="Currency 2 3 7 4" xfId="1667"/>
    <cellStyle name="Currency 2 3 7 4 2" xfId="1668"/>
    <cellStyle name="Currency 2 3 7 5" xfId="1669"/>
    <cellStyle name="Currency 2 3 8" xfId="1670"/>
    <cellStyle name="Currency 2 3 8 2" xfId="1671"/>
    <cellStyle name="Currency 2 3 8 2 2" xfId="1672"/>
    <cellStyle name="Currency 2 3 8 2 2 2" xfId="1673"/>
    <cellStyle name="Currency 2 3 8 2 2 2 2" xfId="1674"/>
    <cellStyle name="Currency 2 3 8 2 2 3" xfId="1675"/>
    <cellStyle name="Currency 2 3 8 2 3" xfId="1676"/>
    <cellStyle name="Currency 2 3 8 2 3 2" xfId="1677"/>
    <cellStyle name="Currency 2 3 8 2 4" xfId="1678"/>
    <cellStyle name="Currency 2 3 8 3" xfId="1679"/>
    <cellStyle name="Currency 2 3 8 3 2" xfId="1680"/>
    <cellStyle name="Currency 2 3 8 3 2 2" xfId="1681"/>
    <cellStyle name="Currency 2 3 8 3 3" xfId="1682"/>
    <cellStyle name="Currency 2 3 8 4" xfId="1683"/>
    <cellStyle name="Currency 2 3 8 4 2" xfId="1684"/>
    <cellStyle name="Currency 2 3 8 5" xfId="1685"/>
    <cellStyle name="Currency 2 3 9" xfId="1686"/>
    <cellStyle name="Currency 2 3 9 2" xfId="1687"/>
    <cellStyle name="Currency 2 3 9 2 2" xfId="1688"/>
    <cellStyle name="Currency 2 3 9 2 2 2" xfId="1689"/>
    <cellStyle name="Currency 2 3 9 2 2 2 2" xfId="1690"/>
    <cellStyle name="Currency 2 3 9 2 2 3" xfId="1691"/>
    <cellStyle name="Currency 2 3 9 2 3" xfId="1692"/>
    <cellStyle name="Currency 2 3 9 2 3 2" xfId="1693"/>
    <cellStyle name="Currency 2 3 9 2 4" xfId="1694"/>
    <cellStyle name="Currency 2 3 9 3" xfId="1695"/>
    <cellStyle name="Currency 2 3 9 3 2" xfId="1696"/>
    <cellStyle name="Currency 2 3 9 3 2 2" xfId="1697"/>
    <cellStyle name="Currency 2 3 9 3 3" xfId="1698"/>
    <cellStyle name="Currency 2 3 9 4" xfId="1699"/>
    <cellStyle name="Currency 2 3 9 4 2" xfId="1700"/>
    <cellStyle name="Currency 2 3 9 5" xfId="1701"/>
    <cellStyle name="Currency 2 30" xfId="1702"/>
    <cellStyle name="Currency 2 30 2" xfId="1703"/>
    <cellStyle name="Currency 2 30 2 2" xfId="1704"/>
    <cellStyle name="Currency 2 30 2 2 2" xfId="1705"/>
    <cellStyle name="Currency 2 30 2 2 2 2" xfId="1706"/>
    <cellStyle name="Currency 2 30 2 2 3" xfId="1707"/>
    <cellStyle name="Currency 2 30 2 3" xfId="1708"/>
    <cellStyle name="Currency 2 30 2 3 2" xfId="1709"/>
    <cellStyle name="Currency 2 30 2 4" xfId="1710"/>
    <cellStyle name="Currency 2 30 3" xfId="1711"/>
    <cellStyle name="Currency 2 30 3 2" xfId="1712"/>
    <cellStyle name="Currency 2 30 3 2 2" xfId="1713"/>
    <cellStyle name="Currency 2 30 3 3" xfId="1714"/>
    <cellStyle name="Currency 2 30 4" xfId="1715"/>
    <cellStyle name="Currency 2 30 4 2" xfId="1716"/>
    <cellStyle name="Currency 2 30 5" xfId="1717"/>
    <cellStyle name="Currency 2 31" xfId="1718"/>
    <cellStyle name="Currency 2 31 2" xfId="1719"/>
    <cellStyle name="Currency 2 31 2 2" xfId="1720"/>
    <cellStyle name="Currency 2 31 2 2 2" xfId="1721"/>
    <cellStyle name="Currency 2 31 2 2 2 2" xfId="1722"/>
    <cellStyle name="Currency 2 31 2 2 3" xfId="1723"/>
    <cellStyle name="Currency 2 31 2 3" xfId="1724"/>
    <cellStyle name="Currency 2 31 2 3 2" xfId="1725"/>
    <cellStyle name="Currency 2 31 2 4" xfId="1726"/>
    <cellStyle name="Currency 2 31 3" xfId="1727"/>
    <cellStyle name="Currency 2 31 3 2" xfId="1728"/>
    <cellStyle name="Currency 2 31 3 2 2" xfId="1729"/>
    <cellStyle name="Currency 2 31 3 3" xfId="1730"/>
    <cellStyle name="Currency 2 31 4" xfId="1731"/>
    <cellStyle name="Currency 2 31 4 2" xfId="1732"/>
    <cellStyle name="Currency 2 31 5" xfId="1733"/>
    <cellStyle name="Currency 2 32" xfId="1734"/>
    <cellStyle name="Currency 2 32 2" xfId="1735"/>
    <cellStyle name="Currency 2 32 2 2" xfId="1736"/>
    <cellStyle name="Currency 2 32 2 2 2" xfId="1737"/>
    <cellStyle name="Currency 2 32 2 2 2 2" xfId="1738"/>
    <cellStyle name="Currency 2 32 2 2 3" xfId="1739"/>
    <cellStyle name="Currency 2 32 2 3" xfId="1740"/>
    <cellStyle name="Currency 2 32 2 3 2" xfId="1741"/>
    <cellStyle name="Currency 2 32 2 4" xfId="1742"/>
    <cellStyle name="Currency 2 32 3" xfId="1743"/>
    <cellStyle name="Currency 2 32 3 2" xfId="1744"/>
    <cellStyle name="Currency 2 32 3 2 2" xfId="1745"/>
    <cellStyle name="Currency 2 32 3 3" xfId="1746"/>
    <cellStyle name="Currency 2 32 4" xfId="1747"/>
    <cellStyle name="Currency 2 32 4 2" xfId="1748"/>
    <cellStyle name="Currency 2 32 5" xfId="1749"/>
    <cellStyle name="Currency 2 33" xfId="1750"/>
    <cellStyle name="Currency 2 33 2" xfId="1751"/>
    <cellStyle name="Currency 2 33 2 2" xfId="1752"/>
    <cellStyle name="Currency 2 33 2 2 2" xfId="1753"/>
    <cellStyle name="Currency 2 33 2 2 2 2" xfId="1754"/>
    <cellStyle name="Currency 2 33 2 2 3" xfId="1755"/>
    <cellStyle name="Currency 2 33 2 3" xfId="1756"/>
    <cellStyle name="Currency 2 33 2 3 2" xfId="1757"/>
    <cellStyle name="Currency 2 33 2 4" xfId="1758"/>
    <cellStyle name="Currency 2 33 3" xfId="1759"/>
    <cellStyle name="Currency 2 33 3 2" xfId="1760"/>
    <cellStyle name="Currency 2 33 3 2 2" xfId="1761"/>
    <cellStyle name="Currency 2 33 3 3" xfId="1762"/>
    <cellStyle name="Currency 2 33 4" xfId="1763"/>
    <cellStyle name="Currency 2 33 4 2" xfId="1764"/>
    <cellStyle name="Currency 2 33 5" xfId="1765"/>
    <cellStyle name="Currency 2 34" xfId="1766"/>
    <cellStyle name="Currency 2 34 2" xfId="1767"/>
    <cellStyle name="Currency 2 34 2 2" xfId="1768"/>
    <cellStyle name="Currency 2 34 2 2 2" xfId="1769"/>
    <cellStyle name="Currency 2 34 2 2 2 2" xfId="1770"/>
    <cellStyle name="Currency 2 34 2 2 3" xfId="1771"/>
    <cellStyle name="Currency 2 34 2 3" xfId="1772"/>
    <cellStyle name="Currency 2 34 2 3 2" xfId="1773"/>
    <cellStyle name="Currency 2 34 2 4" xfId="1774"/>
    <cellStyle name="Currency 2 34 3" xfId="1775"/>
    <cellStyle name="Currency 2 34 3 2" xfId="1776"/>
    <cellStyle name="Currency 2 34 3 2 2" xfId="1777"/>
    <cellStyle name="Currency 2 34 3 3" xfId="1778"/>
    <cellStyle name="Currency 2 34 4" xfId="1779"/>
    <cellStyle name="Currency 2 34 4 2" xfId="1780"/>
    <cellStyle name="Currency 2 34 5" xfId="1781"/>
    <cellStyle name="Currency 2 35" xfId="1782"/>
    <cellStyle name="Currency 2 35 2" xfId="1783"/>
    <cellStyle name="Currency 2 35 2 2" xfId="1784"/>
    <cellStyle name="Currency 2 35 2 2 2" xfId="1785"/>
    <cellStyle name="Currency 2 35 2 2 2 2" xfId="1786"/>
    <cellStyle name="Currency 2 35 2 2 3" xfId="1787"/>
    <cellStyle name="Currency 2 35 2 3" xfId="1788"/>
    <cellStyle name="Currency 2 35 2 3 2" xfId="1789"/>
    <cellStyle name="Currency 2 35 2 4" xfId="1790"/>
    <cellStyle name="Currency 2 35 3" xfId="1791"/>
    <cellStyle name="Currency 2 35 3 2" xfId="1792"/>
    <cellStyle name="Currency 2 35 3 2 2" xfId="1793"/>
    <cellStyle name="Currency 2 35 3 3" xfId="1794"/>
    <cellStyle name="Currency 2 35 4" xfId="1795"/>
    <cellStyle name="Currency 2 35 4 2" xfId="1796"/>
    <cellStyle name="Currency 2 35 5" xfId="1797"/>
    <cellStyle name="Currency 2 36" xfId="1798"/>
    <cellStyle name="Currency 2 36 2" xfId="1799"/>
    <cellStyle name="Currency 2 36 2 2" xfId="1800"/>
    <cellStyle name="Currency 2 36 2 2 2" xfId="1801"/>
    <cellStyle name="Currency 2 36 2 2 2 2" xfId="1802"/>
    <cellStyle name="Currency 2 36 2 2 3" xfId="1803"/>
    <cellStyle name="Currency 2 36 2 3" xfId="1804"/>
    <cellStyle name="Currency 2 36 2 3 2" xfId="1805"/>
    <cellStyle name="Currency 2 36 2 4" xfId="1806"/>
    <cellStyle name="Currency 2 36 3" xfId="1807"/>
    <cellStyle name="Currency 2 36 3 2" xfId="1808"/>
    <cellStyle name="Currency 2 36 3 2 2" xfId="1809"/>
    <cellStyle name="Currency 2 36 3 3" xfId="1810"/>
    <cellStyle name="Currency 2 36 4" xfId="1811"/>
    <cellStyle name="Currency 2 36 4 2" xfId="1812"/>
    <cellStyle name="Currency 2 36 5" xfId="1813"/>
    <cellStyle name="Currency 2 37" xfId="1814"/>
    <cellStyle name="Currency 2 37 2" xfId="1815"/>
    <cellStyle name="Currency 2 37 2 2" xfId="1816"/>
    <cellStyle name="Currency 2 37 2 2 2" xfId="1817"/>
    <cellStyle name="Currency 2 37 2 2 2 2" xfId="1818"/>
    <cellStyle name="Currency 2 37 2 2 3" xfId="1819"/>
    <cellStyle name="Currency 2 37 2 3" xfId="1820"/>
    <cellStyle name="Currency 2 37 2 3 2" xfId="1821"/>
    <cellStyle name="Currency 2 37 2 4" xfId="1822"/>
    <cellStyle name="Currency 2 37 3" xfId="1823"/>
    <cellStyle name="Currency 2 37 3 2" xfId="1824"/>
    <cellStyle name="Currency 2 37 3 2 2" xfId="1825"/>
    <cellStyle name="Currency 2 37 3 3" xfId="1826"/>
    <cellStyle name="Currency 2 37 4" xfId="1827"/>
    <cellStyle name="Currency 2 37 4 2" xfId="1828"/>
    <cellStyle name="Currency 2 37 5" xfId="1829"/>
    <cellStyle name="Currency 2 38" xfId="1830"/>
    <cellStyle name="Currency 2 38 2" xfId="1831"/>
    <cellStyle name="Currency 2 38 2 2" xfId="1832"/>
    <cellStyle name="Currency 2 38 2 2 2" xfId="1833"/>
    <cellStyle name="Currency 2 38 2 2 2 2" xfId="1834"/>
    <cellStyle name="Currency 2 38 2 2 3" xfId="1835"/>
    <cellStyle name="Currency 2 38 2 3" xfId="1836"/>
    <cellStyle name="Currency 2 38 2 3 2" xfId="1837"/>
    <cellStyle name="Currency 2 38 2 4" xfId="1838"/>
    <cellStyle name="Currency 2 38 3" xfId="1839"/>
    <cellStyle name="Currency 2 38 3 2" xfId="1840"/>
    <cellStyle name="Currency 2 38 3 2 2" xfId="1841"/>
    <cellStyle name="Currency 2 38 3 3" xfId="1842"/>
    <cellStyle name="Currency 2 38 4" xfId="1843"/>
    <cellStyle name="Currency 2 38 4 2" xfId="1844"/>
    <cellStyle name="Currency 2 38 5" xfId="1845"/>
    <cellStyle name="Currency 2 39" xfId="1846"/>
    <cellStyle name="Currency 2 39 2" xfId="1847"/>
    <cellStyle name="Currency 2 39 2 2" xfId="1848"/>
    <cellStyle name="Currency 2 39 2 2 2" xfId="1849"/>
    <cellStyle name="Currency 2 39 2 2 2 2" xfId="1850"/>
    <cellStyle name="Currency 2 39 2 2 3" xfId="1851"/>
    <cellStyle name="Currency 2 39 2 3" xfId="1852"/>
    <cellStyle name="Currency 2 39 2 3 2" xfId="1853"/>
    <cellStyle name="Currency 2 39 2 4" xfId="1854"/>
    <cellStyle name="Currency 2 39 3" xfId="1855"/>
    <cellStyle name="Currency 2 39 3 2" xfId="1856"/>
    <cellStyle name="Currency 2 39 3 2 2" xfId="1857"/>
    <cellStyle name="Currency 2 39 3 3" xfId="1858"/>
    <cellStyle name="Currency 2 39 4" xfId="1859"/>
    <cellStyle name="Currency 2 39 4 2" xfId="1860"/>
    <cellStyle name="Currency 2 39 5" xfId="1861"/>
    <cellStyle name="Currency 2 4" xfId="1862"/>
    <cellStyle name="Currency 2 4 2" xfId="1863"/>
    <cellStyle name="Currency 2 4 2 2" xfId="1864"/>
    <cellStyle name="Currency 2 4 2 2 2" xfId="1865"/>
    <cellStyle name="Currency 2 4 2 2 2 2" xfId="1866"/>
    <cellStyle name="Currency 2 4 2 2 3" xfId="1867"/>
    <cellStyle name="Currency 2 4 2 3" xfId="1868"/>
    <cellStyle name="Currency 2 4 2 3 2" xfId="1869"/>
    <cellStyle name="Currency 2 4 2 4" xfId="1870"/>
    <cellStyle name="Currency 2 4 3" xfId="1871"/>
    <cellStyle name="Currency 2 4 3 2" xfId="1872"/>
    <cellStyle name="Currency 2 4 3 2 2" xfId="1873"/>
    <cellStyle name="Currency 2 4 3 3" xfId="1874"/>
    <cellStyle name="Currency 2 4 4" xfId="1875"/>
    <cellStyle name="Currency 2 4 4 2" xfId="1876"/>
    <cellStyle name="Currency 2 4 5" xfId="1877"/>
    <cellStyle name="Currency 2 40" xfId="1878"/>
    <cellStyle name="Currency 2 40 2" xfId="1879"/>
    <cellStyle name="Currency 2 40 2 2" xfId="1880"/>
    <cellStyle name="Currency 2 40 2 2 2" xfId="1881"/>
    <cellStyle name="Currency 2 40 2 2 2 2" xfId="1882"/>
    <cellStyle name="Currency 2 40 2 2 3" xfId="1883"/>
    <cellStyle name="Currency 2 40 2 3" xfId="1884"/>
    <cellStyle name="Currency 2 40 2 3 2" xfId="1885"/>
    <cellStyle name="Currency 2 40 2 4" xfId="1886"/>
    <cellStyle name="Currency 2 40 3" xfId="1887"/>
    <cellStyle name="Currency 2 40 3 2" xfId="1888"/>
    <cellStyle name="Currency 2 40 3 2 2" xfId="1889"/>
    <cellStyle name="Currency 2 40 3 3" xfId="1890"/>
    <cellStyle name="Currency 2 40 4" xfId="1891"/>
    <cellStyle name="Currency 2 40 4 2" xfId="1892"/>
    <cellStyle name="Currency 2 40 5" xfId="1893"/>
    <cellStyle name="Currency 2 41" xfId="1894"/>
    <cellStyle name="Currency 2 41 2" xfId="1895"/>
    <cellStyle name="Currency 2 41 2 2" xfId="1896"/>
    <cellStyle name="Currency 2 41 2 2 2" xfId="1897"/>
    <cellStyle name="Currency 2 41 2 2 2 2" xfId="1898"/>
    <cellStyle name="Currency 2 41 2 2 3" xfId="1899"/>
    <cellStyle name="Currency 2 41 2 3" xfId="1900"/>
    <cellStyle name="Currency 2 41 2 3 2" xfId="1901"/>
    <cellStyle name="Currency 2 41 2 4" xfId="1902"/>
    <cellStyle name="Currency 2 41 3" xfId="1903"/>
    <cellStyle name="Currency 2 41 3 2" xfId="1904"/>
    <cellStyle name="Currency 2 41 3 2 2" xfId="1905"/>
    <cellStyle name="Currency 2 41 3 3" xfId="1906"/>
    <cellStyle name="Currency 2 41 4" xfId="1907"/>
    <cellStyle name="Currency 2 41 4 2" xfId="1908"/>
    <cellStyle name="Currency 2 41 5" xfId="1909"/>
    <cellStyle name="Currency 2 42" xfId="1910"/>
    <cellStyle name="Currency 2 42 2" xfId="1911"/>
    <cellStyle name="Currency 2 42 2 2" xfId="1912"/>
    <cellStyle name="Currency 2 42 2 2 2" xfId="1913"/>
    <cellStyle name="Currency 2 42 2 2 2 2" xfId="1914"/>
    <cellStyle name="Currency 2 42 2 2 3" xfId="1915"/>
    <cellStyle name="Currency 2 42 2 3" xfId="1916"/>
    <cellStyle name="Currency 2 42 2 3 2" xfId="1917"/>
    <cellStyle name="Currency 2 42 2 4" xfId="1918"/>
    <cellStyle name="Currency 2 42 3" xfId="1919"/>
    <cellStyle name="Currency 2 42 3 2" xfId="1920"/>
    <cellStyle name="Currency 2 42 3 2 2" xfId="1921"/>
    <cellStyle name="Currency 2 42 3 3" xfId="1922"/>
    <cellStyle name="Currency 2 42 4" xfId="1923"/>
    <cellStyle name="Currency 2 42 4 2" xfId="1924"/>
    <cellStyle name="Currency 2 42 5" xfId="1925"/>
    <cellStyle name="Currency 2 43" xfId="1926"/>
    <cellStyle name="Currency 2 43 2" xfId="1927"/>
    <cellStyle name="Currency 2 43 2 2" xfId="1928"/>
    <cellStyle name="Currency 2 43 2 2 2" xfId="1929"/>
    <cellStyle name="Currency 2 43 2 2 2 2" xfId="1930"/>
    <cellStyle name="Currency 2 43 2 2 3" xfId="1931"/>
    <cellStyle name="Currency 2 43 2 3" xfId="1932"/>
    <cellStyle name="Currency 2 43 2 3 2" xfId="1933"/>
    <cellStyle name="Currency 2 43 2 4" xfId="1934"/>
    <cellStyle name="Currency 2 43 3" xfId="1935"/>
    <cellStyle name="Currency 2 43 3 2" xfId="1936"/>
    <cellStyle name="Currency 2 43 3 2 2" xfId="1937"/>
    <cellStyle name="Currency 2 43 3 3" xfId="1938"/>
    <cellStyle name="Currency 2 43 4" xfId="1939"/>
    <cellStyle name="Currency 2 43 4 2" xfId="1940"/>
    <cellStyle name="Currency 2 43 5" xfId="1941"/>
    <cellStyle name="Currency 2 44" xfId="1942"/>
    <cellStyle name="Currency 2 44 2" xfId="1943"/>
    <cellStyle name="Currency 2 44 2 2" xfId="1944"/>
    <cellStyle name="Currency 2 44 2 2 2" xfId="1945"/>
    <cellStyle name="Currency 2 44 2 2 2 2" xfId="1946"/>
    <cellStyle name="Currency 2 44 2 2 3" xfId="1947"/>
    <cellStyle name="Currency 2 44 2 3" xfId="1948"/>
    <cellStyle name="Currency 2 44 2 3 2" xfId="1949"/>
    <cellStyle name="Currency 2 44 2 4" xfId="1950"/>
    <cellStyle name="Currency 2 44 3" xfId="1951"/>
    <cellStyle name="Currency 2 44 3 2" xfId="1952"/>
    <cellStyle name="Currency 2 44 3 2 2" xfId="1953"/>
    <cellStyle name="Currency 2 44 3 3" xfId="1954"/>
    <cellStyle name="Currency 2 44 4" xfId="1955"/>
    <cellStyle name="Currency 2 44 4 2" xfId="1956"/>
    <cellStyle name="Currency 2 44 5" xfId="1957"/>
    <cellStyle name="Currency 2 45" xfId="1958"/>
    <cellStyle name="Currency 2 45 2" xfId="1959"/>
    <cellStyle name="Currency 2 45 2 2" xfId="1960"/>
    <cellStyle name="Currency 2 45 2 2 2" xfId="1961"/>
    <cellStyle name="Currency 2 45 2 2 2 2" xfId="1962"/>
    <cellStyle name="Currency 2 45 2 2 3" xfId="1963"/>
    <cellStyle name="Currency 2 45 2 3" xfId="1964"/>
    <cellStyle name="Currency 2 45 2 3 2" xfId="1965"/>
    <cellStyle name="Currency 2 45 2 4" xfId="1966"/>
    <cellStyle name="Currency 2 45 3" xfId="1967"/>
    <cellStyle name="Currency 2 45 3 2" xfId="1968"/>
    <cellStyle name="Currency 2 45 3 2 2" xfId="1969"/>
    <cellStyle name="Currency 2 45 3 3" xfId="1970"/>
    <cellStyle name="Currency 2 45 4" xfId="1971"/>
    <cellStyle name="Currency 2 45 4 2" xfId="1972"/>
    <cellStyle name="Currency 2 45 5" xfId="1973"/>
    <cellStyle name="Currency 2 46" xfId="1974"/>
    <cellStyle name="Currency 2 46 2" xfId="1975"/>
    <cellStyle name="Currency 2 46 2 2" xfId="1976"/>
    <cellStyle name="Currency 2 46 2 2 2" xfId="1977"/>
    <cellStyle name="Currency 2 46 2 3" xfId="1978"/>
    <cellStyle name="Currency 2 46 3" xfId="1979"/>
    <cellStyle name="Currency 2 46 3 2" xfId="1980"/>
    <cellStyle name="Currency 2 46 4" xfId="1981"/>
    <cellStyle name="Currency 2 47" xfId="1982"/>
    <cellStyle name="Currency 2 47 2" xfId="1983"/>
    <cellStyle name="Currency 2 47 2 2" xfId="1984"/>
    <cellStyle name="Currency 2 47 3" xfId="1985"/>
    <cellStyle name="Currency 2 48" xfId="1986"/>
    <cellStyle name="Currency 2 48 2" xfId="1987"/>
    <cellStyle name="Currency 2 49" xfId="1988"/>
    <cellStyle name="Currency 2 5" xfId="1989"/>
    <cellStyle name="Currency 2 5 2" xfId="1990"/>
    <cellStyle name="Currency 2 5 2 2" xfId="1991"/>
    <cellStyle name="Currency 2 5 2 2 2" xfId="1992"/>
    <cellStyle name="Currency 2 5 2 2 2 2" xfId="1993"/>
    <cellStyle name="Currency 2 5 2 2 3" xfId="1994"/>
    <cellStyle name="Currency 2 5 2 3" xfId="1995"/>
    <cellStyle name="Currency 2 5 2 3 2" xfId="1996"/>
    <cellStyle name="Currency 2 5 2 4" xfId="1997"/>
    <cellStyle name="Currency 2 5 3" xfId="1998"/>
    <cellStyle name="Currency 2 5 3 2" xfId="1999"/>
    <cellStyle name="Currency 2 5 3 2 2" xfId="2000"/>
    <cellStyle name="Currency 2 5 3 3" xfId="2001"/>
    <cellStyle name="Currency 2 5 4" xfId="2002"/>
    <cellStyle name="Currency 2 5 4 2" xfId="2003"/>
    <cellStyle name="Currency 2 5 5" xfId="2004"/>
    <cellStyle name="Currency 2 6" xfId="2005"/>
    <cellStyle name="Currency 2 6 2" xfId="2006"/>
    <cellStyle name="Currency 2 6 2 2" xfId="2007"/>
    <cellStyle name="Currency 2 6 2 2 2" xfId="2008"/>
    <cellStyle name="Currency 2 6 2 2 2 2" xfId="2009"/>
    <cellStyle name="Currency 2 6 2 2 3" xfId="2010"/>
    <cellStyle name="Currency 2 6 2 3" xfId="2011"/>
    <cellStyle name="Currency 2 6 2 3 2" xfId="2012"/>
    <cellStyle name="Currency 2 6 2 4" xfId="2013"/>
    <cellStyle name="Currency 2 6 3" xfId="2014"/>
    <cellStyle name="Currency 2 6 3 2" xfId="2015"/>
    <cellStyle name="Currency 2 6 3 2 2" xfId="2016"/>
    <cellStyle name="Currency 2 6 3 3" xfId="2017"/>
    <cellStyle name="Currency 2 6 4" xfId="2018"/>
    <cellStyle name="Currency 2 6 4 2" xfId="2019"/>
    <cellStyle name="Currency 2 6 5" xfId="2020"/>
    <cellStyle name="Currency 2 7" xfId="2021"/>
    <cellStyle name="Currency 2 7 2" xfId="2022"/>
    <cellStyle name="Currency 2 7 2 2" xfId="2023"/>
    <cellStyle name="Currency 2 7 2 2 2" xfId="2024"/>
    <cellStyle name="Currency 2 7 2 2 2 2" xfId="2025"/>
    <cellStyle name="Currency 2 7 2 2 3" xfId="2026"/>
    <cellStyle name="Currency 2 7 2 3" xfId="2027"/>
    <cellStyle name="Currency 2 7 2 3 2" xfId="2028"/>
    <cellStyle name="Currency 2 7 2 4" xfId="2029"/>
    <cellStyle name="Currency 2 7 3" xfId="2030"/>
    <cellStyle name="Currency 2 7 3 2" xfId="2031"/>
    <cellStyle name="Currency 2 7 3 2 2" xfId="2032"/>
    <cellStyle name="Currency 2 7 3 3" xfId="2033"/>
    <cellStyle name="Currency 2 7 4" xfId="2034"/>
    <cellStyle name="Currency 2 7 4 2" xfId="2035"/>
    <cellStyle name="Currency 2 7 5" xfId="2036"/>
    <cellStyle name="Currency 2 8" xfId="2037"/>
    <cellStyle name="Currency 2 8 2" xfId="2038"/>
    <cellStyle name="Currency 2 8 2 2" xfId="2039"/>
    <cellStyle name="Currency 2 8 2 2 2" xfId="2040"/>
    <cellStyle name="Currency 2 8 2 2 2 2" xfId="2041"/>
    <cellStyle name="Currency 2 8 2 2 3" xfId="2042"/>
    <cellStyle name="Currency 2 8 2 3" xfId="2043"/>
    <cellStyle name="Currency 2 8 2 3 2" xfId="2044"/>
    <cellStyle name="Currency 2 8 2 4" xfId="2045"/>
    <cellStyle name="Currency 2 8 3" xfId="2046"/>
    <cellStyle name="Currency 2 8 3 2" xfId="2047"/>
    <cellStyle name="Currency 2 8 3 2 2" xfId="2048"/>
    <cellStyle name="Currency 2 8 3 3" xfId="2049"/>
    <cellStyle name="Currency 2 8 4" xfId="2050"/>
    <cellStyle name="Currency 2 8 4 2" xfId="2051"/>
    <cellStyle name="Currency 2 8 5" xfId="2052"/>
    <cellStyle name="Currency 2 9" xfId="2053"/>
    <cellStyle name="Currency 2 9 2" xfId="2054"/>
    <cellStyle name="Currency 2 9 2 2" xfId="2055"/>
    <cellStyle name="Currency 2 9 2 2 2" xfId="2056"/>
    <cellStyle name="Currency 2 9 2 2 2 2" xfId="2057"/>
    <cellStyle name="Currency 2 9 2 2 3" xfId="2058"/>
    <cellStyle name="Currency 2 9 2 3" xfId="2059"/>
    <cellStyle name="Currency 2 9 2 3 2" xfId="2060"/>
    <cellStyle name="Currency 2 9 2 4" xfId="2061"/>
    <cellStyle name="Currency 2 9 3" xfId="2062"/>
    <cellStyle name="Currency 2 9 3 2" xfId="2063"/>
    <cellStyle name="Currency 2 9 3 2 2" xfId="2064"/>
    <cellStyle name="Currency 2 9 3 3" xfId="2065"/>
    <cellStyle name="Currency 2 9 4" xfId="2066"/>
    <cellStyle name="Currency 2 9 4 2" xfId="2067"/>
    <cellStyle name="Currency 2 9 5" xfId="2068"/>
    <cellStyle name="Normal" xfId="0" builtinId="0"/>
    <cellStyle name="Normal 10" xfId="3"/>
    <cellStyle name="Normal 11" xfId="2069"/>
    <cellStyle name="Normal 12" xfId="2070"/>
    <cellStyle name="Normal 13" xfId="2071"/>
    <cellStyle name="Normal 14" xfId="2072"/>
    <cellStyle name="Normal 15" xfId="2073"/>
    <cellStyle name="Normal 16" xfId="2074"/>
    <cellStyle name="Normal 17" xfId="2075"/>
    <cellStyle name="Normal 18" xfId="2076"/>
    <cellStyle name="Normal 19" xfId="2077"/>
    <cellStyle name="Normal 2" xfId="2078"/>
    <cellStyle name="Normal 2 10" xfId="2079"/>
    <cellStyle name="Normal 2 10 2" xfId="2080"/>
    <cellStyle name="Normal 2 10 2 2" xfId="2081"/>
    <cellStyle name="Normal 2 10 2 2 2" xfId="2082"/>
    <cellStyle name="Normal 2 10 2 2 2 2" xfId="2083"/>
    <cellStyle name="Normal 2 10 2 2 3" xfId="2084"/>
    <cellStyle name="Normal 2 10 2 3" xfId="2085"/>
    <cellStyle name="Normal 2 10 2 3 2" xfId="2086"/>
    <cellStyle name="Normal 2 10 2 4" xfId="2087"/>
    <cellStyle name="Normal 2 10 3" xfId="2088"/>
    <cellStyle name="Normal 2 10 3 2" xfId="2089"/>
    <cellStyle name="Normal 2 10 3 2 2" xfId="2090"/>
    <cellStyle name="Normal 2 10 3 3" xfId="2091"/>
    <cellStyle name="Normal 2 10 4" xfId="2092"/>
    <cellStyle name="Normal 2 10 4 2" xfId="2093"/>
    <cellStyle name="Normal 2 10 5" xfId="2094"/>
    <cellStyle name="Normal 2 11" xfId="2095"/>
    <cellStyle name="Normal 2 11 2" xfId="2096"/>
    <cellStyle name="Normal 2 11 2 2" xfId="2097"/>
    <cellStyle name="Normal 2 11 2 2 2" xfId="2098"/>
    <cellStyle name="Normal 2 11 2 2 2 2" xfId="2099"/>
    <cellStyle name="Normal 2 11 2 2 3" xfId="2100"/>
    <cellStyle name="Normal 2 11 2 3" xfId="2101"/>
    <cellStyle name="Normal 2 11 2 3 2" xfId="2102"/>
    <cellStyle name="Normal 2 11 2 4" xfId="2103"/>
    <cellStyle name="Normal 2 11 3" xfId="2104"/>
    <cellStyle name="Normal 2 11 3 2" xfId="2105"/>
    <cellStyle name="Normal 2 11 3 2 2" xfId="2106"/>
    <cellStyle name="Normal 2 11 3 3" xfId="2107"/>
    <cellStyle name="Normal 2 11 4" xfId="2108"/>
    <cellStyle name="Normal 2 11 4 2" xfId="2109"/>
    <cellStyle name="Normal 2 11 5" xfId="2110"/>
    <cellStyle name="Normal 2 12" xfId="2111"/>
    <cellStyle name="Normal 2 12 2" xfId="2112"/>
    <cellStyle name="Normal 2 12 2 2" xfId="2113"/>
    <cellStyle name="Normal 2 12 2 2 2" xfId="2114"/>
    <cellStyle name="Normal 2 12 2 2 2 2" xfId="2115"/>
    <cellStyle name="Normal 2 12 2 2 3" xfId="2116"/>
    <cellStyle name="Normal 2 12 2 3" xfId="2117"/>
    <cellStyle name="Normal 2 12 2 3 2" xfId="2118"/>
    <cellStyle name="Normal 2 12 2 4" xfId="2119"/>
    <cellStyle name="Normal 2 12 3" xfId="2120"/>
    <cellStyle name="Normal 2 12 3 2" xfId="2121"/>
    <cellStyle name="Normal 2 12 3 2 2" xfId="2122"/>
    <cellStyle name="Normal 2 12 3 3" xfId="2123"/>
    <cellStyle name="Normal 2 12 4" xfId="2124"/>
    <cellStyle name="Normal 2 12 4 2" xfId="2125"/>
    <cellStyle name="Normal 2 12 5" xfId="2126"/>
    <cellStyle name="Normal 2 13" xfId="2127"/>
    <cellStyle name="Normal 2 13 2" xfId="2128"/>
    <cellStyle name="Normal 2 13 2 2" xfId="2129"/>
    <cellStyle name="Normal 2 13 2 2 2" xfId="2130"/>
    <cellStyle name="Normal 2 13 2 2 2 2" xfId="2131"/>
    <cellStyle name="Normal 2 13 2 2 3" xfId="2132"/>
    <cellStyle name="Normal 2 13 2 3" xfId="2133"/>
    <cellStyle name="Normal 2 13 2 3 2" xfId="2134"/>
    <cellStyle name="Normal 2 13 2 4" xfId="2135"/>
    <cellStyle name="Normal 2 13 3" xfId="2136"/>
    <cellStyle name="Normal 2 13 3 2" xfId="2137"/>
    <cellStyle name="Normal 2 13 3 2 2" xfId="2138"/>
    <cellStyle name="Normal 2 13 3 3" xfId="2139"/>
    <cellStyle name="Normal 2 13 4" xfId="2140"/>
    <cellStyle name="Normal 2 13 4 2" xfId="2141"/>
    <cellStyle name="Normal 2 13 5" xfId="2142"/>
    <cellStyle name="Normal 2 14" xfId="2143"/>
    <cellStyle name="Normal 2 14 2" xfId="2144"/>
    <cellStyle name="Normal 2 14 2 2" xfId="2145"/>
    <cellStyle name="Normal 2 14 2 2 2" xfId="2146"/>
    <cellStyle name="Normal 2 14 2 2 2 2" xfId="2147"/>
    <cellStyle name="Normal 2 14 2 2 3" xfId="2148"/>
    <cellStyle name="Normal 2 14 2 3" xfId="2149"/>
    <cellStyle name="Normal 2 14 2 3 2" xfId="2150"/>
    <cellStyle name="Normal 2 14 2 4" xfId="2151"/>
    <cellStyle name="Normal 2 14 3" xfId="2152"/>
    <cellStyle name="Normal 2 14 3 2" xfId="2153"/>
    <cellStyle name="Normal 2 14 3 2 2" xfId="2154"/>
    <cellStyle name="Normal 2 14 3 3" xfId="2155"/>
    <cellStyle name="Normal 2 14 4" xfId="2156"/>
    <cellStyle name="Normal 2 14 4 2" xfId="2157"/>
    <cellStyle name="Normal 2 14 5" xfId="2158"/>
    <cellStyle name="Normal 2 15" xfId="2159"/>
    <cellStyle name="Normal 2 15 2" xfId="2160"/>
    <cellStyle name="Normal 2 15 2 2" xfId="2161"/>
    <cellStyle name="Normal 2 15 2 2 2" xfId="2162"/>
    <cellStyle name="Normal 2 15 2 2 2 2" xfId="2163"/>
    <cellStyle name="Normal 2 15 2 2 3" xfId="2164"/>
    <cellStyle name="Normal 2 15 2 3" xfId="2165"/>
    <cellStyle name="Normal 2 15 2 3 2" xfId="2166"/>
    <cellStyle name="Normal 2 15 2 4" xfId="2167"/>
    <cellStyle name="Normal 2 15 3" xfId="2168"/>
    <cellStyle name="Normal 2 15 3 2" xfId="2169"/>
    <cellStyle name="Normal 2 15 3 2 2" xfId="2170"/>
    <cellStyle name="Normal 2 15 3 3" xfId="2171"/>
    <cellStyle name="Normal 2 15 4" xfId="2172"/>
    <cellStyle name="Normal 2 15 4 2" xfId="2173"/>
    <cellStyle name="Normal 2 15 5" xfId="2174"/>
    <cellStyle name="Normal 2 16" xfId="2175"/>
    <cellStyle name="Normal 2 16 2" xfId="2176"/>
    <cellStyle name="Normal 2 16 2 2" xfId="2177"/>
    <cellStyle name="Normal 2 16 2 2 2" xfId="2178"/>
    <cellStyle name="Normal 2 16 2 2 2 2" xfId="2179"/>
    <cellStyle name="Normal 2 16 2 2 3" xfId="2180"/>
    <cellStyle name="Normal 2 16 2 3" xfId="2181"/>
    <cellStyle name="Normal 2 16 2 3 2" xfId="2182"/>
    <cellStyle name="Normal 2 16 2 4" xfId="2183"/>
    <cellStyle name="Normal 2 16 3" xfId="2184"/>
    <cellStyle name="Normal 2 16 3 2" xfId="2185"/>
    <cellStyle name="Normal 2 16 3 2 2" xfId="2186"/>
    <cellStyle name="Normal 2 16 3 3" xfId="2187"/>
    <cellStyle name="Normal 2 16 4" xfId="2188"/>
    <cellStyle name="Normal 2 16 4 2" xfId="2189"/>
    <cellStyle name="Normal 2 16 5" xfId="2190"/>
    <cellStyle name="Normal 2 17" xfId="2191"/>
    <cellStyle name="Normal 2 17 2" xfId="2192"/>
    <cellStyle name="Normal 2 17 2 2" xfId="2193"/>
    <cellStyle name="Normal 2 17 2 2 2" xfId="2194"/>
    <cellStyle name="Normal 2 17 2 2 2 2" xfId="2195"/>
    <cellStyle name="Normal 2 17 2 2 3" xfId="2196"/>
    <cellStyle name="Normal 2 17 2 3" xfId="2197"/>
    <cellStyle name="Normal 2 17 2 3 2" xfId="2198"/>
    <cellStyle name="Normal 2 17 2 4" xfId="2199"/>
    <cellStyle name="Normal 2 17 3" xfId="2200"/>
    <cellStyle name="Normal 2 17 3 2" xfId="2201"/>
    <cellStyle name="Normal 2 17 3 2 2" xfId="2202"/>
    <cellStyle name="Normal 2 17 3 3" xfId="2203"/>
    <cellStyle name="Normal 2 17 4" xfId="2204"/>
    <cellStyle name="Normal 2 17 4 2" xfId="2205"/>
    <cellStyle name="Normal 2 17 5" xfId="2206"/>
    <cellStyle name="Normal 2 18" xfId="2207"/>
    <cellStyle name="Normal 2 18 2" xfId="2208"/>
    <cellStyle name="Normal 2 18 2 2" xfId="2209"/>
    <cellStyle name="Normal 2 18 2 2 2" xfId="2210"/>
    <cellStyle name="Normal 2 18 2 2 2 2" xfId="2211"/>
    <cellStyle name="Normal 2 18 2 2 3" xfId="2212"/>
    <cellStyle name="Normal 2 18 2 3" xfId="2213"/>
    <cellStyle name="Normal 2 18 2 3 2" xfId="2214"/>
    <cellStyle name="Normal 2 18 2 4" xfId="2215"/>
    <cellStyle name="Normal 2 18 3" xfId="2216"/>
    <cellStyle name="Normal 2 18 3 2" xfId="2217"/>
    <cellStyle name="Normal 2 18 3 2 2" xfId="2218"/>
    <cellStyle name="Normal 2 18 3 3" xfId="2219"/>
    <cellStyle name="Normal 2 18 4" xfId="2220"/>
    <cellStyle name="Normal 2 18 4 2" xfId="2221"/>
    <cellStyle name="Normal 2 18 5" xfId="2222"/>
    <cellStyle name="Normal 2 19" xfId="2223"/>
    <cellStyle name="Normal 2 19 2" xfId="2224"/>
    <cellStyle name="Normal 2 19 2 2" xfId="2225"/>
    <cellStyle name="Normal 2 19 2 2 2" xfId="2226"/>
    <cellStyle name="Normal 2 19 2 2 2 2" xfId="2227"/>
    <cellStyle name="Normal 2 19 2 2 3" xfId="2228"/>
    <cellStyle name="Normal 2 19 2 3" xfId="2229"/>
    <cellStyle name="Normal 2 19 2 3 2" xfId="2230"/>
    <cellStyle name="Normal 2 19 2 4" xfId="2231"/>
    <cellStyle name="Normal 2 19 3" xfId="2232"/>
    <cellStyle name="Normal 2 19 3 2" xfId="2233"/>
    <cellStyle name="Normal 2 19 3 2 2" xfId="2234"/>
    <cellStyle name="Normal 2 19 3 3" xfId="2235"/>
    <cellStyle name="Normal 2 19 4" xfId="2236"/>
    <cellStyle name="Normal 2 19 4 2" xfId="2237"/>
    <cellStyle name="Normal 2 19 5" xfId="2238"/>
    <cellStyle name="Normal 2 2" xfId="2239"/>
    <cellStyle name="Normal 2 2 10" xfId="2240"/>
    <cellStyle name="Normal 2 2 10 2" xfId="2241"/>
    <cellStyle name="Normal 2 2 10 2 2" xfId="2242"/>
    <cellStyle name="Normal 2 2 10 2 2 2" xfId="2243"/>
    <cellStyle name="Normal 2 2 10 2 2 2 2" xfId="2244"/>
    <cellStyle name="Normal 2 2 10 2 2 3" xfId="2245"/>
    <cellStyle name="Normal 2 2 10 2 3" xfId="2246"/>
    <cellStyle name="Normal 2 2 10 2 3 2" xfId="2247"/>
    <cellStyle name="Normal 2 2 10 2 4" xfId="2248"/>
    <cellStyle name="Normal 2 2 10 3" xfId="2249"/>
    <cellStyle name="Normal 2 2 10 3 2" xfId="2250"/>
    <cellStyle name="Normal 2 2 10 3 2 2" xfId="2251"/>
    <cellStyle name="Normal 2 2 10 3 3" xfId="2252"/>
    <cellStyle name="Normal 2 2 10 4" xfId="2253"/>
    <cellStyle name="Normal 2 2 10 4 2" xfId="2254"/>
    <cellStyle name="Normal 2 2 10 5" xfId="2255"/>
    <cellStyle name="Normal 2 2 11" xfId="2256"/>
    <cellStyle name="Normal 2 2 11 2" xfId="2257"/>
    <cellStyle name="Normal 2 2 11 2 2" xfId="2258"/>
    <cellStyle name="Normal 2 2 11 2 2 2" xfId="2259"/>
    <cellStyle name="Normal 2 2 11 2 2 2 2" xfId="2260"/>
    <cellStyle name="Normal 2 2 11 2 2 3" xfId="2261"/>
    <cellStyle name="Normal 2 2 11 2 3" xfId="2262"/>
    <cellStyle name="Normal 2 2 11 2 3 2" xfId="2263"/>
    <cellStyle name="Normal 2 2 11 2 4" xfId="2264"/>
    <cellStyle name="Normal 2 2 11 3" xfId="2265"/>
    <cellStyle name="Normal 2 2 11 3 2" xfId="2266"/>
    <cellStyle name="Normal 2 2 11 3 2 2" xfId="2267"/>
    <cellStyle name="Normal 2 2 11 3 3" xfId="2268"/>
    <cellStyle name="Normal 2 2 11 4" xfId="2269"/>
    <cellStyle name="Normal 2 2 11 4 2" xfId="2270"/>
    <cellStyle name="Normal 2 2 11 5" xfId="2271"/>
    <cellStyle name="Normal 2 2 12" xfId="2272"/>
    <cellStyle name="Normal 2 2 12 2" xfId="2273"/>
    <cellStyle name="Normal 2 2 12 2 2" xfId="2274"/>
    <cellStyle name="Normal 2 2 12 2 2 2" xfId="2275"/>
    <cellStyle name="Normal 2 2 12 2 2 2 2" xfId="2276"/>
    <cellStyle name="Normal 2 2 12 2 2 3" xfId="2277"/>
    <cellStyle name="Normal 2 2 12 2 3" xfId="2278"/>
    <cellStyle name="Normal 2 2 12 2 3 2" xfId="2279"/>
    <cellStyle name="Normal 2 2 12 2 4" xfId="2280"/>
    <cellStyle name="Normal 2 2 12 3" xfId="2281"/>
    <cellStyle name="Normal 2 2 12 3 2" xfId="2282"/>
    <cellStyle name="Normal 2 2 12 3 2 2" xfId="2283"/>
    <cellStyle name="Normal 2 2 12 3 3" xfId="2284"/>
    <cellStyle name="Normal 2 2 12 4" xfId="2285"/>
    <cellStyle name="Normal 2 2 12 4 2" xfId="2286"/>
    <cellStyle name="Normal 2 2 12 5" xfId="2287"/>
    <cellStyle name="Normal 2 2 13" xfId="2288"/>
    <cellStyle name="Normal 2 2 13 2" xfId="2289"/>
    <cellStyle name="Normal 2 2 13 2 2" xfId="2290"/>
    <cellStyle name="Normal 2 2 13 2 2 2" xfId="2291"/>
    <cellStyle name="Normal 2 2 13 2 2 2 2" xfId="2292"/>
    <cellStyle name="Normal 2 2 13 2 2 3" xfId="2293"/>
    <cellStyle name="Normal 2 2 13 2 3" xfId="2294"/>
    <cellStyle name="Normal 2 2 13 2 3 2" xfId="2295"/>
    <cellStyle name="Normal 2 2 13 2 4" xfId="2296"/>
    <cellStyle name="Normal 2 2 13 3" xfId="2297"/>
    <cellStyle name="Normal 2 2 13 3 2" xfId="2298"/>
    <cellStyle name="Normal 2 2 13 3 2 2" xfId="2299"/>
    <cellStyle name="Normal 2 2 13 3 3" xfId="2300"/>
    <cellStyle name="Normal 2 2 13 4" xfId="2301"/>
    <cellStyle name="Normal 2 2 13 4 2" xfId="2302"/>
    <cellStyle name="Normal 2 2 13 5" xfId="2303"/>
    <cellStyle name="Normal 2 2 14" xfId="2304"/>
    <cellStyle name="Normal 2 2 14 2" xfId="2305"/>
    <cellStyle name="Normal 2 2 14 2 2" xfId="2306"/>
    <cellStyle name="Normal 2 2 14 2 2 2" xfId="2307"/>
    <cellStyle name="Normal 2 2 14 2 2 2 2" xfId="2308"/>
    <cellStyle name="Normal 2 2 14 2 2 3" xfId="2309"/>
    <cellStyle name="Normal 2 2 14 2 3" xfId="2310"/>
    <cellStyle name="Normal 2 2 14 2 3 2" xfId="2311"/>
    <cellStyle name="Normal 2 2 14 2 4" xfId="2312"/>
    <cellStyle name="Normal 2 2 14 3" xfId="2313"/>
    <cellStyle name="Normal 2 2 14 3 2" xfId="2314"/>
    <cellStyle name="Normal 2 2 14 3 2 2" xfId="2315"/>
    <cellStyle name="Normal 2 2 14 3 3" xfId="2316"/>
    <cellStyle name="Normal 2 2 14 4" xfId="2317"/>
    <cellStyle name="Normal 2 2 14 4 2" xfId="2318"/>
    <cellStyle name="Normal 2 2 14 5" xfId="2319"/>
    <cellStyle name="Normal 2 2 15" xfId="2320"/>
    <cellStyle name="Normal 2 2 15 2" xfId="2321"/>
    <cellStyle name="Normal 2 2 15 2 2" xfId="2322"/>
    <cellStyle name="Normal 2 2 15 2 2 2" xfId="2323"/>
    <cellStyle name="Normal 2 2 15 2 2 2 2" xfId="2324"/>
    <cellStyle name="Normal 2 2 15 2 2 3" xfId="2325"/>
    <cellStyle name="Normal 2 2 15 2 3" xfId="2326"/>
    <cellStyle name="Normal 2 2 15 2 3 2" xfId="2327"/>
    <cellStyle name="Normal 2 2 15 2 4" xfId="2328"/>
    <cellStyle name="Normal 2 2 15 3" xfId="2329"/>
    <cellStyle name="Normal 2 2 15 3 2" xfId="2330"/>
    <cellStyle name="Normal 2 2 15 3 2 2" xfId="2331"/>
    <cellStyle name="Normal 2 2 15 3 3" xfId="2332"/>
    <cellStyle name="Normal 2 2 15 4" xfId="2333"/>
    <cellStyle name="Normal 2 2 15 4 2" xfId="2334"/>
    <cellStyle name="Normal 2 2 15 5" xfId="2335"/>
    <cellStyle name="Normal 2 2 16" xfId="2336"/>
    <cellStyle name="Normal 2 2 16 2" xfId="2337"/>
    <cellStyle name="Normal 2 2 16 2 2" xfId="2338"/>
    <cellStyle name="Normal 2 2 16 2 2 2" xfId="2339"/>
    <cellStyle name="Normal 2 2 16 2 2 2 2" xfId="2340"/>
    <cellStyle name="Normal 2 2 16 2 2 3" xfId="2341"/>
    <cellStyle name="Normal 2 2 16 2 3" xfId="2342"/>
    <cellStyle name="Normal 2 2 16 2 3 2" xfId="2343"/>
    <cellStyle name="Normal 2 2 16 2 4" xfId="2344"/>
    <cellStyle name="Normal 2 2 16 3" xfId="2345"/>
    <cellStyle name="Normal 2 2 16 3 2" xfId="2346"/>
    <cellStyle name="Normal 2 2 16 3 2 2" xfId="2347"/>
    <cellStyle name="Normal 2 2 16 3 3" xfId="2348"/>
    <cellStyle name="Normal 2 2 16 4" xfId="2349"/>
    <cellStyle name="Normal 2 2 16 4 2" xfId="2350"/>
    <cellStyle name="Normal 2 2 16 5" xfId="2351"/>
    <cellStyle name="Normal 2 2 17" xfId="2352"/>
    <cellStyle name="Normal 2 2 17 2" xfId="2353"/>
    <cellStyle name="Normal 2 2 17 2 2" xfId="2354"/>
    <cellStyle name="Normal 2 2 17 2 2 2" xfId="2355"/>
    <cellStyle name="Normal 2 2 17 2 2 2 2" xfId="2356"/>
    <cellStyle name="Normal 2 2 17 2 2 3" xfId="2357"/>
    <cellStyle name="Normal 2 2 17 2 3" xfId="2358"/>
    <cellStyle name="Normal 2 2 17 2 3 2" xfId="2359"/>
    <cellStyle name="Normal 2 2 17 2 4" xfId="2360"/>
    <cellStyle name="Normal 2 2 17 3" xfId="2361"/>
    <cellStyle name="Normal 2 2 17 3 2" xfId="2362"/>
    <cellStyle name="Normal 2 2 17 3 2 2" xfId="2363"/>
    <cellStyle name="Normal 2 2 17 3 3" xfId="2364"/>
    <cellStyle name="Normal 2 2 17 4" xfId="2365"/>
    <cellStyle name="Normal 2 2 17 4 2" xfId="2366"/>
    <cellStyle name="Normal 2 2 17 5" xfId="2367"/>
    <cellStyle name="Normal 2 2 18" xfId="2368"/>
    <cellStyle name="Normal 2 2 18 2" xfId="2369"/>
    <cellStyle name="Normal 2 2 18 2 2" xfId="2370"/>
    <cellStyle name="Normal 2 2 18 2 2 2" xfId="2371"/>
    <cellStyle name="Normal 2 2 18 2 2 2 2" xfId="2372"/>
    <cellStyle name="Normal 2 2 18 2 2 3" xfId="2373"/>
    <cellStyle name="Normal 2 2 18 2 3" xfId="2374"/>
    <cellStyle name="Normal 2 2 18 2 3 2" xfId="2375"/>
    <cellStyle name="Normal 2 2 18 2 4" xfId="2376"/>
    <cellStyle name="Normal 2 2 18 3" xfId="2377"/>
    <cellStyle name="Normal 2 2 18 3 2" xfId="2378"/>
    <cellStyle name="Normal 2 2 18 3 2 2" xfId="2379"/>
    <cellStyle name="Normal 2 2 18 3 3" xfId="2380"/>
    <cellStyle name="Normal 2 2 18 4" xfId="2381"/>
    <cellStyle name="Normal 2 2 18 4 2" xfId="2382"/>
    <cellStyle name="Normal 2 2 18 5" xfId="2383"/>
    <cellStyle name="Normal 2 2 19" xfId="2384"/>
    <cellStyle name="Normal 2 2 19 2" xfId="2385"/>
    <cellStyle name="Normal 2 2 19 2 2" xfId="2386"/>
    <cellStyle name="Normal 2 2 19 2 2 2" xfId="2387"/>
    <cellStyle name="Normal 2 2 19 2 2 2 2" xfId="2388"/>
    <cellStyle name="Normal 2 2 19 2 2 3" xfId="2389"/>
    <cellStyle name="Normal 2 2 19 2 3" xfId="2390"/>
    <cellStyle name="Normal 2 2 19 2 3 2" xfId="2391"/>
    <cellStyle name="Normal 2 2 19 2 4" xfId="2392"/>
    <cellStyle name="Normal 2 2 19 3" xfId="2393"/>
    <cellStyle name="Normal 2 2 19 3 2" xfId="2394"/>
    <cellStyle name="Normal 2 2 19 3 2 2" xfId="2395"/>
    <cellStyle name="Normal 2 2 19 3 3" xfId="2396"/>
    <cellStyle name="Normal 2 2 19 4" xfId="2397"/>
    <cellStyle name="Normal 2 2 19 4 2" xfId="2398"/>
    <cellStyle name="Normal 2 2 19 5" xfId="2399"/>
    <cellStyle name="Normal 2 2 2" xfId="2400"/>
    <cellStyle name="Normal 2 2 2 2" xfId="2401"/>
    <cellStyle name="Normal 2 2 2 2 2" xfId="2402"/>
    <cellStyle name="Normal 2 2 2 2 2 2" xfId="2403"/>
    <cellStyle name="Normal 2 2 2 2 2 2 2" xfId="2404"/>
    <cellStyle name="Normal 2 2 2 2 2 3" xfId="2405"/>
    <cellStyle name="Normal 2 2 2 2 3" xfId="2406"/>
    <cellStyle name="Normal 2 2 2 2 3 2" xfId="2407"/>
    <cellStyle name="Normal 2 2 2 2 4" xfId="2408"/>
    <cellStyle name="Normal 2 2 2 3" xfId="2409"/>
    <cellStyle name="Normal 2 2 2 3 2" xfId="2410"/>
    <cellStyle name="Normal 2 2 2 3 2 2" xfId="2411"/>
    <cellStyle name="Normal 2 2 2 3 3" xfId="2412"/>
    <cellStyle name="Normal 2 2 2 4" xfId="2413"/>
    <cellStyle name="Normal 2 2 2 4 2" xfId="2414"/>
    <cellStyle name="Normal 2 2 2 5" xfId="2415"/>
    <cellStyle name="Normal 2 2 20" xfId="2416"/>
    <cellStyle name="Normal 2 2 20 2" xfId="2417"/>
    <cellStyle name="Normal 2 2 20 2 2" xfId="2418"/>
    <cellStyle name="Normal 2 2 20 2 2 2" xfId="2419"/>
    <cellStyle name="Normal 2 2 20 2 2 2 2" xfId="2420"/>
    <cellStyle name="Normal 2 2 20 2 2 3" xfId="2421"/>
    <cellStyle name="Normal 2 2 20 2 3" xfId="2422"/>
    <cellStyle name="Normal 2 2 20 2 3 2" xfId="2423"/>
    <cellStyle name="Normal 2 2 20 2 4" xfId="2424"/>
    <cellStyle name="Normal 2 2 20 3" xfId="2425"/>
    <cellStyle name="Normal 2 2 20 3 2" xfId="2426"/>
    <cellStyle name="Normal 2 2 20 3 2 2" xfId="2427"/>
    <cellStyle name="Normal 2 2 20 3 3" xfId="2428"/>
    <cellStyle name="Normal 2 2 20 4" xfId="2429"/>
    <cellStyle name="Normal 2 2 20 4 2" xfId="2430"/>
    <cellStyle name="Normal 2 2 20 5" xfId="2431"/>
    <cellStyle name="Normal 2 2 21" xfId="2432"/>
    <cellStyle name="Normal 2 2 21 2" xfId="2433"/>
    <cellStyle name="Normal 2 2 21 2 2" xfId="2434"/>
    <cellStyle name="Normal 2 2 21 2 2 2" xfId="2435"/>
    <cellStyle name="Normal 2 2 21 2 2 2 2" xfId="2436"/>
    <cellStyle name="Normal 2 2 21 2 2 3" xfId="2437"/>
    <cellStyle name="Normal 2 2 21 2 3" xfId="2438"/>
    <cellStyle name="Normal 2 2 21 2 3 2" xfId="2439"/>
    <cellStyle name="Normal 2 2 21 2 4" xfId="2440"/>
    <cellStyle name="Normal 2 2 21 3" xfId="2441"/>
    <cellStyle name="Normal 2 2 21 3 2" xfId="2442"/>
    <cellStyle name="Normal 2 2 21 3 2 2" xfId="2443"/>
    <cellStyle name="Normal 2 2 21 3 3" xfId="2444"/>
    <cellStyle name="Normal 2 2 21 4" xfId="2445"/>
    <cellStyle name="Normal 2 2 21 4 2" xfId="2446"/>
    <cellStyle name="Normal 2 2 21 5" xfId="2447"/>
    <cellStyle name="Normal 2 2 22" xfId="2448"/>
    <cellStyle name="Normal 2 2 22 2" xfId="2449"/>
    <cellStyle name="Normal 2 2 22 2 2" xfId="2450"/>
    <cellStyle name="Normal 2 2 22 2 2 2" xfId="2451"/>
    <cellStyle name="Normal 2 2 22 2 2 2 2" xfId="2452"/>
    <cellStyle name="Normal 2 2 22 2 2 3" xfId="2453"/>
    <cellStyle name="Normal 2 2 22 2 3" xfId="2454"/>
    <cellStyle name="Normal 2 2 22 2 3 2" xfId="2455"/>
    <cellStyle name="Normal 2 2 22 2 4" xfId="2456"/>
    <cellStyle name="Normal 2 2 22 3" xfId="2457"/>
    <cellStyle name="Normal 2 2 22 3 2" xfId="2458"/>
    <cellStyle name="Normal 2 2 22 3 2 2" xfId="2459"/>
    <cellStyle name="Normal 2 2 22 3 3" xfId="2460"/>
    <cellStyle name="Normal 2 2 22 4" xfId="2461"/>
    <cellStyle name="Normal 2 2 22 4 2" xfId="2462"/>
    <cellStyle name="Normal 2 2 22 5" xfId="2463"/>
    <cellStyle name="Normal 2 2 23" xfId="2464"/>
    <cellStyle name="Normal 2 2 23 2" xfId="2465"/>
    <cellStyle name="Normal 2 2 23 2 2" xfId="2466"/>
    <cellStyle name="Normal 2 2 23 2 2 2" xfId="2467"/>
    <cellStyle name="Normal 2 2 23 2 2 2 2" xfId="2468"/>
    <cellStyle name="Normal 2 2 23 2 2 3" xfId="2469"/>
    <cellStyle name="Normal 2 2 23 2 3" xfId="2470"/>
    <cellStyle name="Normal 2 2 23 2 3 2" xfId="2471"/>
    <cellStyle name="Normal 2 2 23 2 4" xfId="2472"/>
    <cellStyle name="Normal 2 2 23 3" xfId="2473"/>
    <cellStyle name="Normal 2 2 23 3 2" xfId="2474"/>
    <cellStyle name="Normal 2 2 23 3 2 2" xfId="2475"/>
    <cellStyle name="Normal 2 2 23 3 3" xfId="2476"/>
    <cellStyle name="Normal 2 2 23 4" xfId="2477"/>
    <cellStyle name="Normal 2 2 23 4 2" xfId="2478"/>
    <cellStyle name="Normal 2 2 23 5" xfId="2479"/>
    <cellStyle name="Normal 2 2 24" xfId="2480"/>
    <cellStyle name="Normal 2 2 24 2" xfId="2481"/>
    <cellStyle name="Normal 2 2 24 2 2" xfId="2482"/>
    <cellStyle name="Normal 2 2 24 2 2 2" xfId="2483"/>
    <cellStyle name="Normal 2 2 24 2 2 2 2" xfId="2484"/>
    <cellStyle name="Normal 2 2 24 2 2 3" xfId="2485"/>
    <cellStyle name="Normal 2 2 24 2 3" xfId="2486"/>
    <cellStyle name="Normal 2 2 24 2 3 2" xfId="2487"/>
    <cellStyle name="Normal 2 2 24 2 4" xfId="2488"/>
    <cellStyle name="Normal 2 2 24 3" xfId="2489"/>
    <cellStyle name="Normal 2 2 24 3 2" xfId="2490"/>
    <cellStyle name="Normal 2 2 24 3 2 2" xfId="2491"/>
    <cellStyle name="Normal 2 2 24 3 3" xfId="2492"/>
    <cellStyle name="Normal 2 2 24 4" xfId="2493"/>
    <cellStyle name="Normal 2 2 24 4 2" xfId="2494"/>
    <cellStyle name="Normal 2 2 24 5" xfId="2495"/>
    <cellStyle name="Normal 2 2 25" xfId="2496"/>
    <cellStyle name="Normal 2 2 25 2" xfId="2497"/>
    <cellStyle name="Normal 2 2 25 2 2" xfId="2498"/>
    <cellStyle name="Normal 2 2 25 2 2 2" xfId="2499"/>
    <cellStyle name="Normal 2 2 25 2 2 2 2" xfId="2500"/>
    <cellStyle name="Normal 2 2 25 2 2 3" xfId="2501"/>
    <cellStyle name="Normal 2 2 25 2 3" xfId="2502"/>
    <cellStyle name="Normal 2 2 25 2 3 2" xfId="2503"/>
    <cellStyle name="Normal 2 2 25 2 4" xfId="2504"/>
    <cellStyle name="Normal 2 2 25 3" xfId="2505"/>
    <cellStyle name="Normal 2 2 25 3 2" xfId="2506"/>
    <cellStyle name="Normal 2 2 25 3 2 2" xfId="2507"/>
    <cellStyle name="Normal 2 2 25 3 3" xfId="2508"/>
    <cellStyle name="Normal 2 2 25 4" xfId="2509"/>
    <cellStyle name="Normal 2 2 25 4 2" xfId="2510"/>
    <cellStyle name="Normal 2 2 25 5" xfId="2511"/>
    <cellStyle name="Normal 2 2 26" xfId="2512"/>
    <cellStyle name="Normal 2 2 26 2" xfId="2513"/>
    <cellStyle name="Normal 2 2 26 2 2" xfId="2514"/>
    <cellStyle name="Normal 2 2 26 2 2 2" xfId="2515"/>
    <cellStyle name="Normal 2 2 26 2 2 2 2" xfId="2516"/>
    <cellStyle name="Normal 2 2 26 2 2 3" xfId="2517"/>
    <cellStyle name="Normal 2 2 26 2 3" xfId="2518"/>
    <cellStyle name="Normal 2 2 26 2 3 2" xfId="2519"/>
    <cellStyle name="Normal 2 2 26 2 4" xfId="2520"/>
    <cellStyle name="Normal 2 2 26 3" xfId="2521"/>
    <cellStyle name="Normal 2 2 26 3 2" xfId="2522"/>
    <cellStyle name="Normal 2 2 26 3 2 2" xfId="2523"/>
    <cellStyle name="Normal 2 2 26 3 3" xfId="2524"/>
    <cellStyle name="Normal 2 2 26 4" xfId="2525"/>
    <cellStyle name="Normal 2 2 26 4 2" xfId="2526"/>
    <cellStyle name="Normal 2 2 26 5" xfId="2527"/>
    <cellStyle name="Normal 2 2 27" xfId="2528"/>
    <cellStyle name="Normal 2 2 27 2" xfId="2529"/>
    <cellStyle name="Normal 2 2 27 2 2" xfId="2530"/>
    <cellStyle name="Normal 2 2 27 2 2 2" xfId="2531"/>
    <cellStyle name="Normal 2 2 27 2 2 2 2" xfId="2532"/>
    <cellStyle name="Normal 2 2 27 2 2 3" xfId="2533"/>
    <cellStyle name="Normal 2 2 27 2 3" xfId="2534"/>
    <cellStyle name="Normal 2 2 27 2 3 2" xfId="2535"/>
    <cellStyle name="Normal 2 2 27 2 4" xfId="2536"/>
    <cellStyle name="Normal 2 2 27 3" xfId="2537"/>
    <cellStyle name="Normal 2 2 27 3 2" xfId="2538"/>
    <cellStyle name="Normal 2 2 27 3 2 2" xfId="2539"/>
    <cellStyle name="Normal 2 2 27 3 3" xfId="2540"/>
    <cellStyle name="Normal 2 2 27 4" xfId="2541"/>
    <cellStyle name="Normal 2 2 27 4 2" xfId="2542"/>
    <cellStyle name="Normal 2 2 27 5" xfId="2543"/>
    <cellStyle name="Normal 2 2 28" xfId="2544"/>
    <cellStyle name="Normal 2 2 28 2" xfId="2545"/>
    <cellStyle name="Normal 2 2 28 2 2" xfId="2546"/>
    <cellStyle name="Normal 2 2 28 2 2 2" xfId="2547"/>
    <cellStyle name="Normal 2 2 28 2 2 2 2" xfId="2548"/>
    <cellStyle name="Normal 2 2 28 2 2 3" xfId="2549"/>
    <cellStyle name="Normal 2 2 28 2 3" xfId="2550"/>
    <cellStyle name="Normal 2 2 28 2 3 2" xfId="2551"/>
    <cellStyle name="Normal 2 2 28 2 4" xfId="2552"/>
    <cellStyle name="Normal 2 2 28 3" xfId="2553"/>
    <cellStyle name="Normal 2 2 28 3 2" xfId="2554"/>
    <cellStyle name="Normal 2 2 28 3 2 2" xfId="2555"/>
    <cellStyle name="Normal 2 2 28 3 3" xfId="2556"/>
    <cellStyle name="Normal 2 2 28 4" xfId="2557"/>
    <cellStyle name="Normal 2 2 28 4 2" xfId="2558"/>
    <cellStyle name="Normal 2 2 28 5" xfId="2559"/>
    <cellStyle name="Normal 2 2 29" xfId="2560"/>
    <cellStyle name="Normal 2 2 29 2" xfId="2561"/>
    <cellStyle name="Normal 2 2 29 2 2" xfId="2562"/>
    <cellStyle name="Normal 2 2 29 2 2 2" xfId="2563"/>
    <cellStyle name="Normal 2 2 29 2 2 2 2" xfId="2564"/>
    <cellStyle name="Normal 2 2 29 2 2 3" xfId="2565"/>
    <cellStyle name="Normal 2 2 29 2 3" xfId="2566"/>
    <cellStyle name="Normal 2 2 29 2 3 2" xfId="2567"/>
    <cellStyle name="Normal 2 2 29 2 4" xfId="2568"/>
    <cellStyle name="Normal 2 2 29 3" xfId="2569"/>
    <cellStyle name="Normal 2 2 29 3 2" xfId="2570"/>
    <cellStyle name="Normal 2 2 29 3 2 2" xfId="2571"/>
    <cellStyle name="Normal 2 2 29 3 3" xfId="2572"/>
    <cellStyle name="Normal 2 2 29 4" xfId="2573"/>
    <cellStyle name="Normal 2 2 29 4 2" xfId="2574"/>
    <cellStyle name="Normal 2 2 29 5" xfId="2575"/>
    <cellStyle name="Normal 2 2 3" xfId="2576"/>
    <cellStyle name="Normal 2 2 3 2" xfId="2577"/>
    <cellStyle name="Normal 2 2 3 2 2" xfId="2578"/>
    <cellStyle name="Normal 2 2 3 2 2 2" xfId="2579"/>
    <cellStyle name="Normal 2 2 3 2 2 2 2" xfId="2580"/>
    <cellStyle name="Normal 2 2 3 2 2 3" xfId="2581"/>
    <cellStyle name="Normal 2 2 3 2 3" xfId="2582"/>
    <cellStyle name="Normal 2 2 3 2 3 2" xfId="2583"/>
    <cellStyle name="Normal 2 2 3 2 4" xfId="2584"/>
    <cellStyle name="Normal 2 2 3 3" xfId="2585"/>
    <cellStyle name="Normal 2 2 3 3 2" xfId="2586"/>
    <cellStyle name="Normal 2 2 3 3 2 2" xfId="2587"/>
    <cellStyle name="Normal 2 2 3 3 3" xfId="2588"/>
    <cellStyle name="Normal 2 2 3 4" xfId="2589"/>
    <cellStyle name="Normal 2 2 3 4 2" xfId="2590"/>
    <cellStyle name="Normal 2 2 3 5" xfId="2591"/>
    <cellStyle name="Normal 2 2 30" xfId="2592"/>
    <cellStyle name="Normal 2 2 30 2" xfId="2593"/>
    <cellStyle name="Normal 2 2 30 2 2" xfId="2594"/>
    <cellStyle name="Normal 2 2 30 2 2 2" xfId="2595"/>
    <cellStyle name="Normal 2 2 30 2 2 2 2" xfId="2596"/>
    <cellStyle name="Normal 2 2 30 2 2 3" xfId="2597"/>
    <cellStyle name="Normal 2 2 30 2 3" xfId="2598"/>
    <cellStyle name="Normal 2 2 30 2 3 2" xfId="2599"/>
    <cellStyle name="Normal 2 2 30 2 4" xfId="2600"/>
    <cellStyle name="Normal 2 2 30 3" xfId="2601"/>
    <cellStyle name="Normal 2 2 30 3 2" xfId="2602"/>
    <cellStyle name="Normal 2 2 30 3 2 2" xfId="2603"/>
    <cellStyle name="Normal 2 2 30 3 3" xfId="2604"/>
    <cellStyle name="Normal 2 2 30 4" xfId="2605"/>
    <cellStyle name="Normal 2 2 30 4 2" xfId="2606"/>
    <cellStyle name="Normal 2 2 30 5" xfId="2607"/>
    <cellStyle name="Normal 2 2 31" xfId="2608"/>
    <cellStyle name="Normal 2 2 31 2" xfId="2609"/>
    <cellStyle name="Normal 2 2 31 2 2" xfId="2610"/>
    <cellStyle name="Normal 2 2 31 2 2 2" xfId="2611"/>
    <cellStyle name="Normal 2 2 31 2 2 2 2" xfId="2612"/>
    <cellStyle name="Normal 2 2 31 2 2 3" xfId="2613"/>
    <cellStyle name="Normal 2 2 31 2 3" xfId="2614"/>
    <cellStyle name="Normal 2 2 31 2 3 2" xfId="2615"/>
    <cellStyle name="Normal 2 2 31 2 4" xfId="2616"/>
    <cellStyle name="Normal 2 2 31 3" xfId="2617"/>
    <cellStyle name="Normal 2 2 31 3 2" xfId="2618"/>
    <cellStyle name="Normal 2 2 31 3 2 2" xfId="2619"/>
    <cellStyle name="Normal 2 2 31 3 3" xfId="2620"/>
    <cellStyle name="Normal 2 2 31 4" xfId="2621"/>
    <cellStyle name="Normal 2 2 31 4 2" xfId="2622"/>
    <cellStyle name="Normal 2 2 31 5" xfId="2623"/>
    <cellStyle name="Normal 2 2 32" xfId="2624"/>
    <cellStyle name="Normal 2 2 32 2" xfId="2625"/>
    <cellStyle name="Normal 2 2 32 2 2" xfId="2626"/>
    <cellStyle name="Normal 2 2 32 2 2 2" xfId="2627"/>
    <cellStyle name="Normal 2 2 32 2 2 2 2" xfId="2628"/>
    <cellStyle name="Normal 2 2 32 2 2 3" xfId="2629"/>
    <cellStyle name="Normal 2 2 32 2 3" xfId="2630"/>
    <cellStyle name="Normal 2 2 32 2 3 2" xfId="2631"/>
    <cellStyle name="Normal 2 2 32 2 4" xfId="2632"/>
    <cellStyle name="Normal 2 2 32 3" xfId="2633"/>
    <cellStyle name="Normal 2 2 32 3 2" xfId="2634"/>
    <cellStyle name="Normal 2 2 32 3 2 2" xfId="2635"/>
    <cellStyle name="Normal 2 2 32 3 3" xfId="2636"/>
    <cellStyle name="Normal 2 2 32 4" xfId="2637"/>
    <cellStyle name="Normal 2 2 32 4 2" xfId="2638"/>
    <cellStyle name="Normal 2 2 32 5" xfId="2639"/>
    <cellStyle name="Normal 2 2 33" xfId="2640"/>
    <cellStyle name="Normal 2 2 33 2" xfId="2641"/>
    <cellStyle name="Normal 2 2 33 2 2" xfId="2642"/>
    <cellStyle name="Normal 2 2 33 2 2 2" xfId="2643"/>
    <cellStyle name="Normal 2 2 33 2 2 2 2" xfId="2644"/>
    <cellStyle name="Normal 2 2 33 2 2 3" xfId="2645"/>
    <cellStyle name="Normal 2 2 33 2 3" xfId="2646"/>
    <cellStyle name="Normal 2 2 33 2 3 2" xfId="2647"/>
    <cellStyle name="Normal 2 2 33 2 4" xfId="2648"/>
    <cellStyle name="Normal 2 2 33 3" xfId="2649"/>
    <cellStyle name="Normal 2 2 33 3 2" xfId="2650"/>
    <cellStyle name="Normal 2 2 33 3 2 2" xfId="2651"/>
    <cellStyle name="Normal 2 2 33 3 3" xfId="2652"/>
    <cellStyle name="Normal 2 2 33 4" xfId="2653"/>
    <cellStyle name="Normal 2 2 33 4 2" xfId="2654"/>
    <cellStyle name="Normal 2 2 33 5" xfId="2655"/>
    <cellStyle name="Normal 2 2 34" xfId="2656"/>
    <cellStyle name="Normal 2 2 34 2" xfId="2657"/>
    <cellStyle name="Normal 2 2 34 2 2" xfId="2658"/>
    <cellStyle name="Normal 2 2 34 2 2 2" xfId="2659"/>
    <cellStyle name="Normal 2 2 34 2 2 2 2" xfId="2660"/>
    <cellStyle name="Normal 2 2 34 2 2 3" xfId="2661"/>
    <cellStyle name="Normal 2 2 34 2 3" xfId="2662"/>
    <cellStyle name="Normal 2 2 34 2 3 2" xfId="2663"/>
    <cellStyle name="Normal 2 2 34 2 4" xfId="2664"/>
    <cellStyle name="Normal 2 2 34 3" xfId="2665"/>
    <cellStyle name="Normal 2 2 34 3 2" xfId="2666"/>
    <cellStyle name="Normal 2 2 34 3 2 2" xfId="2667"/>
    <cellStyle name="Normal 2 2 34 3 3" xfId="2668"/>
    <cellStyle name="Normal 2 2 34 4" xfId="2669"/>
    <cellStyle name="Normal 2 2 34 4 2" xfId="2670"/>
    <cellStyle name="Normal 2 2 34 5" xfId="2671"/>
    <cellStyle name="Normal 2 2 35" xfId="2672"/>
    <cellStyle name="Normal 2 2 35 2" xfId="2673"/>
    <cellStyle name="Normal 2 2 35 2 2" xfId="2674"/>
    <cellStyle name="Normal 2 2 35 2 2 2" xfId="2675"/>
    <cellStyle name="Normal 2 2 35 2 2 2 2" xfId="2676"/>
    <cellStyle name="Normal 2 2 35 2 2 3" xfId="2677"/>
    <cellStyle name="Normal 2 2 35 2 3" xfId="2678"/>
    <cellStyle name="Normal 2 2 35 2 3 2" xfId="2679"/>
    <cellStyle name="Normal 2 2 35 2 4" xfId="2680"/>
    <cellStyle name="Normal 2 2 35 3" xfId="2681"/>
    <cellStyle name="Normal 2 2 35 3 2" xfId="2682"/>
    <cellStyle name="Normal 2 2 35 3 2 2" xfId="2683"/>
    <cellStyle name="Normal 2 2 35 3 3" xfId="2684"/>
    <cellStyle name="Normal 2 2 35 4" xfId="2685"/>
    <cellStyle name="Normal 2 2 35 4 2" xfId="2686"/>
    <cellStyle name="Normal 2 2 35 5" xfId="2687"/>
    <cellStyle name="Normal 2 2 36" xfId="2688"/>
    <cellStyle name="Normal 2 2 36 2" xfId="2689"/>
    <cellStyle name="Normal 2 2 36 2 2" xfId="2690"/>
    <cellStyle name="Normal 2 2 36 2 2 2" xfId="2691"/>
    <cellStyle name="Normal 2 2 36 2 2 2 2" xfId="2692"/>
    <cellStyle name="Normal 2 2 36 2 2 3" xfId="2693"/>
    <cellStyle name="Normal 2 2 36 2 3" xfId="2694"/>
    <cellStyle name="Normal 2 2 36 2 3 2" xfId="2695"/>
    <cellStyle name="Normal 2 2 36 2 4" xfId="2696"/>
    <cellStyle name="Normal 2 2 36 3" xfId="2697"/>
    <cellStyle name="Normal 2 2 36 3 2" xfId="2698"/>
    <cellStyle name="Normal 2 2 36 3 2 2" xfId="2699"/>
    <cellStyle name="Normal 2 2 36 3 3" xfId="2700"/>
    <cellStyle name="Normal 2 2 36 4" xfId="2701"/>
    <cellStyle name="Normal 2 2 36 4 2" xfId="2702"/>
    <cellStyle name="Normal 2 2 36 5" xfId="2703"/>
    <cellStyle name="Normal 2 2 37" xfId="2704"/>
    <cellStyle name="Normal 2 2 37 2" xfId="2705"/>
    <cellStyle name="Normal 2 2 37 2 2" xfId="2706"/>
    <cellStyle name="Normal 2 2 37 2 2 2" xfId="2707"/>
    <cellStyle name="Normal 2 2 37 2 2 2 2" xfId="2708"/>
    <cellStyle name="Normal 2 2 37 2 2 3" xfId="2709"/>
    <cellStyle name="Normal 2 2 37 2 3" xfId="2710"/>
    <cellStyle name="Normal 2 2 37 2 3 2" xfId="2711"/>
    <cellStyle name="Normal 2 2 37 2 4" xfId="2712"/>
    <cellStyle name="Normal 2 2 37 3" xfId="2713"/>
    <cellStyle name="Normal 2 2 37 3 2" xfId="2714"/>
    <cellStyle name="Normal 2 2 37 3 2 2" xfId="2715"/>
    <cellStyle name="Normal 2 2 37 3 3" xfId="2716"/>
    <cellStyle name="Normal 2 2 37 4" xfId="2717"/>
    <cellStyle name="Normal 2 2 37 4 2" xfId="2718"/>
    <cellStyle name="Normal 2 2 37 5" xfId="2719"/>
    <cellStyle name="Normal 2 2 38" xfId="2720"/>
    <cellStyle name="Normal 2 2 38 2" xfId="2721"/>
    <cellStyle name="Normal 2 2 38 2 2" xfId="2722"/>
    <cellStyle name="Normal 2 2 38 2 2 2" xfId="2723"/>
    <cellStyle name="Normal 2 2 38 2 2 2 2" xfId="2724"/>
    <cellStyle name="Normal 2 2 38 2 2 3" xfId="2725"/>
    <cellStyle name="Normal 2 2 38 2 3" xfId="2726"/>
    <cellStyle name="Normal 2 2 38 2 3 2" xfId="2727"/>
    <cellStyle name="Normal 2 2 38 2 4" xfId="2728"/>
    <cellStyle name="Normal 2 2 38 3" xfId="2729"/>
    <cellStyle name="Normal 2 2 38 3 2" xfId="2730"/>
    <cellStyle name="Normal 2 2 38 3 2 2" xfId="2731"/>
    <cellStyle name="Normal 2 2 38 3 3" xfId="2732"/>
    <cellStyle name="Normal 2 2 38 4" xfId="2733"/>
    <cellStyle name="Normal 2 2 38 4 2" xfId="2734"/>
    <cellStyle name="Normal 2 2 38 5" xfId="2735"/>
    <cellStyle name="Normal 2 2 39" xfId="2736"/>
    <cellStyle name="Normal 2 2 39 2" xfId="2737"/>
    <cellStyle name="Normal 2 2 39 2 2" xfId="2738"/>
    <cellStyle name="Normal 2 2 39 2 2 2" xfId="2739"/>
    <cellStyle name="Normal 2 2 39 2 2 2 2" xfId="2740"/>
    <cellStyle name="Normal 2 2 39 2 2 3" xfId="2741"/>
    <cellStyle name="Normal 2 2 39 2 3" xfId="2742"/>
    <cellStyle name="Normal 2 2 39 2 3 2" xfId="2743"/>
    <cellStyle name="Normal 2 2 39 2 4" xfId="2744"/>
    <cellStyle name="Normal 2 2 39 3" xfId="2745"/>
    <cellStyle name="Normal 2 2 39 3 2" xfId="2746"/>
    <cellStyle name="Normal 2 2 39 3 2 2" xfId="2747"/>
    <cellStyle name="Normal 2 2 39 3 3" xfId="2748"/>
    <cellStyle name="Normal 2 2 39 4" xfId="2749"/>
    <cellStyle name="Normal 2 2 39 4 2" xfId="2750"/>
    <cellStyle name="Normal 2 2 39 5" xfId="2751"/>
    <cellStyle name="Normal 2 2 4" xfId="2752"/>
    <cellStyle name="Normal 2 2 4 2" xfId="2753"/>
    <cellStyle name="Normal 2 2 4 2 2" xfId="2754"/>
    <cellStyle name="Normal 2 2 4 2 2 2" xfId="2755"/>
    <cellStyle name="Normal 2 2 4 2 2 2 2" xfId="2756"/>
    <cellStyle name="Normal 2 2 4 2 2 3" xfId="2757"/>
    <cellStyle name="Normal 2 2 4 2 3" xfId="2758"/>
    <cellStyle name="Normal 2 2 4 2 3 2" xfId="2759"/>
    <cellStyle name="Normal 2 2 4 2 4" xfId="2760"/>
    <cellStyle name="Normal 2 2 4 3" xfId="2761"/>
    <cellStyle name="Normal 2 2 4 3 2" xfId="2762"/>
    <cellStyle name="Normal 2 2 4 3 2 2" xfId="2763"/>
    <cellStyle name="Normal 2 2 4 3 3" xfId="2764"/>
    <cellStyle name="Normal 2 2 4 4" xfId="2765"/>
    <cellStyle name="Normal 2 2 4 4 2" xfId="2766"/>
    <cellStyle name="Normal 2 2 4 5" xfId="2767"/>
    <cellStyle name="Normal 2 2 40" xfId="2768"/>
    <cellStyle name="Normal 2 2 40 2" xfId="2769"/>
    <cellStyle name="Normal 2 2 40 2 2" xfId="2770"/>
    <cellStyle name="Normal 2 2 40 2 2 2" xfId="2771"/>
    <cellStyle name="Normal 2 2 40 2 2 2 2" xfId="2772"/>
    <cellStyle name="Normal 2 2 40 2 2 3" xfId="2773"/>
    <cellStyle name="Normal 2 2 40 2 3" xfId="2774"/>
    <cellStyle name="Normal 2 2 40 2 3 2" xfId="2775"/>
    <cellStyle name="Normal 2 2 40 2 4" xfId="2776"/>
    <cellStyle name="Normal 2 2 40 3" xfId="2777"/>
    <cellStyle name="Normal 2 2 40 3 2" xfId="2778"/>
    <cellStyle name="Normal 2 2 40 3 2 2" xfId="2779"/>
    <cellStyle name="Normal 2 2 40 3 3" xfId="2780"/>
    <cellStyle name="Normal 2 2 40 4" xfId="2781"/>
    <cellStyle name="Normal 2 2 40 4 2" xfId="2782"/>
    <cellStyle name="Normal 2 2 40 5" xfId="2783"/>
    <cellStyle name="Normal 2 2 41" xfId="2784"/>
    <cellStyle name="Normal 2 2 41 2" xfId="2785"/>
    <cellStyle name="Normal 2 2 41 2 2" xfId="2786"/>
    <cellStyle name="Normal 2 2 41 2 2 2" xfId="2787"/>
    <cellStyle name="Normal 2 2 41 2 2 2 2" xfId="2788"/>
    <cellStyle name="Normal 2 2 41 2 2 3" xfId="2789"/>
    <cellStyle name="Normal 2 2 41 2 3" xfId="2790"/>
    <cellStyle name="Normal 2 2 41 2 3 2" xfId="2791"/>
    <cellStyle name="Normal 2 2 41 2 4" xfId="2792"/>
    <cellStyle name="Normal 2 2 41 3" xfId="2793"/>
    <cellStyle name="Normal 2 2 41 3 2" xfId="2794"/>
    <cellStyle name="Normal 2 2 41 3 2 2" xfId="2795"/>
    <cellStyle name="Normal 2 2 41 3 3" xfId="2796"/>
    <cellStyle name="Normal 2 2 41 4" xfId="2797"/>
    <cellStyle name="Normal 2 2 41 4 2" xfId="2798"/>
    <cellStyle name="Normal 2 2 41 5" xfId="2799"/>
    <cellStyle name="Normal 2 2 42" xfId="2800"/>
    <cellStyle name="Normal 2 2 42 2" xfId="2801"/>
    <cellStyle name="Normal 2 2 42 2 2" xfId="2802"/>
    <cellStyle name="Normal 2 2 42 2 2 2" xfId="2803"/>
    <cellStyle name="Normal 2 2 42 2 2 2 2" xfId="2804"/>
    <cellStyle name="Normal 2 2 42 2 2 3" xfId="2805"/>
    <cellStyle name="Normal 2 2 42 2 3" xfId="2806"/>
    <cellStyle name="Normal 2 2 42 2 3 2" xfId="2807"/>
    <cellStyle name="Normal 2 2 42 2 4" xfId="2808"/>
    <cellStyle name="Normal 2 2 42 3" xfId="2809"/>
    <cellStyle name="Normal 2 2 42 3 2" xfId="2810"/>
    <cellStyle name="Normal 2 2 42 3 2 2" xfId="2811"/>
    <cellStyle name="Normal 2 2 42 3 3" xfId="2812"/>
    <cellStyle name="Normal 2 2 42 4" xfId="2813"/>
    <cellStyle name="Normal 2 2 42 4 2" xfId="2814"/>
    <cellStyle name="Normal 2 2 42 5" xfId="2815"/>
    <cellStyle name="Normal 2 2 43" xfId="2816"/>
    <cellStyle name="Normal 2 2 43 2" xfId="2817"/>
    <cellStyle name="Normal 2 2 43 2 2" xfId="2818"/>
    <cellStyle name="Normal 2 2 43 2 2 2" xfId="2819"/>
    <cellStyle name="Normal 2 2 43 2 2 2 2" xfId="2820"/>
    <cellStyle name="Normal 2 2 43 2 2 3" xfId="2821"/>
    <cellStyle name="Normal 2 2 43 2 3" xfId="2822"/>
    <cellStyle name="Normal 2 2 43 2 3 2" xfId="2823"/>
    <cellStyle name="Normal 2 2 43 2 4" xfId="2824"/>
    <cellStyle name="Normal 2 2 43 3" xfId="2825"/>
    <cellStyle name="Normal 2 2 43 3 2" xfId="2826"/>
    <cellStyle name="Normal 2 2 43 3 2 2" xfId="2827"/>
    <cellStyle name="Normal 2 2 43 3 3" xfId="2828"/>
    <cellStyle name="Normal 2 2 43 4" xfId="2829"/>
    <cellStyle name="Normal 2 2 43 4 2" xfId="2830"/>
    <cellStyle name="Normal 2 2 43 5" xfId="2831"/>
    <cellStyle name="Normal 2 2 44" xfId="2832"/>
    <cellStyle name="Normal 2 2 44 2" xfId="2833"/>
    <cellStyle name="Normal 2 2 44 2 2" xfId="2834"/>
    <cellStyle name="Normal 2 2 44 2 2 2" xfId="2835"/>
    <cellStyle name="Normal 2 2 44 2 3" xfId="2836"/>
    <cellStyle name="Normal 2 2 44 3" xfId="2837"/>
    <cellStyle name="Normal 2 2 44 3 2" xfId="2838"/>
    <cellStyle name="Normal 2 2 44 4" xfId="2839"/>
    <cellStyle name="Normal 2 2 45" xfId="2840"/>
    <cellStyle name="Normal 2 2 45 2" xfId="2841"/>
    <cellStyle name="Normal 2 2 45 2 2" xfId="2842"/>
    <cellStyle name="Normal 2 2 45 3" xfId="2843"/>
    <cellStyle name="Normal 2 2 46" xfId="2844"/>
    <cellStyle name="Normal 2 2 46 2" xfId="2845"/>
    <cellStyle name="Normal 2 2 47" xfId="2846"/>
    <cellStyle name="Normal 2 2 5" xfId="2847"/>
    <cellStyle name="Normal 2 2 5 2" xfId="2848"/>
    <cellStyle name="Normal 2 2 5 2 2" xfId="2849"/>
    <cellStyle name="Normal 2 2 5 2 2 2" xfId="2850"/>
    <cellStyle name="Normal 2 2 5 2 2 2 2" xfId="2851"/>
    <cellStyle name="Normal 2 2 5 2 2 3" xfId="2852"/>
    <cellStyle name="Normal 2 2 5 2 3" xfId="2853"/>
    <cellStyle name="Normal 2 2 5 2 3 2" xfId="2854"/>
    <cellStyle name="Normal 2 2 5 2 4" xfId="2855"/>
    <cellStyle name="Normal 2 2 5 3" xfId="2856"/>
    <cellStyle name="Normal 2 2 5 3 2" xfId="2857"/>
    <cellStyle name="Normal 2 2 5 3 2 2" xfId="2858"/>
    <cellStyle name="Normal 2 2 5 3 3" xfId="2859"/>
    <cellStyle name="Normal 2 2 5 4" xfId="2860"/>
    <cellStyle name="Normal 2 2 5 4 2" xfId="2861"/>
    <cellStyle name="Normal 2 2 5 5" xfId="2862"/>
    <cellStyle name="Normal 2 2 6" xfId="2863"/>
    <cellStyle name="Normal 2 2 6 2" xfId="2864"/>
    <cellStyle name="Normal 2 2 6 2 2" xfId="2865"/>
    <cellStyle name="Normal 2 2 6 2 2 2" xfId="2866"/>
    <cellStyle name="Normal 2 2 6 2 2 2 2" xfId="2867"/>
    <cellStyle name="Normal 2 2 6 2 2 3" xfId="2868"/>
    <cellStyle name="Normal 2 2 6 2 3" xfId="2869"/>
    <cellStyle name="Normal 2 2 6 2 3 2" xfId="2870"/>
    <cellStyle name="Normal 2 2 6 2 4" xfId="2871"/>
    <cellStyle name="Normal 2 2 6 3" xfId="2872"/>
    <cellStyle name="Normal 2 2 6 3 2" xfId="2873"/>
    <cellStyle name="Normal 2 2 6 3 2 2" xfId="2874"/>
    <cellStyle name="Normal 2 2 6 3 3" xfId="2875"/>
    <cellStyle name="Normal 2 2 6 4" xfId="2876"/>
    <cellStyle name="Normal 2 2 6 4 2" xfId="2877"/>
    <cellStyle name="Normal 2 2 6 5" xfId="2878"/>
    <cellStyle name="Normal 2 2 7" xfId="2879"/>
    <cellStyle name="Normal 2 2 7 2" xfId="2880"/>
    <cellStyle name="Normal 2 2 7 2 2" xfId="2881"/>
    <cellStyle name="Normal 2 2 7 2 2 2" xfId="2882"/>
    <cellStyle name="Normal 2 2 7 2 2 2 2" xfId="2883"/>
    <cellStyle name="Normal 2 2 7 2 2 3" xfId="2884"/>
    <cellStyle name="Normal 2 2 7 2 3" xfId="2885"/>
    <cellStyle name="Normal 2 2 7 2 3 2" xfId="2886"/>
    <cellStyle name="Normal 2 2 7 2 4" xfId="2887"/>
    <cellStyle name="Normal 2 2 7 3" xfId="2888"/>
    <cellStyle name="Normal 2 2 7 3 2" xfId="2889"/>
    <cellStyle name="Normal 2 2 7 3 2 2" xfId="2890"/>
    <cellStyle name="Normal 2 2 7 3 3" xfId="2891"/>
    <cellStyle name="Normal 2 2 7 4" xfId="2892"/>
    <cellStyle name="Normal 2 2 7 4 2" xfId="2893"/>
    <cellStyle name="Normal 2 2 7 5" xfId="2894"/>
    <cellStyle name="Normal 2 2 8" xfId="2895"/>
    <cellStyle name="Normal 2 2 8 2" xfId="2896"/>
    <cellStyle name="Normal 2 2 8 2 2" xfId="2897"/>
    <cellStyle name="Normal 2 2 8 2 2 2" xfId="2898"/>
    <cellStyle name="Normal 2 2 8 2 2 2 2" xfId="2899"/>
    <cellStyle name="Normal 2 2 8 2 2 3" xfId="2900"/>
    <cellStyle name="Normal 2 2 8 2 3" xfId="2901"/>
    <cellStyle name="Normal 2 2 8 2 3 2" xfId="2902"/>
    <cellStyle name="Normal 2 2 8 2 4" xfId="2903"/>
    <cellStyle name="Normal 2 2 8 3" xfId="2904"/>
    <cellStyle name="Normal 2 2 8 3 2" xfId="2905"/>
    <cellStyle name="Normal 2 2 8 3 2 2" xfId="2906"/>
    <cellStyle name="Normal 2 2 8 3 3" xfId="2907"/>
    <cellStyle name="Normal 2 2 8 4" xfId="2908"/>
    <cellStyle name="Normal 2 2 8 4 2" xfId="2909"/>
    <cellStyle name="Normal 2 2 8 5" xfId="2910"/>
    <cellStyle name="Normal 2 2 9" xfId="2911"/>
    <cellStyle name="Normal 2 2 9 2" xfId="2912"/>
    <cellStyle name="Normal 2 2 9 2 2" xfId="2913"/>
    <cellStyle name="Normal 2 2 9 2 2 2" xfId="2914"/>
    <cellStyle name="Normal 2 2 9 2 2 2 2" xfId="2915"/>
    <cellStyle name="Normal 2 2 9 2 2 3" xfId="2916"/>
    <cellStyle name="Normal 2 2 9 2 3" xfId="2917"/>
    <cellStyle name="Normal 2 2 9 2 3 2" xfId="2918"/>
    <cellStyle name="Normal 2 2 9 2 4" xfId="2919"/>
    <cellStyle name="Normal 2 2 9 3" xfId="2920"/>
    <cellStyle name="Normal 2 2 9 3 2" xfId="2921"/>
    <cellStyle name="Normal 2 2 9 3 2 2" xfId="2922"/>
    <cellStyle name="Normal 2 2 9 3 3" xfId="2923"/>
    <cellStyle name="Normal 2 2 9 4" xfId="2924"/>
    <cellStyle name="Normal 2 2 9 4 2" xfId="2925"/>
    <cellStyle name="Normal 2 2 9 5" xfId="2926"/>
    <cellStyle name="Normal 2 20" xfId="2927"/>
    <cellStyle name="Normal 2 20 2" xfId="2928"/>
    <cellStyle name="Normal 2 20 2 2" xfId="2929"/>
    <cellStyle name="Normal 2 20 2 2 2" xfId="2930"/>
    <cellStyle name="Normal 2 20 2 2 2 2" xfId="2931"/>
    <cellStyle name="Normal 2 20 2 2 3" xfId="2932"/>
    <cellStyle name="Normal 2 20 2 3" xfId="2933"/>
    <cellStyle name="Normal 2 20 2 3 2" xfId="2934"/>
    <cellStyle name="Normal 2 20 2 4" xfId="2935"/>
    <cellStyle name="Normal 2 20 3" xfId="2936"/>
    <cellStyle name="Normal 2 20 3 2" xfId="2937"/>
    <cellStyle name="Normal 2 20 3 2 2" xfId="2938"/>
    <cellStyle name="Normal 2 20 3 3" xfId="2939"/>
    <cellStyle name="Normal 2 20 4" xfId="2940"/>
    <cellStyle name="Normal 2 20 4 2" xfId="2941"/>
    <cellStyle name="Normal 2 20 5" xfId="2942"/>
    <cellStyle name="Normal 2 21" xfId="2943"/>
    <cellStyle name="Normal 2 21 2" xfId="2944"/>
    <cellStyle name="Normal 2 21 2 2" xfId="2945"/>
    <cellStyle name="Normal 2 21 2 2 2" xfId="2946"/>
    <cellStyle name="Normal 2 21 2 2 2 2" xfId="2947"/>
    <cellStyle name="Normal 2 21 2 2 3" xfId="2948"/>
    <cellStyle name="Normal 2 21 2 3" xfId="2949"/>
    <cellStyle name="Normal 2 21 2 3 2" xfId="2950"/>
    <cellStyle name="Normal 2 21 2 4" xfId="2951"/>
    <cellStyle name="Normal 2 21 3" xfId="2952"/>
    <cellStyle name="Normal 2 21 3 2" xfId="2953"/>
    <cellStyle name="Normal 2 21 3 2 2" xfId="2954"/>
    <cellStyle name="Normal 2 21 3 3" xfId="2955"/>
    <cellStyle name="Normal 2 21 4" xfId="2956"/>
    <cellStyle name="Normal 2 21 4 2" xfId="2957"/>
    <cellStyle name="Normal 2 21 5" xfId="2958"/>
    <cellStyle name="Normal 2 22" xfId="2959"/>
    <cellStyle name="Normal 2 22 2" xfId="2960"/>
    <cellStyle name="Normal 2 22 2 2" xfId="2961"/>
    <cellStyle name="Normal 2 22 2 2 2" xfId="2962"/>
    <cellStyle name="Normal 2 22 2 2 2 2" xfId="2963"/>
    <cellStyle name="Normal 2 22 2 2 3" xfId="2964"/>
    <cellStyle name="Normal 2 22 2 3" xfId="2965"/>
    <cellStyle name="Normal 2 22 2 3 2" xfId="2966"/>
    <cellStyle name="Normal 2 22 2 4" xfId="2967"/>
    <cellStyle name="Normal 2 22 3" xfId="2968"/>
    <cellStyle name="Normal 2 22 3 2" xfId="2969"/>
    <cellStyle name="Normal 2 22 3 2 2" xfId="2970"/>
    <cellStyle name="Normal 2 22 3 3" xfId="2971"/>
    <cellStyle name="Normal 2 22 4" xfId="2972"/>
    <cellStyle name="Normal 2 22 4 2" xfId="2973"/>
    <cellStyle name="Normal 2 22 5" xfId="2974"/>
    <cellStyle name="Normal 2 23" xfId="2975"/>
    <cellStyle name="Normal 2 23 2" xfId="2976"/>
    <cellStyle name="Normal 2 23 2 2" xfId="2977"/>
    <cellStyle name="Normal 2 23 2 2 2" xfId="2978"/>
    <cellStyle name="Normal 2 23 2 2 2 2" xfId="2979"/>
    <cellStyle name="Normal 2 23 2 2 3" xfId="2980"/>
    <cellStyle name="Normal 2 23 2 3" xfId="2981"/>
    <cellStyle name="Normal 2 23 2 3 2" xfId="2982"/>
    <cellStyle name="Normal 2 23 2 4" xfId="2983"/>
    <cellStyle name="Normal 2 23 3" xfId="2984"/>
    <cellStyle name="Normal 2 23 3 2" xfId="2985"/>
    <cellStyle name="Normal 2 23 3 2 2" xfId="2986"/>
    <cellStyle name="Normal 2 23 3 3" xfId="2987"/>
    <cellStyle name="Normal 2 23 4" xfId="2988"/>
    <cellStyle name="Normal 2 23 4 2" xfId="2989"/>
    <cellStyle name="Normal 2 23 5" xfId="2990"/>
    <cellStyle name="Normal 2 24" xfId="2991"/>
    <cellStyle name="Normal 2 24 2" xfId="2992"/>
    <cellStyle name="Normal 2 24 2 2" xfId="2993"/>
    <cellStyle name="Normal 2 24 2 2 2" xfId="2994"/>
    <cellStyle name="Normal 2 24 2 2 2 2" xfId="2995"/>
    <cellStyle name="Normal 2 24 2 2 3" xfId="2996"/>
    <cellStyle name="Normal 2 24 2 3" xfId="2997"/>
    <cellStyle name="Normal 2 24 2 3 2" xfId="2998"/>
    <cellStyle name="Normal 2 24 2 4" xfId="2999"/>
    <cellStyle name="Normal 2 24 3" xfId="3000"/>
    <cellStyle name="Normal 2 24 3 2" xfId="3001"/>
    <cellStyle name="Normal 2 24 3 2 2" xfId="3002"/>
    <cellStyle name="Normal 2 24 3 3" xfId="3003"/>
    <cellStyle name="Normal 2 24 4" xfId="3004"/>
    <cellStyle name="Normal 2 24 4 2" xfId="3005"/>
    <cellStyle name="Normal 2 24 5" xfId="3006"/>
    <cellStyle name="Normal 2 25" xfId="3007"/>
    <cellStyle name="Normal 2 25 2" xfId="3008"/>
    <cellStyle name="Normal 2 25 2 2" xfId="3009"/>
    <cellStyle name="Normal 2 25 2 2 2" xfId="3010"/>
    <cellStyle name="Normal 2 25 2 2 2 2" xfId="3011"/>
    <cellStyle name="Normal 2 25 2 2 3" xfId="3012"/>
    <cellStyle name="Normal 2 25 2 3" xfId="3013"/>
    <cellStyle name="Normal 2 25 2 3 2" xfId="3014"/>
    <cellStyle name="Normal 2 25 2 4" xfId="3015"/>
    <cellStyle name="Normal 2 25 3" xfId="3016"/>
    <cellStyle name="Normal 2 25 3 2" xfId="3017"/>
    <cellStyle name="Normal 2 25 3 2 2" xfId="3018"/>
    <cellStyle name="Normal 2 25 3 3" xfId="3019"/>
    <cellStyle name="Normal 2 25 4" xfId="3020"/>
    <cellStyle name="Normal 2 25 4 2" xfId="3021"/>
    <cellStyle name="Normal 2 25 5" xfId="3022"/>
    <cellStyle name="Normal 2 26" xfId="3023"/>
    <cellStyle name="Normal 2 26 2" xfId="3024"/>
    <cellStyle name="Normal 2 26 2 2" xfId="3025"/>
    <cellStyle name="Normal 2 26 2 2 2" xfId="3026"/>
    <cellStyle name="Normal 2 26 2 2 2 2" xfId="3027"/>
    <cellStyle name="Normal 2 26 2 2 3" xfId="3028"/>
    <cellStyle name="Normal 2 26 2 3" xfId="3029"/>
    <cellStyle name="Normal 2 26 2 3 2" xfId="3030"/>
    <cellStyle name="Normal 2 26 2 4" xfId="3031"/>
    <cellStyle name="Normal 2 26 3" xfId="3032"/>
    <cellStyle name="Normal 2 26 3 2" xfId="3033"/>
    <cellStyle name="Normal 2 26 3 2 2" xfId="3034"/>
    <cellStyle name="Normal 2 26 3 3" xfId="3035"/>
    <cellStyle name="Normal 2 26 4" xfId="3036"/>
    <cellStyle name="Normal 2 26 4 2" xfId="3037"/>
    <cellStyle name="Normal 2 26 5" xfId="3038"/>
    <cellStyle name="Normal 2 27" xfId="3039"/>
    <cellStyle name="Normal 2 27 2" xfId="3040"/>
    <cellStyle name="Normal 2 27 2 2" xfId="3041"/>
    <cellStyle name="Normal 2 27 2 2 2" xfId="3042"/>
    <cellStyle name="Normal 2 27 2 2 2 2" xfId="3043"/>
    <cellStyle name="Normal 2 27 2 2 3" xfId="3044"/>
    <cellStyle name="Normal 2 27 2 3" xfId="3045"/>
    <cellStyle name="Normal 2 27 2 3 2" xfId="3046"/>
    <cellStyle name="Normal 2 27 2 4" xfId="3047"/>
    <cellStyle name="Normal 2 27 3" xfId="3048"/>
    <cellStyle name="Normal 2 27 3 2" xfId="3049"/>
    <cellStyle name="Normal 2 27 3 2 2" xfId="3050"/>
    <cellStyle name="Normal 2 27 3 3" xfId="3051"/>
    <cellStyle name="Normal 2 27 4" xfId="3052"/>
    <cellStyle name="Normal 2 27 4 2" xfId="3053"/>
    <cellStyle name="Normal 2 27 5" xfId="3054"/>
    <cellStyle name="Normal 2 28" xfId="3055"/>
    <cellStyle name="Normal 2 28 2" xfId="3056"/>
    <cellStyle name="Normal 2 28 2 2" xfId="3057"/>
    <cellStyle name="Normal 2 28 2 2 2" xfId="3058"/>
    <cellStyle name="Normal 2 28 2 2 2 2" xfId="3059"/>
    <cellStyle name="Normal 2 28 2 2 3" xfId="3060"/>
    <cellStyle name="Normal 2 28 2 3" xfId="3061"/>
    <cellStyle name="Normal 2 28 2 3 2" xfId="3062"/>
    <cellStyle name="Normal 2 28 2 4" xfId="3063"/>
    <cellStyle name="Normal 2 28 3" xfId="3064"/>
    <cellStyle name="Normal 2 28 3 2" xfId="3065"/>
    <cellStyle name="Normal 2 28 3 2 2" xfId="3066"/>
    <cellStyle name="Normal 2 28 3 3" xfId="3067"/>
    <cellStyle name="Normal 2 28 4" xfId="3068"/>
    <cellStyle name="Normal 2 28 4 2" xfId="3069"/>
    <cellStyle name="Normal 2 28 5" xfId="3070"/>
    <cellStyle name="Normal 2 29" xfId="3071"/>
    <cellStyle name="Normal 2 29 2" xfId="3072"/>
    <cellStyle name="Normal 2 29 2 2" xfId="3073"/>
    <cellStyle name="Normal 2 29 2 2 2" xfId="3074"/>
    <cellStyle name="Normal 2 29 2 2 2 2" xfId="3075"/>
    <cellStyle name="Normal 2 29 2 2 3" xfId="3076"/>
    <cellStyle name="Normal 2 29 2 3" xfId="3077"/>
    <cellStyle name="Normal 2 29 2 3 2" xfId="3078"/>
    <cellStyle name="Normal 2 29 2 4" xfId="3079"/>
    <cellStyle name="Normal 2 29 3" xfId="3080"/>
    <cellStyle name="Normal 2 29 3 2" xfId="3081"/>
    <cellStyle name="Normal 2 29 3 2 2" xfId="3082"/>
    <cellStyle name="Normal 2 29 3 3" xfId="3083"/>
    <cellStyle name="Normal 2 29 4" xfId="3084"/>
    <cellStyle name="Normal 2 29 4 2" xfId="3085"/>
    <cellStyle name="Normal 2 29 5" xfId="3086"/>
    <cellStyle name="Normal 2 3" xfId="3087"/>
    <cellStyle name="Normal 2 3 10" xfId="3088"/>
    <cellStyle name="Normal 2 3 10 2" xfId="3089"/>
    <cellStyle name="Normal 2 3 10 2 2" xfId="3090"/>
    <cellStyle name="Normal 2 3 10 2 2 2" xfId="3091"/>
    <cellStyle name="Normal 2 3 10 2 2 2 2" xfId="3092"/>
    <cellStyle name="Normal 2 3 10 2 2 3" xfId="3093"/>
    <cellStyle name="Normal 2 3 10 2 3" xfId="3094"/>
    <cellStyle name="Normal 2 3 10 2 3 2" xfId="3095"/>
    <cellStyle name="Normal 2 3 10 2 4" xfId="3096"/>
    <cellStyle name="Normal 2 3 10 3" xfId="3097"/>
    <cellStyle name="Normal 2 3 10 3 2" xfId="3098"/>
    <cellStyle name="Normal 2 3 10 3 2 2" xfId="3099"/>
    <cellStyle name="Normal 2 3 10 3 3" xfId="3100"/>
    <cellStyle name="Normal 2 3 10 4" xfId="3101"/>
    <cellStyle name="Normal 2 3 10 4 2" xfId="3102"/>
    <cellStyle name="Normal 2 3 10 5" xfId="3103"/>
    <cellStyle name="Normal 2 3 11" xfId="3104"/>
    <cellStyle name="Normal 2 3 11 2" xfId="3105"/>
    <cellStyle name="Normal 2 3 11 2 2" xfId="3106"/>
    <cellStyle name="Normal 2 3 11 2 2 2" xfId="3107"/>
    <cellStyle name="Normal 2 3 11 2 2 2 2" xfId="3108"/>
    <cellStyle name="Normal 2 3 11 2 2 3" xfId="3109"/>
    <cellStyle name="Normal 2 3 11 2 3" xfId="3110"/>
    <cellStyle name="Normal 2 3 11 2 3 2" xfId="3111"/>
    <cellStyle name="Normal 2 3 11 2 4" xfId="3112"/>
    <cellStyle name="Normal 2 3 11 3" xfId="3113"/>
    <cellStyle name="Normal 2 3 11 3 2" xfId="3114"/>
    <cellStyle name="Normal 2 3 11 3 2 2" xfId="3115"/>
    <cellStyle name="Normal 2 3 11 3 3" xfId="3116"/>
    <cellStyle name="Normal 2 3 11 4" xfId="3117"/>
    <cellStyle name="Normal 2 3 11 4 2" xfId="3118"/>
    <cellStyle name="Normal 2 3 11 5" xfId="3119"/>
    <cellStyle name="Normal 2 3 12" xfId="3120"/>
    <cellStyle name="Normal 2 3 12 2" xfId="3121"/>
    <cellStyle name="Normal 2 3 12 2 2" xfId="3122"/>
    <cellStyle name="Normal 2 3 12 2 2 2" xfId="3123"/>
    <cellStyle name="Normal 2 3 12 2 2 2 2" xfId="3124"/>
    <cellStyle name="Normal 2 3 12 2 2 3" xfId="3125"/>
    <cellStyle name="Normal 2 3 12 2 3" xfId="3126"/>
    <cellStyle name="Normal 2 3 12 2 3 2" xfId="3127"/>
    <cellStyle name="Normal 2 3 12 2 4" xfId="3128"/>
    <cellStyle name="Normal 2 3 12 3" xfId="3129"/>
    <cellStyle name="Normal 2 3 12 3 2" xfId="3130"/>
    <cellStyle name="Normal 2 3 12 3 2 2" xfId="3131"/>
    <cellStyle name="Normal 2 3 12 3 3" xfId="3132"/>
    <cellStyle name="Normal 2 3 12 4" xfId="3133"/>
    <cellStyle name="Normal 2 3 12 4 2" xfId="3134"/>
    <cellStyle name="Normal 2 3 12 5" xfId="3135"/>
    <cellStyle name="Normal 2 3 13" xfId="3136"/>
    <cellStyle name="Normal 2 3 13 2" xfId="3137"/>
    <cellStyle name="Normal 2 3 13 2 2" xfId="3138"/>
    <cellStyle name="Normal 2 3 13 2 2 2" xfId="3139"/>
    <cellStyle name="Normal 2 3 13 2 2 2 2" xfId="3140"/>
    <cellStyle name="Normal 2 3 13 2 2 3" xfId="3141"/>
    <cellStyle name="Normal 2 3 13 2 3" xfId="3142"/>
    <cellStyle name="Normal 2 3 13 2 3 2" xfId="3143"/>
    <cellStyle name="Normal 2 3 13 2 4" xfId="3144"/>
    <cellStyle name="Normal 2 3 13 3" xfId="3145"/>
    <cellStyle name="Normal 2 3 13 3 2" xfId="3146"/>
    <cellStyle name="Normal 2 3 13 3 2 2" xfId="3147"/>
    <cellStyle name="Normal 2 3 13 3 3" xfId="3148"/>
    <cellStyle name="Normal 2 3 13 4" xfId="3149"/>
    <cellStyle name="Normal 2 3 13 4 2" xfId="3150"/>
    <cellStyle name="Normal 2 3 13 5" xfId="3151"/>
    <cellStyle name="Normal 2 3 14" xfId="3152"/>
    <cellStyle name="Normal 2 3 14 2" xfId="3153"/>
    <cellStyle name="Normal 2 3 14 2 2" xfId="3154"/>
    <cellStyle name="Normal 2 3 14 2 2 2" xfId="3155"/>
    <cellStyle name="Normal 2 3 14 2 2 2 2" xfId="3156"/>
    <cellStyle name="Normal 2 3 14 2 2 3" xfId="3157"/>
    <cellStyle name="Normal 2 3 14 2 3" xfId="3158"/>
    <cellStyle name="Normal 2 3 14 2 3 2" xfId="3159"/>
    <cellStyle name="Normal 2 3 14 2 4" xfId="3160"/>
    <cellStyle name="Normal 2 3 14 3" xfId="3161"/>
    <cellStyle name="Normal 2 3 14 3 2" xfId="3162"/>
    <cellStyle name="Normal 2 3 14 3 2 2" xfId="3163"/>
    <cellStyle name="Normal 2 3 14 3 3" xfId="3164"/>
    <cellStyle name="Normal 2 3 14 4" xfId="3165"/>
    <cellStyle name="Normal 2 3 14 4 2" xfId="3166"/>
    <cellStyle name="Normal 2 3 14 5" xfId="3167"/>
    <cellStyle name="Normal 2 3 15" xfId="3168"/>
    <cellStyle name="Normal 2 3 15 2" xfId="3169"/>
    <cellStyle name="Normal 2 3 15 2 2" xfId="3170"/>
    <cellStyle name="Normal 2 3 15 2 2 2" xfId="3171"/>
    <cellStyle name="Normal 2 3 15 2 2 2 2" xfId="3172"/>
    <cellStyle name="Normal 2 3 15 2 2 3" xfId="3173"/>
    <cellStyle name="Normal 2 3 15 2 3" xfId="3174"/>
    <cellStyle name="Normal 2 3 15 2 3 2" xfId="3175"/>
    <cellStyle name="Normal 2 3 15 2 4" xfId="3176"/>
    <cellStyle name="Normal 2 3 15 3" xfId="3177"/>
    <cellStyle name="Normal 2 3 15 3 2" xfId="3178"/>
    <cellStyle name="Normal 2 3 15 3 2 2" xfId="3179"/>
    <cellStyle name="Normal 2 3 15 3 3" xfId="3180"/>
    <cellStyle name="Normal 2 3 15 4" xfId="3181"/>
    <cellStyle name="Normal 2 3 15 4 2" xfId="3182"/>
    <cellStyle name="Normal 2 3 15 5" xfId="3183"/>
    <cellStyle name="Normal 2 3 16" xfId="3184"/>
    <cellStyle name="Normal 2 3 16 2" xfId="3185"/>
    <cellStyle name="Normal 2 3 16 2 2" xfId="3186"/>
    <cellStyle name="Normal 2 3 16 2 2 2" xfId="3187"/>
    <cellStyle name="Normal 2 3 16 2 2 2 2" xfId="3188"/>
    <cellStyle name="Normal 2 3 16 2 2 3" xfId="3189"/>
    <cellStyle name="Normal 2 3 16 2 3" xfId="3190"/>
    <cellStyle name="Normal 2 3 16 2 3 2" xfId="3191"/>
    <cellStyle name="Normal 2 3 16 2 4" xfId="3192"/>
    <cellStyle name="Normal 2 3 16 3" xfId="3193"/>
    <cellStyle name="Normal 2 3 16 3 2" xfId="3194"/>
    <cellStyle name="Normal 2 3 16 3 2 2" xfId="3195"/>
    <cellStyle name="Normal 2 3 16 3 3" xfId="3196"/>
    <cellStyle name="Normal 2 3 16 4" xfId="3197"/>
    <cellStyle name="Normal 2 3 16 4 2" xfId="3198"/>
    <cellStyle name="Normal 2 3 16 5" xfId="3199"/>
    <cellStyle name="Normal 2 3 17" xfId="3200"/>
    <cellStyle name="Normal 2 3 17 2" xfId="3201"/>
    <cellStyle name="Normal 2 3 17 2 2" xfId="3202"/>
    <cellStyle name="Normal 2 3 17 2 2 2" xfId="3203"/>
    <cellStyle name="Normal 2 3 17 2 2 2 2" xfId="3204"/>
    <cellStyle name="Normal 2 3 17 2 2 3" xfId="3205"/>
    <cellStyle name="Normal 2 3 17 2 3" xfId="3206"/>
    <cellStyle name="Normal 2 3 17 2 3 2" xfId="3207"/>
    <cellStyle name="Normal 2 3 17 2 4" xfId="3208"/>
    <cellStyle name="Normal 2 3 17 3" xfId="3209"/>
    <cellStyle name="Normal 2 3 17 3 2" xfId="3210"/>
    <cellStyle name="Normal 2 3 17 3 2 2" xfId="3211"/>
    <cellStyle name="Normal 2 3 17 3 3" xfId="3212"/>
    <cellStyle name="Normal 2 3 17 4" xfId="3213"/>
    <cellStyle name="Normal 2 3 17 4 2" xfId="3214"/>
    <cellStyle name="Normal 2 3 17 5" xfId="3215"/>
    <cellStyle name="Normal 2 3 18" xfId="3216"/>
    <cellStyle name="Normal 2 3 18 2" xfId="3217"/>
    <cellStyle name="Normal 2 3 18 2 2" xfId="3218"/>
    <cellStyle name="Normal 2 3 18 2 2 2" xfId="3219"/>
    <cellStyle name="Normal 2 3 18 2 2 2 2" xfId="3220"/>
    <cellStyle name="Normal 2 3 18 2 2 3" xfId="3221"/>
    <cellStyle name="Normal 2 3 18 2 3" xfId="3222"/>
    <cellStyle name="Normal 2 3 18 2 3 2" xfId="3223"/>
    <cellStyle name="Normal 2 3 18 2 4" xfId="3224"/>
    <cellStyle name="Normal 2 3 18 3" xfId="3225"/>
    <cellStyle name="Normal 2 3 18 3 2" xfId="3226"/>
    <cellStyle name="Normal 2 3 18 3 2 2" xfId="3227"/>
    <cellStyle name="Normal 2 3 18 3 3" xfId="3228"/>
    <cellStyle name="Normal 2 3 18 4" xfId="3229"/>
    <cellStyle name="Normal 2 3 18 4 2" xfId="3230"/>
    <cellStyle name="Normal 2 3 18 5" xfId="3231"/>
    <cellStyle name="Normal 2 3 19" xfId="3232"/>
    <cellStyle name="Normal 2 3 19 2" xfId="3233"/>
    <cellStyle name="Normal 2 3 19 2 2" xfId="3234"/>
    <cellStyle name="Normal 2 3 19 2 2 2" xfId="3235"/>
    <cellStyle name="Normal 2 3 19 2 2 2 2" xfId="3236"/>
    <cellStyle name="Normal 2 3 19 2 2 3" xfId="3237"/>
    <cellStyle name="Normal 2 3 19 2 3" xfId="3238"/>
    <cellStyle name="Normal 2 3 19 2 3 2" xfId="3239"/>
    <cellStyle name="Normal 2 3 19 2 4" xfId="3240"/>
    <cellStyle name="Normal 2 3 19 3" xfId="3241"/>
    <cellStyle name="Normal 2 3 19 3 2" xfId="3242"/>
    <cellStyle name="Normal 2 3 19 3 2 2" xfId="3243"/>
    <cellStyle name="Normal 2 3 19 3 3" xfId="3244"/>
    <cellStyle name="Normal 2 3 19 4" xfId="3245"/>
    <cellStyle name="Normal 2 3 19 4 2" xfId="3246"/>
    <cellStyle name="Normal 2 3 19 5" xfId="3247"/>
    <cellStyle name="Normal 2 3 2" xfId="3248"/>
    <cellStyle name="Normal 2 3 2 2" xfId="3249"/>
    <cellStyle name="Normal 2 3 2 2 2" xfId="3250"/>
    <cellStyle name="Normal 2 3 2 2 2 2" xfId="3251"/>
    <cellStyle name="Normal 2 3 2 2 2 2 2" xfId="3252"/>
    <cellStyle name="Normal 2 3 2 2 2 3" xfId="3253"/>
    <cellStyle name="Normal 2 3 2 2 3" xfId="3254"/>
    <cellStyle name="Normal 2 3 2 2 3 2" xfId="3255"/>
    <cellStyle name="Normal 2 3 2 2 4" xfId="3256"/>
    <cellStyle name="Normal 2 3 2 3" xfId="3257"/>
    <cellStyle name="Normal 2 3 2 3 2" xfId="3258"/>
    <cellStyle name="Normal 2 3 2 3 2 2" xfId="3259"/>
    <cellStyle name="Normal 2 3 2 3 3" xfId="3260"/>
    <cellStyle name="Normal 2 3 2 4" xfId="3261"/>
    <cellStyle name="Normal 2 3 2 4 2" xfId="3262"/>
    <cellStyle name="Normal 2 3 2 5" xfId="3263"/>
    <cellStyle name="Normal 2 3 20" xfId="3264"/>
    <cellStyle name="Normal 2 3 20 2" xfId="3265"/>
    <cellStyle name="Normal 2 3 20 2 2" xfId="3266"/>
    <cellStyle name="Normal 2 3 20 2 2 2" xfId="3267"/>
    <cellStyle name="Normal 2 3 20 2 2 2 2" xfId="3268"/>
    <cellStyle name="Normal 2 3 20 2 2 3" xfId="3269"/>
    <cellStyle name="Normal 2 3 20 2 3" xfId="3270"/>
    <cellStyle name="Normal 2 3 20 2 3 2" xfId="3271"/>
    <cellStyle name="Normal 2 3 20 2 4" xfId="3272"/>
    <cellStyle name="Normal 2 3 20 3" xfId="3273"/>
    <cellStyle name="Normal 2 3 20 3 2" xfId="3274"/>
    <cellStyle name="Normal 2 3 20 3 2 2" xfId="3275"/>
    <cellStyle name="Normal 2 3 20 3 3" xfId="3276"/>
    <cellStyle name="Normal 2 3 20 4" xfId="3277"/>
    <cellStyle name="Normal 2 3 20 4 2" xfId="3278"/>
    <cellStyle name="Normal 2 3 20 5" xfId="3279"/>
    <cellStyle name="Normal 2 3 21" xfId="3280"/>
    <cellStyle name="Normal 2 3 21 2" xfId="3281"/>
    <cellStyle name="Normal 2 3 21 2 2" xfId="3282"/>
    <cellStyle name="Normal 2 3 21 2 2 2" xfId="3283"/>
    <cellStyle name="Normal 2 3 21 2 2 2 2" xfId="3284"/>
    <cellStyle name="Normal 2 3 21 2 2 3" xfId="3285"/>
    <cellStyle name="Normal 2 3 21 2 3" xfId="3286"/>
    <cellStyle name="Normal 2 3 21 2 3 2" xfId="3287"/>
    <cellStyle name="Normal 2 3 21 2 4" xfId="3288"/>
    <cellStyle name="Normal 2 3 21 3" xfId="3289"/>
    <cellStyle name="Normal 2 3 21 3 2" xfId="3290"/>
    <cellStyle name="Normal 2 3 21 3 2 2" xfId="3291"/>
    <cellStyle name="Normal 2 3 21 3 3" xfId="3292"/>
    <cellStyle name="Normal 2 3 21 4" xfId="3293"/>
    <cellStyle name="Normal 2 3 21 4 2" xfId="3294"/>
    <cellStyle name="Normal 2 3 21 5" xfId="3295"/>
    <cellStyle name="Normal 2 3 22" xfId="3296"/>
    <cellStyle name="Normal 2 3 22 2" xfId="3297"/>
    <cellStyle name="Normal 2 3 22 2 2" xfId="3298"/>
    <cellStyle name="Normal 2 3 22 2 2 2" xfId="3299"/>
    <cellStyle name="Normal 2 3 22 2 2 2 2" xfId="3300"/>
    <cellStyle name="Normal 2 3 22 2 2 3" xfId="3301"/>
    <cellStyle name="Normal 2 3 22 2 3" xfId="3302"/>
    <cellStyle name="Normal 2 3 22 2 3 2" xfId="3303"/>
    <cellStyle name="Normal 2 3 22 2 4" xfId="3304"/>
    <cellStyle name="Normal 2 3 22 3" xfId="3305"/>
    <cellStyle name="Normal 2 3 22 3 2" xfId="3306"/>
    <cellStyle name="Normal 2 3 22 3 2 2" xfId="3307"/>
    <cellStyle name="Normal 2 3 22 3 3" xfId="3308"/>
    <cellStyle name="Normal 2 3 22 4" xfId="3309"/>
    <cellStyle name="Normal 2 3 22 4 2" xfId="3310"/>
    <cellStyle name="Normal 2 3 22 5" xfId="3311"/>
    <cellStyle name="Normal 2 3 23" xfId="3312"/>
    <cellStyle name="Normal 2 3 23 2" xfId="3313"/>
    <cellStyle name="Normal 2 3 23 2 2" xfId="3314"/>
    <cellStyle name="Normal 2 3 23 2 2 2" xfId="3315"/>
    <cellStyle name="Normal 2 3 23 2 2 2 2" xfId="3316"/>
    <cellStyle name="Normal 2 3 23 2 2 3" xfId="3317"/>
    <cellStyle name="Normal 2 3 23 2 3" xfId="3318"/>
    <cellStyle name="Normal 2 3 23 2 3 2" xfId="3319"/>
    <cellStyle name="Normal 2 3 23 2 4" xfId="3320"/>
    <cellStyle name="Normal 2 3 23 3" xfId="3321"/>
    <cellStyle name="Normal 2 3 23 3 2" xfId="3322"/>
    <cellStyle name="Normal 2 3 23 3 2 2" xfId="3323"/>
    <cellStyle name="Normal 2 3 23 3 3" xfId="3324"/>
    <cellStyle name="Normal 2 3 23 4" xfId="3325"/>
    <cellStyle name="Normal 2 3 23 4 2" xfId="3326"/>
    <cellStyle name="Normal 2 3 23 5" xfId="3327"/>
    <cellStyle name="Normal 2 3 24" xfId="3328"/>
    <cellStyle name="Normal 2 3 24 2" xfId="3329"/>
    <cellStyle name="Normal 2 3 24 2 2" xfId="3330"/>
    <cellStyle name="Normal 2 3 24 2 2 2" xfId="3331"/>
    <cellStyle name="Normal 2 3 24 2 2 2 2" xfId="3332"/>
    <cellStyle name="Normal 2 3 24 2 2 3" xfId="3333"/>
    <cellStyle name="Normal 2 3 24 2 3" xfId="3334"/>
    <cellStyle name="Normal 2 3 24 2 3 2" xfId="3335"/>
    <cellStyle name="Normal 2 3 24 2 4" xfId="3336"/>
    <cellStyle name="Normal 2 3 24 3" xfId="3337"/>
    <cellStyle name="Normal 2 3 24 3 2" xfId="3338"/>
    <cellStyle name="Normal 2 3 24 3 2 2" xfId="3339"/>
    <cellStyle name="Normal 2 3 24 3 3" xfId="3340"/>
    <cellStyle name="Normal 2 3 24 4" xfId="3341"/>
    <cellStyle name="Normal 2 3 24 4 2" xfId="3342"/>
    <cellStyle name="Normal 2 3 24 5" xfId="3343"/>
    <cellStyle name="Normal 2 3 25" xfId="3344"/>
    <cellStyle name="Normal 2 3 25 2" xfId="3345"/>
    <cellStyle name="Normal 2 3 25 2 2" xfId="3346"/>
    <cellStyle name="Normal 2 3 25 2 2 2" xfId="3347"/>
    <cellStyle name="Normal 2 3 25 2 2 2 2" xfId="3348"/>
    <cellStyle name="Normal 2 3 25 2 2 3" xfId="3349"/>
    <cellStyle name="Normal 2 3 25 2 3" xfId="3350"/>
    <cellStyle name="Normal 2 3 25 2 3 2" xfId="3351"/>
    <cellStyle name="Normal 2 3 25 2 4" xfId="3352"/>
    <cellStyle name="Normal 2 3 25 3" xfId="3353"/>
    <cellStyle name="Normal 2 3 25 3 2" xfId="3354"/>
    <cellStyle name="Normal 2 3 25 3 2 2" xfId="3355"/>
    <cellStyle name="Normal 2 3 25 3 3" xfId="3356"/>
    <cellStyle name="Normal 2 3 25 4" xfId="3357"/>
    <cellStyle name="Normal 2 3 25 4 2" xfId="3358"/>
    <cellStyle name="Normal 2 3 25 5" xfId="3359"/>
    <cellStyle name="Normal 2 3 26" xfId="3360"/>
    <cellStyle name="Normal 2 3 26 2" xfId="3361"/>
    <cellStyle name="Normal 2 3 26 2 2" xfId="3362"/>
    <cellStyle name="Normal 2 3 26 2 2 2" xfId="3363"/>
    <cellStyle name="Normal 2 3 26 2 2 2 2" xfId="3364"/>
    <cellStyle name="Normal 2 3 26 2 2 3" xfId="3365"/>
    <cellStyle name="Normal 2 3 26 2 3" xfId="3366"/>
    <cellStyle name="Normal 2 3 26 2 3 2" xfId="3367"/>
    <cellStyle name="Normal 2 3 26 2 4" xfId="3368"/>
    <cellStyle name="Normal 2 3 26 3" xfId="3369"/>
    <cellStyle name="Normal 2 3 26 3 2" xfId="3370"/>
    <cellStyle name="Normal 2 3 26 3 2 2" xfId="3371"/>
    <cellStyle name="Normal 2 3 26 3 3" xfId="3372"/>
    <cellStyle name="Normal 2 3 26 4" xfId="3373"/>
    <cellStyle name="Normal 2 3 26 4 2" xfId="3374"/>
    <cellStyle name="Normal 2 3 26 5" xfId="3375"/>
    <cellStyle name="Normal 2 3 27" xfId="3376"/>
    <cellStyle name="Normal 2 3 27 2" xfId="3377"/>
    <cellStyle name="Normal 2 3 27 2 2" xfId="3378"/>
    <cellStyle name="Normal 2 3 27 2 2 2" xfId="3379"/>
    <cellStyle name="Normal 2 3 27 2 2 2 2" xfId="3380"/>
    <cellStyle name="Normal 2 3 27 2 2 3" xfId="3381"/>
    <cellStyle name="Normal 2 3 27 2 3" xfId="3382"/>
    <cellStyle name="Normal 2 3 27 2 3 2" xfId="3383"/>
    <cellStyle name="Normal 2 3 27 2 4" xfId="3384"/>
    <cellStyle name="Normal 2 3 27 3" xfId="3385"/>
    <cellStyle name="Normal 2 3 27 3 2" xfId="3386"/>
    <cellStyle name="Normal 2 3 27 3 2 2" xfId="3387"/>
    <cellStyle name="Normal 2 3 27 3 3" xfId="3388"/>
    <cellStyle name="Normal 2 3 27 4" xfId="3389"/>
    <cellStyle name="Normal 2 3 27 4 2" xfId="3390"/>
    <cellStyle name="Normal 2 3 27 5" xfId="3391"/>
    <cellStyle name="Normal 2 3 28" xfId="3392"/>
    <cellStyle name="Normal 2 3 28 2" xfId="3393"/>
    <cellStyle name="Normal 2 3 28 2 2" xfId="3394"/>
    <cellStyle name="Normal 2 3 28 2 2 2" xfId="3395"/>
    <cellStyle name="Normal 2 3 28 2 2 2 2" xfId="3396"/>
    <cellStyle name="Normal 2 3 28 2 2 3" xfId="3397"/>
    <cellStyle name="Normal 2 3 28 2 3" xfId="3398"/>
    <cellStyle name="Normal 2 3 28 2 3 2" xfId="3399"/>
    <cellStyle name="Normal 2 3 28 2 4" xfId="3400"/>
    <cellStyle name="Normal 2 3 28 3" xfId="3401"/>
    <cellStyle name="Normal 2 3 28 3 2" xfId="3402"/>
    <cellStyle name="Normal 2 3 28 3 2 2" xfId="3403"/>
    <cellStyle name="Normal 2 3 28 3 3" xfId="3404"/>
    <cellStyle name="Normal 2 3 28 4" xfId="3405"/>
    <cellStyle name="Normal 2 3 28 4 2" xfId="3406"/>
    <cellStyle name="Normal 2 3 28 5" xfId="3407"/>
    <cellStyle name="Normal 2 3 29" xfId="3408"/>
    <cellStyle name="Normal 2 3 29 2" xfId="3409"/>
    <cellStyle name="Normal 2 3 29 2 2" xfId="3410"/>
    <cellStyle name="Normal 2 3 29 2 2 2" xfId="3411"/>
    <cellStyle name="Normal 2 3 29 2 2 2 2" xfId="3412"/>
    <cellStyle name="Normal 2 3 29 2 2 3" xfId="3413"/>
    <cellStyle name="Normal 2 3 29 2 3" xfId="3414"/>
    <cellStyle name="Normal 2 3 29 2 3 2" xfId="3415"/>
    <cellStyle name="Normal 2 3 29 2 4" xfId="3416"/>
    <cellStyle name="Normal 2 3 29 3" xfId="3417"/>
    <cellStyle name="Normal 2 3 29 3 2" xfId="3418"/>
    <cellStyle name="Normal 2 3 29 3 2 2" xfId="3419"/>
    <cellStyle name="Normal 2 3 29 3 3" xfId="3420"/>
    <cellStyle name="Normal 2 3 29 4" xfId="3421"/>
    <cellStyle name="Normal 2 3 29 4 2" xfId="3422"/>
    <cellStyle name="Normal 2 3 29 5" xfId="3423"/>
    <cellStyle name="Normal 2 3 3" xfId="3424"/>
    <cellStyle name="Normal 2 3 3 2" xfId="3425"/>
    <cellStyle name="Normal 2 3 3 2 2" xfId="3426"/>
    <cellStyle name="Normal 2 3 3 2 2 2" xfId="3427"/>
    <cellStyle name="Normal 2 3 3 2 2 2 2" xfId="3428"/>
    <cellStyle name="Normal 2 3 3 2 2 3" xfId="3429"/>
    <cellStyle name="Normal 2 3 3 2 3" xfId="3430"/>
    <cellStyle name="Normal 2 3 3 2 3 2" xfId="3431"/>
    <cellStyle name="Normal 2 3 3 2 4" xfId="3432"/>
    <cellStyle name="Normal 2 3 3 3" xfId="3433"/>
    <cellStyle name="Normal 2 3 3 3 2" xfId="3434"/>
    <cellStyle name="Normal 2 3 3 3 2 2" xfId="3435"/>
    <cellStyle name="Normal 2 3 3 3 3" xfId="3436"/>
    <cellStyle name="Normal 2 3 3 4" xfId="3437"/>
    <cellStyle name="Normal 2 3 3 4 2" xfId="3438"/>
    <cellStyle name="Normal 2 3 3 5" xfId="3439"/>
    <cellStyle name="Normal 2 3 30" xfId="3440"/>
    <cellStyle name="Normal 2 3 30 2" xfId="3441"/>
    <cellStyle name="Normal 2 3 30 2 2" xfId="3442"/>
    <cellStyle name="Normal 2 3 30 2 2 2" xfId="3443"/>
    <cellStyle name="Normal 2 3 30 2 2 2 2" xfId="3444"/>
    <cellStyle name="Normal 2 3 30 2 2 3" xfId="3445"/>
    <cellStyle name="Normal 2 3 30 2 3" xfId="3446"/>
    <cellStyle name="Normal 2 3 30 2 3 2" xfId="3447"/>
    <cellStyle name="Normal 2 3 30 2 4" xfId="3448"/>
    <cellStyle name="Normal 2 3 30 3" xfId="3449"/>
    <cellStyle name="Normal 2 3 30 3 2" xfId="3450"/>
    <cellStyle name="Normal 2 3 30 3 2 2" xfId="3451"/>
    <cellStyle name="Normal 2 3 30 3 3" xfId="3452"/>
    <cellStyle name="Normal 2 3 30 4" xfId="3453"/>
    <cellStyle name="Normal 2 3 30 4 2" xfId="3454"/>
    <cellStyle name="Normal 2 3 30 5" xfId="3455"/>
    <cellStyle name="Normal 2 3 31" xfId="3456"/>
    <cellStyle name="Normal 2 3 31 2" xfId="3457"/>
    <cellStyle name="Normal 2 3 31 2 2" xfId="3458"/>
    <cellStyle name="Normal 2 3 31 2 2 2" xfId="3459"/>
    <cellStyle name="Normal 2 3 31 2 2 2 2" xfId="3460"/>
    <cellStyle name="Normal 2 3 31 2 2 3" xfId="3461"/>
    <cellStyle name="Normal 2 3 31 2 3" xfId="3462"/>
    <cellStyle name="Normal 2 3 31 2 3 2" xfId="3463"/>
    <cellStyle name="Normal 2 3 31 2 4" xfId="3464"/>
    <cellStyle name="Normal 2 3 31 3" xfId="3465"/>
    <cellStyle name="Normal 2 3 31 3 2" xfId="3466"/>
    <cellStyle name="Normal 2 3 31 3 2 2" xfId="3467"/>
    <cellStyle name="Normal 2 3 31 3 3" xfId="3468"/>
    <cellStyle name="Normal 2 3 31 4" xfId="3469"/>
    <cellStyle name="Normal 2 3 31 4 2" xfId="3470"/>
    <cellStyle name="Normal 2 3 31 5" xfId="3471"/>
    <cellStyle name="Normal 2 3 32" xfId="3472"/>
    <cellStyle name="Normal 2 3 32 2" xfId="3473"/>
    <cellStyle name="Normal 2 3 32 2 2" xfId="3474"/>
    <cellStyle name="Normal 2 3 32 2 2 2" xfId="3475"/>
    <cellStyle name="Normal 2 3 32 2 2 2 2" xfId="3476"/>
    <cellStyle name="Normal 2 3 32 2 2 3" xfId="3477"/>
    <cellStyle name="Normal 2 3 32 2 3" xfId="3478"/>
    <cellStyle name="Normal 2 3 32 2 3 2" xfId="3479"/>
    <cellStyle name="Normal 2 3 32 2 4" xfId="3480"/>
    <cellStyle name="Normal 2 3 32 3" xfId="3481"/>
    <cellStyle name="Normal 2 3 32 3 2" xfId="3482"/>
    <cellStyle name="Normal 2 3 32 3 2 2" xfId="3483"/>
    <cellStyle name="Normal 2 3 32 3 3" xfId="3484"/>
    <cellStyle name="Normal 2 3 32 4" xfId="3485"/>
    <cellStyle name="Normal 2 3 32 4 2" xfId="3486"/>
    <cellStyle name="Normal 2 3 32 5" xfId="3487"/>
    <cellStyle name="Normal 2 3 33" xfId="3488"/>
    <cellStyle name="Normal 2 3 33 2" xfId="3489"/>
    <cellStyle name="Normal 2 3 33 2 2" xfId="3490"/>
    <cellStyle name="Normal 2 3 33 2 2 2" xfId="3491"/>
    <cellStyle name="Normal 2 3 33 2 2 2 2" xfId="3492"/>
    <cellStyle name="Normal 2 3 33 2 2 3" xfId="3493"/>
    <cellStyle name="Normal 2 3 33 2 3" xfId="3494"/>
    <cellStyle name="Normal 2 3 33 2 3 2" xfId="3495"/>
    <cellStyle name="Normal 2 3 33 2 4" xfId="3496"/>
    <cellStyle name="Normal 2 3 33 3" xfId="3497"/>
    <cellStyle name="Normal 2 3 33 3 2" xfId="3498"/>
    <cellStyle name="Normal 2 3 33 3 2 2" xfId="3499"/>
    <cellStyle name="Normal 2 3 33 3 3" xfId="3500"/>
    <cellStyle name="Normal 2 3 33 4" xfId="3501"/>
    <cellStyle name="Normal 2 3 33 4 2" xfId="3502"/>
    <cellStyle name="Normal 2 3 33 5" xfId="3503"/>
    <cellStyle name="Normal 2 3 34" xfId="3504"/>
    <cellStyle name="Normal 2 3 34 2" xfId="3505"/>
    <cellStyle name="Normal 2 3 34 2 2" xfId="3506"/>
    <cellStyle name="Normal 2 3 34 2 2 2" xfId="3507"/>
    <cellStyle name="Normal 2 3 34 2 2 2 2" xfId="3508"/>
    <cellStyle name="Normal 2 3 34 2 2 3" xfId="3509"/>
    <cellStyle name="Normal 2 3 34 2 3" xfId="3510"/>
    <cellStyle name="Normal 2 3 34 2 3 2" xfId="3511"/>
    <cellStyle name="Normal 2 3 34 2 4" xfId="3512"/>
    <cellStyle name="Normal 2 3 34 3" xfId="3513"/>
    <cellStyle name="Normal 2 3 34 3 2" xfId="3514"/>
    <cellStyle name="Normal 2 3 34 3 2 2" xfId="3515"/>
    <cellStyle name="Normal 2 3 34 3 3" xfId="3516"/>
    <cellStyle name="Normal 2 3 34 4" xfId="3517"/>
    <cellStyle name="Normal 2 3 34 4 2" xfId="3518"/>
    <cellStyle name="Normal 2 3 34 5" xfId="3519"/>
    <cellStyle name="Normal 2 3 35" xfId="3520"/>
    <cellStyle name="Normal 2 3 35 2" xfId="3521"/>
    <cellStyle name="Normal 2 3 35 2 2" xfId="3522"/>
    <cellStyle name="Normal 2 3 35 2 2 2" xfId="3523"/>
    <cellStyle name="Normal 2 3 35 2 2 2 2" xfId="3524"/>
    <cellStyle name="Normal 2 3 35 2 2 3" xfId="3525"/>
    <cellStyle name="Normal 2 3 35 2 3" xfId="3526"/>
    <cellStyle name="Normal 2 3 35 2 3 2" xfId="3527"/>
    <cellStyle name="Normal 2 3 35 2 4" xfId="3528"/>
    <cellStyle name="Normal 2 3 35 3" xfId="3529"/>
    <cellStyle name="Normal 2 3 35 3 2" xfId="3530"/>
    <cellStyle name="Normal 2 3 35 3 2 2" xfId="3531"/>
    <cellStyle name="Normal 2 3 35 3 3" xfId="3532"/>
    <cellStyle name="Normal 2 3 35 4" xfId="3533"/>
    <cellStyle name="Normal 2 3 35 4 2" xfId="3534"/>
    <cellStyle name="Normal 2 3 35 5" xfId="3535"/>
    <cellStyle name="Normal 2 3 36" xfId="3536"/>
    <cellStyle name="Normal 2 3 36 2" xfId="3537"/>
    <cellStyle name="Normal 2 3 36 2 2" xfId="3538"/>
    <cellStyle name="Normal 2 3 36 2 2 2" xfId="3539"/>
    <cellStyle name="Normal 2 3 36 2 2 2 2" xfId="3540"/>
    <cellStyle name="Normal 2 3 36 2 2 3" xfId="3541"/>
    <cellStyle name="Normal 2 3 36 2 3" xfId="3542"/>
    <cellStyle name="Normal 2 3 36 2 3 2" xfId="3543"/>
    <cellStyle name="Normal 2 3 36 2 4" xfId="3544"/>
    <cellStyle name="Normal 2 3 36 3" xfId="3545"/>
    <cellStyle name="Normal 2 3 36 3 2" xfId="3546"/>
    <cellStyle name="Normal 2 3 36 3 2 2" xfId="3547"/>
    <cellStyle name="Normal 2 3 36 3 3" xfId="3548"/>
    <cellStyle name="Normal 2 3 36 4" xfId="3549"/>
    <cellStyle name="Normal 2 3 36 4 2" xfId="3550"/>
    <cellStyle name="Normal 2 3 36 5" xfId="3551"/>
    <cellStyle name="Normal 2 3 37" xfId="3552"/>
    <cellStyle name="Normal 2 3 37 2" xfId="3553"/>
    <cellStyle name="Normal 2 3 37 2 2" xfId="3554"/>
    <cellStyle name="Normal 2 3 37 2 2 2" xfId="3555"/>
    <cellStyle name="Normal 2 3 37 2 2 2 2" xfId="3556"/>
    <cellStyle name="Normal 2 3 37 2 2 3" xfId="3557"/>
    <cellStyle name="Normal 2 3 37 2 3" xfId="3558"/>
    <cellStyle name="Normal 2 3 37 2 3 2" xfId="3559"/>
    <cellStyle name="Normal 2 3 37 2 4" xfId="3560"/>
    <cellStyle name="Normal 2 3 37 3" xfId="3561"/>
    <cellStyle name="Normal 2 3 37 3 2" xfId="3562"/>
    <cellStyle name="Normal 2 3 37 3 2 2" xfId="3563"/>
    <cellStyle name="Normal 2 3 37 3 3" xfId="3564"/>
    <cellStyle name="Normal 2 3 37 4" xfId="3565"/>
    <cellStyle name="Normal 2 3 37 4 2" xfId="3566"/>
    <cellStyle name="Normal 2 3 37 5" xfId="3567"/>
    <cellStyle name="Normal 2 3 38" xfId="3568"/>
    <cellStyle name="Normal 2 3 38 2" xfId="3569"/>
    <cellStyle name="Normal 2 3 38 2 2" xfId="3570"/>
    <cellStyle name="Normal 2 3 38 2 2 2" xfId="3571"/>
    <cellStyle name="Normal 2 3 38 2 2 2 2" xfId="3572"/>
    <cellStyle name="Normal 2 3 38 2 2 3" xfId="3573"/>
    <cellStyle name="Normal 2 3 38 2 3" xfId="3574"/>
    <cellStyle name="Normal 2 3 38 2 3 2" xfId="3575"/>
    <cellStyle name="Normal 2 3 38 2 4" xfId="3576"/>
    <cellStyle name="Normal 2 3 38 3" xfId="3577"/>
    <cellStyle name="Normal 2 3 38 3 2" xfId="3578"/>
    <cellStyle name="Normal 2 3 38 3 2 2" xfId="3579"/>
    <cellStyle name="Normal 2 3 38 3 3" xfId="3580"/>
    <cellStyle name="Normal 2 3 38 4" xfId="3581"/>
    <cellStyle name="Normal 2 3 38 4 2" xfId="3582"/>
    <cellStyle name="Normal 2 3 38 5" xfId="3583"/>
    <cellStyle name="Normal 2 3 39" xfId="3584"/>
    <cellStyle name="Normal 2 3 39 2" xfId="3585"/>
    <cellStyle name="Normal 2 3 39 2 2" xfId="3586"/>
    <cellStyle name="Normal 2 3 39 2 2 2" xfId="3587"/>
    <cellStyle name="Normal 2 3 39 2 2 2 2" xfId="3588"/>
    <cellStyle name="Normal 2 3 39 2 2 3" xfId="3589"/>
    <cellStyle name="Normal 2 3 39 2 3" xfId="3590"/>
    <cellStyle name="Normal 2 3 39 2 3 2" xfId="3591"/>
    <cellStyle name="Normal 2 3 39 2 4" xfId="3592"/>
    <cellStyle name="Normal 2 3 39 3" xfId="3593"/>
    <cellStyle name="Normal 2 3 39 3 2" xfId="3594"/>
    <cellStyle name="Normal 2 3 39 3 2 2" xfId="3595"/>
    <cellStyle name="Normal 2 3 39 3 3" xfId="3596"/>
    <cellStyle name="Normal 2 3 39 4" xfId="3597"/>
    <cellStyle name="Normal 2 3 39 4 2" xfId="3598"/>
    <cellStyle name="Normal 2 3 39 5" xfId="3599"/>
    <cellStyle name="Normal 2 3 4" xfId="3600"/>
    <cellStyle name="Normal 2 3 4 2" xfId="3601"/>
    <cellStyle name="Normal 2 3 4 2 2" xfId="3602"/>
    <cellStyle name="Normal 2 3 4 2 2 2" xfId="3603"/>
    <cellStyle name="Normal 2 3 4 2 2 2 2" xfId="3604"/>
    <cellStyle name="Normal 2 3 4 2 2 3" xfId="3605"/>
    <cellStyle name="Normal 2 3 4 2 3" xfId="3606"/>
    <cellStyle name="Normal 2 3 4 2 3 2" xfId="3607"/>
    <cellStyle name="Normal 2 3 4 2 4" xfId="3608"/>
    <cellStyle name="Normal 2 3 4 3" xfId="3609"/>
    <cellStyle name="Normal 2 3 4 3 2" xfId="3610"/>
    <cellStyle name="Normal 2 3 4 3 2 2" xfId="3611"/>
    <cellStyle name="Normal 2 3 4 3 3" xfId="3612"/>
    <cellStyle name="Normal 2 3 4 4" xfId="3613"/>
    <cellStyle name="Normal 2 3 4 4 2" xfId="3614"/>
    <cellStyle name="Normal 2 3 4 5" xfId="3615"/>
    <cellStyle name="Normal 2 3 40" xfId="3616"/>
    <cellStyle name="Normal 2 3 40 2" xfId="3617"/>
    <cellStyle name="Normal 2 3 40 2 2" xfId="3618"/>
    <cellStyle name="Normal 2 3 40 2 2 2" xfId="3619"/>
    <cellStyle name="Normal 2 3 40 2 2 2 2" xfId="3620"/>
    <cellStyle name="Normal 2 3 40 2 2 3" xfId="3621"/>
    <cellStyle name="Normal 2 3 40 2 3" xfId="3622"/>
    <cellStyle name="Normal 2 3 40 2 3 2" xfId="3623"/>
    <cellStyle name="Normal 2 3 40 2 4" xfId="3624"/>
    <cellStyle name="Normal 2 3 40 3" xfId="3625"/>
    <cellStyle name="Normal 2 3 40 3 2" xfId="3626"/>
    <cellStyle name="Normal 2 3 40 3 2 2" xfId="3627"/>
    <cellStyle name="Normal 2 3 40 3 3" xfId="3628"/>
    <cellStyle name="Normal 2 3 40 4" xfId="3629"/>
    <cellStyle name="Normal 2 3 40 4 2" xfId="3630"/>
    <cellStyle name="Normal 2 3 40 5" xfId="3631"/>
    <cellStyle name="Normal 2 3 41" xfId="3632"/>
    <cellStyle name="Normal 2 3 41 2" xfId="3633"/>
    <cellStyle name="Normal 2 3 41 2 2" xfId="3634"/>
    <cellStyle name="Normal 2 3 41 2 2 2" xfId="3635"/>
    <cellStyle name="Normal 2 3 41 2 2 2 2" xfId="3636"/>
    <cellStyle name="Normal 2 3 41 2 2 3" xfId="3637"/>
    <cellStyle name="Normal 2 3 41 2 3" xfId="3638"/>
    <cellStyle name="Normal 2 3 41 2 3 2" xfId="3639"/>
    <cellStyle name="Normal 2 3 41 2 4" xfId="3640"/>
    <cellStyle name="Normal 2 3 41 3" xfId="3641"/>
    <cellStyle name="Normal 2 3 41 3 2" xfId="3642"/>
    <cellStyle name="Normal 2 3 41 3 2 2" xfId="3643"/>
    <cellStyle name="Normal 2 3 41 3 3" xfId="3644"/>
    <cellStyle name="Normal 2 3 41 4" xfId="3645"/>
    <cellStyle name="Normal 2 3 41 4 2" xfId="3646"/>
    <cellStyle name="Normal 2 3 41 5" xfId="3647"/>
    <cellStyle name="Normal 2 3 42" xfId="3648"/>
    <cellStyle name="Normal 2 3 42 2" xfId="3649"/>
    <cellStyle name="Normal 2 3 42 2 2" xfId="3650"/>
    <cellStyle name="Normal 2 3 42 2 2 2" xfId="3651"/>
    <cellStyle name="Normal 2 3 42 2 2 2 2" xfId="3652"/>
    <cellStyle name="Normal 2 3 42 2 2 3" xfId="3653"/>
    <cellStyle name="Normal 2 3 42 2 3" xfId="3654"/>
    <cellStyle name="Normal 2 3 42 2 3 2" xfId="3655"/>
    <cellStyle name="Normal 2 3 42 2 4" xfId="3656"/>
    <cellStyle name="Normal 2 3 42 3" xfId="3657"/>
    <cellStyle name="Normal 2 3 42 3 2" xfId="3658"/>
    <cellStyle name="Normal 2 3 42 3 2 2" xfId="3659"/>
    <cellStyle name="Normal 2 3 42 3 3" xfId="3660"/>
    <cellStyle name="Normal 2 3 42 4" xfId="3661"/>
    <cellStyle name="Normal 2 3 42 4 2" xfId="3662"/>
    <cellStyle name="Normal 2 3 42 5" xfId="3663"/>
    <cellStyle name="Normal 2 3 43" xfId="3664"/>
    <cellStyle name="Normal 2 3 43 2" xfId="3665"/>
    <cellStyle name="Normal 2 3 43 2 2" xfId="3666"/>
    <cellStyle name="Normal 2 3 43 2 2 2" xfId="3667"/>
    <cellStyle name="Normal 2 3 43 2 2 2 2" xfId="3668"/>
    <cellStyle name="Normal 2 3 43 2 2 3" xfId="3669"/>
    <cellStyle name="Normal 2 3 43 2 3" xfId="3670"/>
    <cellStyle name="Normal 2 3 43 2 3 2" xfId="3671"/>
    <cellStyle name="Normal 2 3 43 2 4" xfId="3672"/>
    <cellStyle name="Normal 2 3 43 3" xfId="3673"/>
    <cellStyle name="Normal 2 3 43 3 2" xfId="3674"/>
    <cellStyle name="Normal 2 3 43 3 2 2" xfId="3675"/>
    <cellStyle name="Normal 2 3 43 3 3" xfId="3676"/>
    <cellStyle name="Normal 2 3 43 4" xfId="3677"/>
    <cellStyle name="Normal 2 3 43 4 2" xfId="3678"/>
    <cellStyle name="Normal 2 3 43 5" xfId="3679"/>
    <cellStyle name="Normal 2 3 44" xfId="3680"/>
    <cellStyle name="Normal 2 3 44 2" xfId="3681"/>
    <cellStyle name="Normal 2 3 44 2 2" xfId="3682"/>
    <cellStyle name="Normal 2 3 44 2 2 2" xfId="3683"/>
    <cellStyle name="Normal 2 3 44 2 3" xfId="3684"/>
    <cellStyle name="Normal 2 3 44 3" xfId="3685"/>
    <cellStyle name="Normal 2 3 44 3 2" xfId="3686"/>
    <cellStyle name="Normal 2 3 44 4" xfId="3687"/>
    <cellStyle name="Normal 2 3 45" xfId="3688"/>
    <cellStyle name="Normal 2 3 45 2" xfId="3689"/>
    <cellStyle name="Normal 2 3 45 2 2" xfId="3690"/>
    <cellStyle name="Normal 2 3 45 3" xfId="3691"/>
    <cellStyle name="Normal 2 3 46" xfId="3692"/>
    <cellStyle name="Normal 2 3 46 2" xfId="3693"/>
    <cellStyle name="Normal 2 3 47" xfId="3694"/>
    <cellStyle name="Normal 2 3 5" xfId="3695"/>
    <cellStyle name="Normal 2 3 5 2" xfId="3696"/>
    <cellStyle name="Normal 2 3 5 2 2" xfId="3697"/>
    <cellStyle name="Normal 2 3 5 2 2 2" xfId="3698"/>
    <cellStyle name="Normal 2 3 5 2 2 2 2" xfId="3699"/>
    <cellStyle name="Normal 2 3 5 2 2 3" xfId="3700"/>
    <cellStyle name="Normal 2 3 5 2 3" xfId="3701"/>
    <cellStyle name="Normal 2 3 5 2 3 2" xfId="3702"/>
    <cellStyle name="Normal 2 3 5 2 4" xfId="3703"/>
    <cellStyle name="Normal 2 3 5 3" xfId="3704"/>
    <cellStyle name="Normal 2 3 5 3 2" xfId="3705"/>
    <cellStyle name="Normal 2 3 5 3 2 2" xfId="3706"/>
    <cellStyle name="Normal 2 3 5 3 3" xfId="3707"/>
    <cellStyle name="Normal 2 3 5 4" xfId="3708"/>
    <cellStyle name="Normal 2 3 5 4 2" xfId="3709"/>
    <cellStyle name="Normal 2 3 5 5" xfId="3710"/>
    <cellStyle name="Normal 2 3 6" xfId="3711"/>
    <cellStyle name="Normal 2 3 6 2" xfId="3712"/>
    <cellStyle name="Normal 2 3 6 2 2" xfId="3713"/>
    <cellStyle name="Normal 2 3 6 2 2 2" xfId="3714"/>
    <cellStyle name="Normal 2 3 6 2 2 2 2" xfId="3715"/>
    <cellStyle name="Normal 2 3 6 2 2 3" xfId="3716"/>
    <cellStyle name="Normal 2 3 6 2 3" xfId="3717"/>
    <cellStyle name="Normal 2 3 6 2 3 2" xfId="3718"/>
    <cellStyle name="Normal 2 3 6 2 4" xfId="3719"/>
    <cellStyle name="Normal 2 3 6 3" xfId="3720"/>
    <cellStyle name="Normal 2 3 6 3 2" xfId="3721"/>
    <cellStyle name="Normal 2 3 6 3 2 2" xfId="3722"/>
    <cellStyle name="Normal 2 3 6 3 3" xfId="3723"/>
    <cellStyle name="Normal 2 3 6 4" xfId="3724"/>
    <cellStyle name="Normal 2 3 6 4 2" xfId="3725"/>
    <cellStyle name="Normal 2 3 6 5" xfId="3726"/>
    <cellStyle name="Normal 2 3 7" xfId="3727"/>
    <cellStyle name="Normal 2 3 7 2" xfId="3728"/>
    <cellStyle name="Normal 2 3 7 2 2" xfId="3729"/>
    <cellStyle name="Normal 2 3 7 2 2 2" xfId="3730"/>
    <cellStyle name="Normal 2 3 7 2 2 2 2" xfId="3731"/>
    <cellStyle name="Normal 2 3 7 2 2 3" xfId="3732"/>
    <cellStyle name="Normal 2 3 7 2 3" xfId="3733"/>
    <cellStyle name="Normal 2 3 7 2 3 2" xfId="3734"/>
    <cellStyle name="Normal 2 3 7 2 4" xfId="3735"/>
    <cellStyle name="Normal 2 3 7 3" xfId="3736"/>
    <cellStyle name="Normal 2 3 7 3 2" xfId="3737"/>
    <cellStyle name="Normal 2 3 7 3 2 2" xfId="3738"/>
    <cellStyle name="Normal 2 3 7 3 3" xfId="3739"/>
    <cellStyle name="Normal 2 3 7 4" xfId="3740"/>
    <cellStyle name="Normal 2 3 7 4 2" xfId="3741"/>
    <cellStyle name="Normal 2 3 7 5" xfId="3742"/>
    <cellStyle name="Normal 2 3 8" xfId="3743"/>
    <cellStyle name="Normal 2 3 8 2" xfId="3744"/>
    <cellStyle name="Normal 2 3 8 2 2" xfId="3745"/>
    <cellStyle name="Normal 2 3 8 2 2 2" xfId="3746"/>
    <cellStyle name="Normal 2 3 8 2 2 2 2" xfId="3747"/>
    <cellStyle name="Normal 2 3 8 2 2 3" xfId="3748"/>
    <cellStyle name="Normal 2 3 8 2 3" xfId="3749"/>
    <cellStyle name="Normal 2 3 8 2 3 2" xfId="3750"/>
    <cellStyle name="Normal 2 3 8 2 4" xfId="3751"/>
    <cellStyle name="Normal 2 3 8 3" xfId="3752"/>
    <cellStyle name="Normal 2 3 8 3 2" xfId="3753"/>
    <cellStyle name="Normal 2 3 8 3 2 2" xfId="3754"/>
    <cellStyle name="Normal 2 3 8 3 3" xfId="3755"/>
    <cellStyle name="Normal 2 3 8 4" xfId="3756"/>
    <cellStyle name="Normal 2 3 8 4 2" xfId="3757"/>
    <cellStyle name="Normal 2 3 8 5" xfId="3758"/>
    <cellStyle name="Normal 2 3 9" xfId="3759"/>
    <cellStyle name="Normal 2 3 9 2" xfId="3760"/>
    <cellStyle name="Normal 2 3 9 2 2" xfId="3761"/>
    <cellStyle name="Normal 2 3 9 2 2 2" xfId="3762"/>
    <cellStyle name="Normal 2 3 9 2 2 2 2" xfId="3763"/>
    <cellStyle name="Normal 2 3 9 2 2 3" xfId="3764"/>
    <cellStyle name="Normal 2 3 9 2 3" xfId="3765"/>
    <cellStyle name="Normal 2 3 9 2 3 2" xfId="3766"/>
    <cellStyle name="Normal 2 3 9 2 4" xfId="3767"/>
    <cellStyle name="Normal 2 3 9 3" xfId="3768"/>
    <cellStyle name="Normal 2 3 9 3 2" xfId="3769"/>
    <cellStyle name="Normal 2 3 9 3 2 2" xfId="3770"/>
    <cellStyle name="Normal 2 3 9 3 3" xfId="3771"/>
    <cellStyle name="Normal 2 3 9 4" xfId="3772"/>
    <cellStyle name="Normal 2 3 9 4 2" xfId="3773"/>
    <cellStyle name="Normal 2 3 9 5" xfId="3774"/>
    <cellStyle name="Normal 2 30" xfId="3775"/>
    <cellStyle name="Normal 2 30 2" xfId="3776"/>
    <cellStyle name="Normal 2 30 2 2" xfId="3777"/>
    <cellStyle name="Normal 2 30 2 2 2" xfId="3778"/>
    <cellStyle name="Normal 2 30 2 2 2 2" xfId="3779"/>
    <cellStyle name="Normal 2 30 2 2 3" xfId="3780"/>
    <cellStyle name="Normal 2 30 2 3" xfId="3781"/>
    <cellStyle name="Normal 2 30 2 3 2" xfId="3782"/>
    <cellStyle name="Normal 2 30 2 4" xfId="3783"/>
    <cellStyle name="Normal 2 30 3" xfId="3784"/>
    <cellStyle name="Normal 2 30 3 2" xfId="3785"/>
    <cellStyle name="Normal 2 30 3 2 2" xfId="3786"/>
    <cellStyle name="Normal 2 30 3 3" xfId="3787"/>
    <cellStyle name="Normal 2 30 4" xfId="3788"/>
    <cellStyle name="Normal 2 30 4 2" xfId="3789"/>
    <cellStyle name="Normal 2 30 5" xfId="3790"/>
    <cellStyle name="Normal 2 31" xfId="3791"/>
    <cellStyle name="Normal 2 31 2" xfId="3792"/>
    <cellStyle name="Normal 2 31 2 2" xfId="3793"/>
    <cellStyle name="Normal 2 31 2 2 2" xfId="3794"/>
    <cellStyle name="Normal 2 31 2 2 2 2" xfId="3795"/>
    <cellStyle name="Normal 2 31 2 2 3" xfId="3796"/>
    <cellStyle name="Normal 2 31 2 3" xfId="3797"/>
    <cellStyle name="Normal 2 31 2 3 2" xfId="3798"/>
    <cellStyle name="Normal 2 31 2 4" xfId="3799"/>
    <cellStyle name="Normal 2 31 3" xfId="3800"/>
    <cellStyle name="Normal 2 31 3 2" xfId="3801"/>
    <cellStyle name="Normal 2 31 3 2 2" xfId="3802"/>
    <cellStyle name="Normal 2 31 3 3" xfId="3803"/>
    <cellStyle name="Normal 2 31 4" xfId="3804"/>
    <cellStyle name="Normal 2 31 4 2" xfId="3805"/>
    <cellStyle name="Normal 2 31 5" xfId="3806"/>
    <cellStyle name="Normal 2 32" xfId="3807"/>
    <cellStyle name="Normal 2 32 2" xfId="3808"/>
    <cellStyle name="Normal 2 32 2 2" xfId="3809"/>
    <cellStyle name="Normal 2 32 2 2 2" xfId="3810"/>
    <cellStyle name="Normal 2 32 2 2 2 2" xfId="3811"/>
    <cellStyle name="Normal 2 32 2 2 3" xfId="3812"/>
    <cellStyle name="Normal 2 32 2 3" xfId="3813"/>
    <cellStyle name="Normal 2 32 2 3 2" xfId="3814"/>
    <cellStyle name="Normal 2 32 2 4" xfId="3815"/>
    <cellStyle name="Normal 2 32 3" xfId="3816"/>
    <cellStyle name="Normal 2 32 3 2" xfId="3817"/>
    <cellStyle name="Normal 2 32 3 2 2" xfId="3818"/>
    <cellStyle name="Normal 2 32 3 3" xfId="3819"/>
    <cellStyle name="Normal 2 32 4" xfId="3820"/>
    <cellStyle name="Normal 2 32 4 2" xfId="3821"/>
    <cellStyle name="Normal 2 32 5" xfId="3822"/>
    <cellStyle name="Normal 2 33" xfId="3823"/>
    <cellStyle name="Normal 2 33 2" xfId="3824"/>
    <cellStyle name="Normal 2 33 2 2" xfId="3825"/>
    <cellStyle name="Normal 2 33 2 2 2" xfId="3826"/>
    <cellStyle name="Normal 2 33 2 2 2 2" xfId="3827"/>
    <cellStyle name="Normal 2 33 2 2 3" xfId="3828"/>
    <cellStyle name="Normal 2 33 2 3" xfId="3829"/>
    <cellStyle name="Normal 2 33 2 3 2" xfId="3830"/>
    <cellStyle name="Normal 2 33 2 4" xfId="3831"/>
    <cellStyle name="Normal 2 33 3" xfId="3832"/>
    <cellStyle name="Normal 2 33 3 2" xfId="3833"/>
    <cellStyle name="Normal 2 33 3 2 2" xfId="3834"/>
    <cellStyle name="Normal 2 33 3 3" xfId="3835"/>
    <cellStyle name="Normal 2 33 4" xfId="3836"/>
    <cellStyle name="Normal 2 33 4 2" xfId="3837"/>
    <cellStyle name="Normal 2 33 5" xfId="3838"/>
    <cellStyle name="Normal 2 34" xfId="3839"/>
    <cellStyle name="Normal 2 34 2" xfId="3840"/>
    <cellStyle name="Normal 2 34 2 2" xfId="3841"/>
    <cellStyle name="Normal 2 34 2 2 2" xfId="3842"/>
    <cellStyle name="Normal 2 34 2 2 2 2" xfId="3843"/>
    <cellStyle name="Normal 2 34 2 2 3" xfId="3844"/>
    <cellStyle name="Normal 2 34 2 3" xfId="3845"/>
    <cellStyle name="Normal 2 34 2 3 2" xfId="3846"/>
    <cellStyle name="Normal 2 34 2 4" xfId="3847"/>
    <cellStyle name="Normal 2 34 3" xfId="3848"/>
    <cellStyle name="Normal 2 34 3 2" xfId="3849"/>
    <cellStyle name="Normal 2 34 3 2 2" xfId="3850"/>
    <cellStyle name="Normal 2 34 3 3" xfId="3851"/>
    <cellStyle name="Normal 2 34 4" xfId="3852"/>
    <cellStyle name="Normal 2 34 4 2" xfId="3853"/>
    <cellStyle name="Normal 2 34 5" xfId="3854"/>
    <cellStyle name="Normal 2 35" xfId="3855"/>
    <cellStyle name="Normal 2 35 2" xfId="3856"/>
    <cellStyle name="Normal 2 35 2 2" xfId="3857"/>
    <cellStyle name="Normal 2 35 2 2 2" xfId="3858"/>
    <cellStyle name="Normal 2 35 2 2 2 2" xfId="3859"/>
    <cellStyle name="Normal 2 35 2 2 3" xfId="3860"/>
    <cellStyle name="Normal 2 35 2 3" xfId="3861"/>
    <cellStyle name="Normal 2 35 2 3 2" xfId="3862"/>
    <cellStyle name="Normal 2 35 2 4" xfId="3863"/>
    <cellStyle name="Normal 2 35 3" xfId="3864"/>
    <cellStyle name="Normal 2 35 3 2" xfId="3865"/>
    <cellStyle name="Normal 2 35 3 2 2" xfId="3866"/>
    <cellStyle name="Normal 2 35 3 3" xfId="3867"/>
    <cellStyle name="Normal 2 35 4" xfId="3868"/>
    <cellStyle name="Normal 2 35 4 2" xfId="3869"/>
    <cellStyle name="Normal 2 35 5" xfId="3870"/>
    <cellStyle name="Normal 2 36" xfId="3871"/>
    <cellStyle name="Normal 2 36 2" xfId="3872"/>
    <cellStyle name="Normal 2 36 2 2" xfId="3873"/>
    <cellStyle name="Normal 2 36 2 2 2" xfId="3874"/>
    <cellStyle name="Normal 2 36 2 2 2 2" xfId="3875"/>
    <cellStyle name="Normal 2 36 2 2 3" xfId="3876"/>
    <cellStyle name="Normal 2 36 2 3" xfId="3877"/>
    <cellStyle name="Normal 2 36 2 3 2" xfId="3878"/>
    <cellStyle name="Normal 2 36 2 4" xfId="3879"/>
    <cellStyle name="Normal 2 36 3" xfId="3880"/>
    <cellStyle name="Normal 2 36 3 2" xfId="3881"/>
    <cellStyle name="Normal 2 36 3 2 2" xfId="3882"/>
    <cellStyle name="Normal 2 36 3 3" xfId="3883"/>
    <cellStyle name="Normal 2 36 4" xfId="3884"/>
    <cellStyle name="Normal 2 36 4 2" xfId="3885"/>
    <cellStyle name="Normal 2 36 5" xfId="3886"/>
    <cellStyle name="Normal 2 37" xfId="3887"/>
    <cellStyle name="Normal 2 37 2" xfId="3888"/>
    <cellStyle name="Normal 2 37 2 2" xfId="3889"/>
    <cellStyle name="Normal 2 37 2 2 2" xfId="3890"/>
    <cellStyle name="Normal 2 37 2 2 2 2" xfId="3891"/>
    <cellStyle name="Normal 2 37 2 2 3" xfId="3892"/>
    <cellStyle name="Normal 2 37 2 3" xfId="3893"/>
    <cellStyle name="Normal 2 37 2 3 2" xfId="3894"/>
    <cellStyle name="Normal 2 37 2 4" xfId="3895"/>
    <cellStyle name="Normal 2 37 3" xfId="3896"/>
    <cellStyle name="Normal 2 37 3 2" xfId="3897"/>
    <cellStyle name="Normal 2 37 3 2 2" xfId="3898"/>
    <cellStyle name="Normal 2 37 3 3" xfId="3899"/>
    <cellStyle name="Normal 2 37 4" xfId="3900"/>
    <cellStyle name="Normal 2 37 4 2" xfId="3901"/>
    <cellStyle name="Normal 2 37 5" xfId="3902"/>
    <cellStyle name="Normal 2 38" xfId="3903"/>
    <cellStyle name="Normal 2 38 2" xfId="3904"/>
    <cellStyle name="Normal 2 38 2 2" xfId="3905"/>
    <cellStyle name="Normal 2 38 2 2 2" xfId="3906"/>
    <cellStyle name="Normal 2 38 2 2 2 2" xfId="3907"/>
    <cellStyle name="Normal 2 38 2 2 3" xfId="3908"/>
    <cellStyle name="Normal 2 38 2 3" xfId="3909"/>
    <cellStyle name="Normal 2 38 2 3 2" xfId="3910"/>
    <cellStyle name="Normal 2 38 2 4" xfId="3911"/>
    <cellStyle name="Normal 2 38 3" xfId="3912"/>
    <cellStyle name="Normal 2 38 3 2" xfId="3913"/>
    <cellStyle name="Normal 2 38 3 2 2" xfId="3914"/>
    <cellStyle name="Normal 2 38 3 3" xfId="3915"/>
    <cellStyle name="Normal 2 38 4" xfId="3916"/>
    <cellStyle name="Normal 2 38 4 2" xfId="3917"/>
    <cellStyle name="Normal 2 38 5" xfId="3918"/>
    <cellStyle name="Normal 2 39" xfId="3919"/>
    <cellStyle name="Normal 2 39 2" xfId="3920"/>
    <cellStyle name="Normal 2 39 2 2" xfId="3921"/>
    <cellStyle name="Normal 2 39 2 2 2" xfId="3922"/>
    <cellStyle name="Normal 2 39 2 2 2 2" xfId="3923"/>
    <cellStyle name="Normal 2 39 2 2 3" xfId="3924"/>
    <cellStyle name="Normal 2 39 2 3" xfId="3925"/>
    <cellStyle name="Normal 2 39 2 3 2" xfId="3926"/>
    <cellStyle name="Normal 2 39 2 4" xfId="3927"/>
    <cellStyle name="Normal 2 39 3" xfId="3928"/>
    <cellStyle name="Normal 2 39 3 2" xfId="3929"/>
    <cellStyle name="Normal 2 39 3 2 2" xfId="3930"/>
    <cellStyle name="Normal 2 39 3 3" xfId="3931"/>
    <cellStyle name="Normal 2 39 4" xfId="3932"/>
    <cellStyle name="Normal 2 39 4 2" xfId="3933"/>
    <cellStyle name="Normal 2 39 5" xfId="3934"/>
    <cellStyle name="Normal 2 4" xfId="3935"/>
    <cellStyle name="Normal 2 40" xfId="3936"/>
    <cellStyle name="Normal 2 40 2" xfId="3937"/>
    <cellStyle name="Normal 2 40 2 2" xfId="3938"/>
    <cellStyle name="Normal 2 40 2 2 2" xfId="3939"/>
    <cellStyle name="Normal 2 40 2 2 2 2" xfId="3940"/>
    <cellStyle name="Normal 2 40 2 2 3" xfId="3941"/>
    <cellStyle name="Normal 2 40 2 3" xfId="3942"/>
    <cellStyle name="Normal 2 40 2 3 2" xfId="3943"/>
    <cellStyle name="Normal 2 40 2 4" xfId="3944"/>
    <cellStyle name="Normal 2 40 3" xfId="3945"/>
    <cellStyle name="Normal 2 40 3 2" xfId="3946"/>
    <cellStyle name="Normal 2 40 3 2 2" xfId="3947"/>
    <cellStyle name="Normal 2 40 3 3" xfId="3948"/>
    <cellStyle name="Normal 2 40 4" xfId="3949"/>
    <cellStyle name="Normal 2 40 4 2" xfId="3950"/>
    <cellStyle name="Normal 2 40 5" xfId="3951"/>
    <cellStyle name="Normal 2 41" xfId="3952"/>
    <cellStyle name="Normal 2 41 2" xfId="3953"/>
    <cellStyle name="Normal 2 41 2 2" xfId="3954"/>
    <cellStyle name="Normal 2 41 2 2 2" xfId="3955"/>
    <cellStyle name="Normal 2 41 2 2 2 2" xfId="3956"/>
    <cellStyle name="Normal 2 41 2 2 3" xfId="3957"/>
    <cellStyle name="Normal 2 41 2 3" xfId="3958"/>
    <cellStyle name="Normal 2 41 2 3 2" xfId="3959"/>
    <cellStyle name="Normal 2 41 2 4" xfId="3960"/>
    <cellStyle name="Normal 2 41 3" xfId="3961"/>
    <cellStyle name="Normal 2 41 3 2" xfId="3962"/>
    <cellStyle name="Normal 2 41 3 2 2" xfId="3963"/>
    <cellStyle name="Normal 2 41 3 3" xfId="3964"/>
    <cellStyle name="Normal 2 41 4" xfId="3965"/>
    <cellStyle name="Normal 2 41 4 2" xfId="3966"/>
    <cellStyle name="Normal 2 41 5" xfId="3967"/>
    <cellStyle name="Normal 2 42" xfId="3968"/>
    <cellStyle name="Normal 2 42 2" xfId="3969"/>
    <cellStyle name="Normal 2 42 2 2" xfId="3970"/>
    <cellStyle name="Normal 2 42 2 2 2" xfId="3971"/>
    <cellStyle name="Normal 2 42 2 2 2 2" xfId="3972"/>
    <cellStyle name="Normal 2 42 2 2 3" xfId="3973"/>
    <cellStyle name="Normal 2 42 2 3" xfId="3974"/>
    <cellStyle name="Normal 2 42 2 3 2" xfId="3975"/>
    <cellStyle name="Normal 2 42 2 4" xfId="3976"/>
    <cellStyle name="Normal 2 42 3" xfId="3977"/>
    <cellStyle name="Normal 2 42 3 2" xfId="3978"/>
    <cellStyle name="Normal 2 42 3 2 2" xfId="3979"/>
    <cellStyle name="Normal 2 42 3 3" xfId="3980"/>
    <cellStyle name="Normal 2 42 4" xfId="3981"/>
    <cellStyle name="Normal 2 42 4 2" xfId="3982"/>
    <cellStyle name="Normal 2 42 5" xfId="3983"/>
    <cellStyle name="Normal 2 43" xfId="3984"/>
    <cellStyle name="Normal 2 43 2" xfId="3985"/>
    <cellStyle name="Normal 2 43 2 2" xfId="3986"/>
    <cellStyle name="Normal 2 43 2 2 2" xfId="3987"/>
    <cellStyle name="Normal 2 43 2 2 2 2" xfId="3988"/>
    <cellStyle name="Normal 2 43 2 2 3" xfId="3989"/>
    <cellStyle name="Normal 2 43 2 3" xfId="3990"/>
    <cellStyle name="Normal 2 43 2 3 2" xfId="3991"/>
    <cellStyle name="Normal 2 43 2 4" xfId="3992"/>
    <cellStyle name="Normal 2 43 3" xfId="3993"/>
    <cellStyle name="Normal 2 43 3 2" xfId="3994"/>
    <cellStyle name="Normal 2 43 3 2 2" xfId="3995"/>
    <cellStyle name="Normal 2 43 3 3" xfId="3996"/>
    <cellStyle name="Normal 2 43 4" xfId="3997"/>
    <cellStyle name="Normal 2 43 4 2" xfId="3998"/>
    <cellStyle name="Normal 2 43 5" xfId="3999"/>
    <cellStyle name="Normal 2 44" xfId="4000"/>
    <cellStyle name="Normal 2 44 2" xfId="4001"/>
    <cellStyle name="Normal 2 44 2 2" xfId="4002"/>
    <cellStyle name="Normal 2 44 2 2 2" xfId="4003"/>
    <cellStyle name="Normal 2 44 2 2 2 2" xfId="4004"/>
    <cellStyle name="Normal 2 44 2 2 3" xfId="4005"/>
    <cellStyle name="Normal 2 44 2 3" xfId="4006"/>
    <cellStyle name="Normal 2 44 2 3 2" xfId="4007"/>
    <cellStyle name="Normal 2 44 2 4" xfId="4008"/>
    <cellStyle name="Normal 2 44 3" xfId="4009"/>
    <cellStyle name="Normal 2 44 3 2" xfId="4010"/>
    <cellStyle name="Normal 2 44 3 2 2" xfId="4011"/>
    <cellStyle name="Normal 2 44 3 3" xfId="4012"/>
    <cellStyle name="Normal 2 44 4" xfId="4013"/>
    <cellStyle name="Normal 2 44 4 2" xfId="4014"/>
    <cellStyle name="Normal 2 44 5" xfId="4015"/>
    <cellStyle name="Normal 2 45" xfId="4016"/>
    <cellStyle name="Normal 2 45 2" xfId="4017"/>
    <cellStyle name="Normal 2 45 2 2" xfId="4018"/>
    <cellStyle name="Normal 2 45 2 2 2" xfId="4019"/>
    <cellStyle name="Normal 2 45 2 2 2 2" xfId="4020"/>
    <cellStyle name="Normal 2 45 2 2 3" xfId="4021"/>
    <cellStyle name="Normal 2 45 2 3" xfId="4022"/>
    <cellStyle name="Normal 2 45 2 3 2" xfId="4023"/>
    <cellStyle name="Normal 2 45 2 4" xfId="4024"/>
    <cellStyle name="Normal 2 45 3" xfId="4025"/>
    <cellStyle name="Normal 2 45 3 2" xfId="4026"/>
    <cellStyle name="Normal 2 45 3 2 2" xfId="4027"/>
    <cellStyle name="Normal 2 45 3 3" xfId="4028"/>
    <cellStyle name="Normal 2 45 4" xfId="4029"/>
    <cellStyle name="Normal 2 45 4 2" xfId="4030"/>
    <cellStyle name="Normal 2 45 5" xfId="4031"/>
    <cellStyle name="Normal 2 46" xfId="4032"/>
    <cellStyle name="Normal 2 46 2" xfId="4033"/>
    <cellStyle name="Normal 2 46 2 2" xfId="4034"/>
    <cellStyle name="Normal 2 46 2 2 2" xfId="4035"/>
    <cellStyle name="Normal 2 46 2 2 2 2" xfId="4036"/>
    <cellStyle name="Normal 2 46 2 2 3" xfId="4037"/>
    <cellStyle name="Normal 2 46 2 3" xfId="4038"/>
    <cellStyle name="Normal 2 46 2 3 2" xfId="4039"/>
    <cellStyle name="Normal 2 46 2 4" xfId="4040"/>
    <cellStyle name="Normal 2 46 3" xfId="4041"/>
    <cellStyle name="Normal 2 46 3 2" xfId="4042"/>
    <cellStyle name="Normal 2 46 3 2 2" xfId="4043"/>
    <cellStyle name="Normal 2 46 3 3" xfId="4044"/>
    <cellStyle name="Normal 2 46 4" xfId="4045"/>
    <cellStyle name="Normal 2 46 4 2" xfId="4046"/>
    <cellStyle name="Normal 2 46 5" xfId="4047"/>
    <cellStyle name="Normal 2 47" xfId="4048"/>
    <cellStyle name="Normal 2 47 2" xfId="4049"/>
    <cellStyle name="Normal 2 47 2 2" xfId="4050"/>
    <cellStyle name="Normal 2 47 2 2 2" xfId="4051"/>
    <cellStyle name="Normal 2 47 2 3" xfId="4052"/>
    <cellStyle name="Normal 2 47 3" xfId="4053"/>
    <cellStyle name="Normal 2 47 3 2" xfId="4054"/>
    <cellStyle name="Normal 2 47 4" xfId="4055"/>
    <cellStyle name="Normal 2 48" xfId="4056"/>
    <cellStyle name="Normal 2 48 2" xfId="4057"/>
    <cellStyle name="Normal 2 48 2 2" xfId="4058"/>
    <cellStyle name="Normal 2 48 3" xfId="4059"/>
    <cellStyle name="Normal 2 49" xfId="4060"/>
    <cellStyle name="Normal 2 49 2" xfId="4061"/>
    <cellStyle name="Normal 2 5" xfId="4062"/>
    <cellStyle name="Normal 2 5 2" xfId="4063"/>
    <cellStyle name="Normal 2 5 2 2" xfId="4064"/>
    <cellStyle name="Normal 2 5 2 2 2" xfId="4065"/>
    <cellStyle name="Normal 2 5 2 2 2 2" xfId="4066"/>
    <cellStyle name="Normal 2 5 2 2 3" xfId="4067"/>
    <cellStyle name="Normal 2 5 2 3" xfId="4068"/>
    <cellStyle name="Normal 2 5 2 3 2" xfId="4069"/>
    <cellStyle name="Normal 2 5 2 4" xfId="4070"/>
    <cellStyle name="Normal 2 5 3" xfId="4071"/>
    <cellStyle name="Normal 2 5 3 2" xfId="4072"/>
    <cellStyle name="Normal 2 5 3 2 2" xfId="4073"/>
    <cellStyle name="Normal 2 5 3 3" xfId="4074"/>
    <cellStyle name="Normal 2 5 4" xfId="4075"/>
    <cellStyle name="Normal 2 5 4 2" xfId="4076"/>
    <cellStyle name="Normal 2 5 5" xfId="4077"/>
    <cellStyle name="Normal 2 50" xfId="4078"/>
    <cellStyle name="Normal 2 6" xfId="4079"/>
    <cellStyle name="Normal 2 6 2" xfId="4080"/>
    <cellStyle name="Normal 2 6 2 2" xfId="4081"/>
    <cellStyle name="Normal 2 6 2 2 2" xfId="4082"/>
    <cellStyle name="Normal 2 6 2 2 2 2" xfId="4083"/>
    <cellStyle name="Normal 2 6 2 2 3" xfId="4084"/>
    <cellStyle name="Normal 2 6 2 3" xfId="4085"/>
    <cellStyle name="Normal 2 6 2 3 2" xfId="4086"/>
    <cellStyle name="Normal 2 6 2 4" xfId="4087"/>
    <cellStyle name="Normal 2 6 3" xfId="4088"/>
    <cellStyle name="Normal 2 6 3 2" xfId="4089"/>
    <cellStyle name="Normal 2 6 3 2 2" xfId="4090"/>
    <cellStyle name="Normal 2 6 3 3" xfId="4091"/>
    <cellStyle name="Normal 2 6 4" xfId="4092"/>
    <cellStyle name="Normal 2 6 4 2" xfId="4093"/>
    <cellStyle name="Normal 2 6 5" xfId="4094"/>
    <cellStyle name="Normal 2 7" xfId="4095"/>
    <cellStyle name="Normal 2 7 2" xfId="4096"/>
    <cellStyle name="Normal 2 7 2 2" xfId="4097"/>
    <cellStyle name="Normal 2 7 2 2 2" xfId="4098"/>
    <cellStyle name="Normal 2 7 2 2 2 2" xfId="4099"/>
    <cellStyle name="Normal 2 7 2 2 3" xfId="4100"/>
    <cellStyle name="Normal 2 7 2 3" xfId="4101"/>
    <cellStyle name="Normal 2 7 2 3 2" xfId="4102"/>
    <cellStyle name="Normal 2 7 2 4" xfId="4103"/>
    <cellStyle name="Normal 2 7 3" xfId="4104"/>
    <cellStyle name="Normal 2 7 3 2" xfId="4105"/>
    <cellStyle name="Normal 2 7 3 2 2" xfId="4106"/>
    <cellStyle name="Normal 2 7 3 3" xfId="4107"/>
    <cellStyle name="Normal 2 7 4" xfId="4108"/>
    <cellStyle name="Normal 2 7 4 2" xfId="4109"/>
    <cellStyle name="Normal 2 7 5" xfId="4110"/>
    <cellStyle name="Normal 2 8" xfId="4111"/>
    <cellStyle name="Normal 2 8 2" xfId="4112"/>
    <cellStyle name="Normal 2 8 2 2" xfId="4113"/>
    <cellStyle name="Normal 2 8 2 2 2" xfId="4114"/>
    <cellStyle name="Normal 2 8 2 2 2 2" xfId="4115"/>
    <cellStyle name="Normal 2 8 2 2 3" xfId="4116"/>
    <cellStyle name="Normal 2 8 2 3" xfId="4117"/>
    <cellStyle name="Normal 2 8 2 3 2" xfId="4118"/>
    <cellStyle name="Normal 2 8 2 4" xfId="4119"/>
    <cellStyle name="Normal 2 8 3" xfId="4120"/>
    <cellStyle name="Normal 2 8 3 2" xfId="4121"/>
    <cellStyle name="Normal 2 8 3 2 2" xfId="4122"/>
    <cellStyle name="Normal 2 8 3 3" xfId="4123"/>
    <cellStyle name="Normal 2 8 4" xfId="4124"/>
    <cellStyle name="Normal 2 8 4 2" xfId="4125"/>
    <cellStyle name="Normal 2 8 5" xfId="4126"/>
    <cellStyle name="Normal 2 9" xfId="4127"/>
    <cellStyle name="Normal 2 9 2" xfId="4128"/>
    <cellStyle name="Normal 2 9 2 2" xfId="4129"/>
    <cellStyle name="Normal 2 9 2 2 2" xfId="4130"/>
    <cellStyle name="Normal 2 9 2 2 2 2" xfId="4131"/>
    <cellStyle name="Normal 2 9 2 2 3" xfId="4132"/>
    <cellStyle name="Normal 2 9 2 3" xfId="4133"/>
    <cellStyle name="Normal 2 9 2 3 2" xfId="4134"/>
    <cellStyle name="Normal 2 9 2 4" xfId="4135"/>
    <cellStyle name="Normal 2 9 3" xfId="4136"/>
    <cellStyle name="Normal 2 9 3 2" xfId="4137"/>
    <cellStyle name="Normal 2 9 3 2 2" xfId="4138"/>
    <cellStyle name="Normal 2 9 3 3" xfId="4139"/>
    <cellStyle name="Normal 2 9 4" xfId="4140"/>
    <cellStyle name="Normal 2 9 4 2" xfId="4141"/>
    <cellStyle name="Normal 2 9 5" xfId="4142"/>
    <cellStyle name="Normal 20" xfId="4143"/>
    <cellStyle name="Normal 21" xfId="4144"/>
    <cellStyle name="Normal 22" xfId="4145"/>
    <cellStyle name="Normal 23" xfId="4146"/>
    <cellStyle name="Normal 24" xfId="4147"/>
    <cellStyle name="Normal 25" xfId="4148"/>
    <cellStyle name="Normal 26" xfId="4149"/>
    <cellStyle name="Normal 27" xfId="4150"/>
    <cellStyle name="Normal 28" xfId="4151"/>
    <cellStyle name="Normal 29" xfId="4152"/>
    <cellStyle name="Normal 3" xfId="4153"/>
    <cellStyle name="Normal 30" xfId="4154"/>
    <cellStyle name="Normal 31" xfId="4155"/>
    <cellStyle name="Normal 32" xfId="4156"/>
    <cellStyle name="Normal 33" xfId="4157"/>
    <cellStyle name="Normal 34" xfId="4158"/>
    <cellStyle name="Normal 35" xfId="4159"/>
    <cellStyle name="Normal 36" xfId="4160"/>
    <cellStyle name="Normal 37" xfId="4161"/>
    <cellStyle name="Normal 38" xfId="4162"/>
    <cellStyle name="Normal 39" xfId="4163"/>
    <cellStyle name="Normal 4" xfId="4164"/>
    <cellStyle name="Normal 4 10" xfId="4165"/>
    <cellStyle name="Normal 4 10 2" xfId="4166"/>
    <cellStyle name="Normal 4 10 2 2" xfId="4167"/>
    <cellStyle name="Normal 4 10 2 2 2" xfId="4168"/>
    <cellStyle name="Normal 4 10 2 2 2 2" xfId="4169"/>
    <cellStyle name="Normal 4 10 2 2 3" xfId="4170"/>
    <cellStyle name="Normal 4 10 2 3" xfId="4171"/>
    <cellStyle name="Normal 4 10 2 3 2" xfId="4172"/>
    <cellStyle name="Normal 4 10 2 4" xfId="4173"/>
    <cellStyle name="Normal 4 10 3" xfId="4174"/>
    <cellStyle name="Normal 4 10 3 2" xfId="4175"/>
    <cellStyle name="Normal 4 10 3 2 2" xfId="4176"/>
    <cellStyle name="Normal 4 10 3 3" xfId="4177"/>
    <cellStyle name="Normal 4 10 4" xfId="4178"/>
    <cellStyle name="Normal 4 10 4 2" xfId="4179"/>
    <cellStyle name="Normal 4 10 5" xfId="4180"/>
    <cellStyle name="Normal 4 11" xfId="4181"/>
    <cellStyle name="Normal 4 11 2" xfId="4182"/>
    <cellStyle name="Normal 4 11 2 2" xfId="4183"/>
    <cellStyle name="Normal 4 11 2 2 2" xfId="4184"/>
    <cellStyle name="Normal 4 11 2 2 2 2" xfId="4185"/>
    <cellStyle name="Normal 4 11 2 2 3" xfId="4186"/>
    <cellStyle name="Normal 4 11 2 3" xfId="4187"/>
    <cellStyle name="Normal 4 11 2 3 2" xfId="4188"/>
    <cellStyle name="Normal 4 11 2 4" xfId="4189"/>
    <cellStyle name="Normal 4 11 3" xfId="4190"/>
    <cellStyle name="Normal 4 11 3 2" xfId="4191"/>
    <cellStyle name="Normal 4 11 3 2 2" xfId="4192"/>
    <cellStyle name="Normal 4 11 3 3" xfId="4193"/>
    <cellStyle name="Normal 4 11 4" xfId="4194"/>
    <cellStyle name="Normal 4 11 4 2" xfId="4195"/>
    <cellStyle name="Normal 4 11 5" xfId="4196"/>
    <cellStyle name="Normal 4 12" xfId="4197"/>
    <cellStyle name="Normal 4 12 2" xfId="4198"/>
    <cellStyle name="Normal 4 12 2 2" xfId="4199"/>
    <cellStyle name="Normal 4 12 2 2 2" xfId="4200"/>
    <cellStyle name="Normal 4 12 2 2 2 2" xfId="4201"/>
    <cellStyle name="Normal 4 12 2 2 3" xfId="4202"/>
    <cellStyle name="Normal 4 12 2 3" xfId="4203"/>
    <cellStyle name="Normal 4 12 2 3 2" xfId="4204"/>
    <cellStyle name="Normal 4 12 2 4" xfId="4205"/>
    <cellStyle name="Normal 4 12 3" xfId="4206"/>
    <cellStyle name="Normal 4 12 3 2" xfId="4207"/>
    <cellStyle name="Normal 4 12 3 2 2" xfId="4208"/>
    <cellStyle name="Normal 4 12 3 3" xfId="4209"/>
    <cellStyle name="Normal 4 12 4" xfId="4210"/>
    <cellStyle name="Normal 4 12 4 2" xfId="4211"/>
    <cellStyle name="Normal 4 12 5" xfId="4212"/>
    <cellStyle name="Normal 4 13" xfId="4213"/>
    <cellStyle name="Normal 4 13 2" xfId="4214"/>
    <cellStyle name="Normal 4 13 2 2" xfId="4215"/>
    <cellStyle name="Normal 4 13 2 2 2" xfId="4216"/>
    <cellStyle name="Normal 4 13 2 2 2 2" xfId="4217"/>
    <cellStyle name="Normal 4 13 2 2 3" xfId="4218"/>
    <cellStyle name="Normal 4 13 2 3" xfId="4219"/>
    <cellStyle name="Normal 4 13 2 3 2" xfId="4220"/>
    <cellStyle name="Normal 4 13 2 4" xfId="4221"/>
    <cellStyle name="Normal 4 13 3" xfId="4222"/>
    <cellStyle name="Normal 4 13 3 2" xfId="4223"/>
    <cellStyle name="Normal 4 13 3 2 2" xfId="4224"/>
    <cellStyle name="Normal 4 13 3 3" xfId="4225"/>
    <cellStyle name="Normal 4 13 4" xfId="4226"/>
    <cellStyle name="Normal 4 13 4 2" xfId="4227"/>
    <cellStyle name="Normal 4 13 5" xfId="4228"/>
    <cellStyle name="Normal 4 14" xfId="4229"/>
    <cellStyle name="Normal 4 14 2" xfId="4230"/>
    <cellStyle name="Normal 4 14 2 2" xfId="4231"/>
    <cellStyle name="Normal 4 14 2 2 2" xfId="4232"/>
    <cellStyle name="Normal 4 14 2 2 2 2" xfId="4233"/>
    <cellStyle name="Normal 4 14 2 2 3" xfId="4234"/>
    <cellStyle name="Normal 4 14 2 3" xfId="4235"/>
    <cellStyle name="Normal 4 14 2 3 2" xfId="4236"/>
    <cellStyle name="Normal 4 14 2 4" xfId="4237"/>
    <cellStyle name="Normal 4 14 3" xfId="4238"/>
    <cellStyle name="Normal 4 14 3 2" xfId="4239"/>
    <cellStyle name="Normal 4 14 3 2 2" xfId="4240"/>
    <cellStyle name="Normal 4 14 3 3" xfId="4241"/>
    <cellStyle name="Normal 4 14 4" xfId="4242"/>
    <cellStyle name="Normal 4 14 4 2" xfId="4243"/>
    <cellStyle name="Normal 4 14 5" xfId="4244"/>
    <cellStyle name="Normal 4 15" xfId="4245"/>
    <cellStyle name="Normal 4 15 2" xfId="4246"/>
    <cellStyle name="Normal 4 15 2 2" xfId="4247"/>
    <cellStyle name="Normal 4 15 2 2 2" xfId="4248"/>
    <cellStyle name="Normal 4 15 2 2 2 2" xfId="4249"/>
    <cellStyle name="Normal 4 15 2 2 3" xfId="4250"/>
    <cellStyle name="Normal 4 15 2 3" xfId="4251"/>
    <cellStyle name="Normal 4 15 2 3 2" xfId="4252"/>
    <cellStyle name="Normal 4 15 2 4" xfId="4253"/>
    <cellStyle name="Normal 4 15 3" xfId="4254"/>
    <cellStyle name="Normal 4 15 3 2" xfId="4255"/>
    <cellStyle name="Normal 4 15 3 2 2" xfId="4256"/>
    <cellStyle name="Normal 4 15 3 3" xfId="4257"/>
    <cellStyle name="Normal 4 15 4" xfId="4258"/>
    <cellStyle name="Normal 4 15 4 2" xfId="4259"/>
    <cellStyle name="Normal 4 15 5" xfId="4260"/>
    <cellStyle name="Normal 4 16" xfId="4261"/>
    <cellStyle name="Normal 4 16 2" xfId="4262"/>
    <cellStyle name="Normal 4 16 2 2" xfId="4263"/>
    <cellStyle name="Normal 4 16 2 2 2" xfId="4264"/>
    <cellStyle name="Normal 4 16 2 2 2 2" xfId="4265"/>
    <cellStyle name="Normal 4 16 2 2 3" xfId="4266"/>
    <cellStyle name="Normal 4 16 2 3" xfId="4267"/>
    <cellStyle name="Normal 4 16 2 3 2" xfId="4268"/>
    <cellStyle name="Normal 4 16 2 4" xfId="4269"/>
    <cellStyle name="Normal 4 16 3" xfId="4270"/>
    <cellStyle name="Normal 4 16 3 2" xfId="4271"/>
    <cellStyle name="Normal 4 16 3 2 2" xfId="4272"/>
    <cellStyle name="Normal 4 16 3 3" xfId="4273"/>
    <cellStyle name="Normal 4 16 4" xfId="4274"/>
    <cellStyle name="Normal 4 16 4 2" xfId="4275"/>
    <cellStyle name="Normal 4 16 5" xfId="4276"/>
    <cellStyle name="Normal 4 17" xfId="4277"/>
    <cellStyle name="Normal 4 17 2" xfId="4278"/>
    <cellStyle name="Normal 4 17 2 2" xfId="4279"/>
    <cellStyle name="Normal 4 17 2 2 2" xfId="4280"/>
    <cellStyle name="Normal 4 17 2 2 2 2" xfId="4281"/>
    <cellStyle name="Normal 4 17 2 2 3" xfId="4282"/>
    <cellStyle name="Normal 4 17 2 3" xfId="4283"/>
    <cellStyle name="Normal 4 17 2 3 2" xfId="4284"/>
    <cellStyle name="Normal 4 17 2 4" xfId="4285"/>
    <cellStyle name="Normal 4 17 3" xfId="4286"/>
    <cellStyle name="Normal 4 17 3 2" xfId="4287"/>
    <cellStyle name="Normal 4 17 3 2 2" xfId="4288"/>
    <cellStyle name="Normal 4 17 3 3" xfId="4289"/>
    <cellStyle name="Normal 4 17 4" xfId="4290"/>
    <cellStyle name="Normal 4 17 4 2" xfId="4291"/>
    <cellStyle name="Normal 4 17 5" xfId="4292"/>
    <cellStyle name="Normal 4 18" xfId="4293"/>
    <cellStyle name="Normal 4 18 2" xfId="4294"/>
    <cellStyle name="Normal 4 18 2 2" xfId="4295"/>
    <cellStyle name="Normal 4 18 2 2 2" xfId="4296"/>
    <cellStyle name="Normal 4 18 2 2 2 2" xfId="4297"/>
    <cellStyle name="Normal 4 18 2 2 3" xfId="4298"/>
    <cellStyle name="Normal 4 18 2 3" xfId="4299"/>
    <cellStyle name="Normal 4 18 2 3 2" xfId="4300"/>
    <cellStyle name="Normal 4 18 2 4" xfId="4301"/>
    <cellStyle name="Normal 4 18 3" xfId="4302"/>
    <cellStyle name="Normal 4 18 3 2" xfId="4303"/>
    <cellStyle name="Normal 4 18 3 2 2" xfId="4304"/>
    <cellStyle name="Normal 4 18 3 3" xfId="4305"/>
    <cellStyle name="Normal 4 18 4" xfId="4306"/>
    <cellStyle name="Normal 4 18 4 2" xfId="4307"/>
    <cellStyle name="Normal 4 18 5" xfId="4308"/>
    <cellStyle name="Normal 4 19" xfId="4309"/>
    <cellStyle name="Normal 4 19 2" xfId="4310"/>
    <cellStyle name="Normal 4 19 2 2" xfId="4311"/>
    <cellStyle name="Normal 4 19 2 2 2" xfId="4312"/>
    <cellStyle name="Normal 4 19 2 2 2 2" xfId="4313"/>
    <cellStyle name="Normal 4 19 2 2 3" xfId="4314"/>
    <cellStyle name="Normal 4 19 2 3" xfId="4315"/>
    <cellStyle name="Normal 4 19 2 3 2" xfId="4316"/>
    <cellStyle name="Normal 4 19 2 4" xfId="4317"/>
    <cellStyle name="Normal 4 19 3" xfId="4318"/>
    <cellStyle name="Normal 4 19 3 2" xfId="4319"/>
    <cellStyle name="Normal 4 19 3 2 2" xfId="4320"/>
    <cellStyle name="Normal 4 19 3 3" xfId="4321"/>
    <cellStyle name="Normal 4 19 4" xfId="4322"/>
    <cellStyle name="Normal 4 19 4 2" xfId="4323"/>
    <cellStyle name="Normal 4 19 5" xfId="4324"/>
    <cellStyle name="Normal 4 2" xfId="4325"/>
    <cellStyle name="Normal 4 2 2" xfId="4326"/>
    <cellStyle name="Normal 4 2 2 2" xfId="4327"/>
    <cellStyle name="Normal 4 2 2 2 2" xfId="4328"/>
    <cellStyle name="Normal 4 2 2 2 2 2" xfId="4329"/>
    <cellStyle name="Normal 4 2 2 2 3" xfId="4330"/>
    <cellStyle name="Normal 4 2 2 3" xfId="4331"/>
    <cellStyle name="Normal 4 2 2 3 2" xfId="4332"/>
    <cellStyle name="Normal 4 2 2 4" xfId="4333"/>
    <cellStyle name="Normal 4 2 3" xfId="4334"/>
    <cellStyle name="Normal 4 2 3 2" xfId="4335"/>
    <cellStyle name="Normal 4 2 3 2 2" xfId="4336"/>
    <cellStyle name="Normal 4 2 3 3" xfId="4337"/>
    <cellStyle name="Normal 4 2 4" xfId="4338"/>
    <cellStyle name="Normal 4 2 4 2" xfId="4339"/>
    <cellStyle name="Normal 4 2 5" xfId="4340"/>
    <cellStyle name="Normal 4 20" xfId="4341"/>
    <cellStyle name="Normal 4 20 2" xfId="4342"/>
    <cellStyle name="Normal 4 20 2 2" xfId="4343"/>
    <cellStyle name="Normal 4 20 2 2 2" xfId="4344"/>
    <cellStyle name="Normal 4 20 2 2 2 2" xfId="4345"/>
    <cellStyle name="Normal 4 20 2 2 3" xfId="4346"/>
    <cellStyle name="Normal 4 20 2 3" xfId="4347"/>
    <cellStyle name="Normal 4 20 2 3 2" xfId="4348"/>
    <cellStyle name="Normal 4 20 2 4" xfId="4349"/>
    <cellStyle name="Normal 4 20 3" xfId="4350"/>
    <cellStyle name="Normal 4 20 3 2" xfId="4351"/>
    <cellStyle name="Normal 4 20 3 2 2" xfId="4352"/>
    <cellStyle name="Normal 4 20 3 3" xfId="4353"/>
    <cellStyle name="Normal 4 20 4" xfId="4354"/>
    <cellStyle name="Normal 4 20 4 2" xfId="4355"/>
    <cellStyle name="Normal 4 20 5" xfId="4356"/>
    <cellStyle name="Normal 4 21" xfId="4357"/>
    <cellStyle name="Normal 4 21 2" xfId="4358"/>
    <cellStyle name="Normal 4 21 2 2" xfId="4359"/>
    <cellStyle name="Normal 4 21 2 2 2" xfId="4360"/>
    <cellStyle name="Normal 4 21 2 2 2 2" xfId="4361"/>
    <cellStyle name="Normal 4 21 2 2 3" xfId="4362"/>
    <cellStyle name="Normal 4 21 2 3" xfId="4363"/>
    <cellStyle name="Normal 4 21 2 3 2" xfId="4364"/>
    <cellStyle name="Normal 4 21 2 4" xfId="4365"/>
    <cellStyle name="Normal 4 21 3" xfId="4366"/>
    <cellStyle name="Normal 4 21 3 2" xfId="4367"/>
    <cellStyle name="Normal 4 21 3 2 2" xfId="4368"/>
    <cellStyle name="Normal 4 21 3 3" xfId="4369"/>
    <cellStyle name="Normal 4 21 4" xfId="4370"/>
    <cellStyle name="Normal 4 21 4 2" xfId="4371"/>
    <cellStyle name="Normal 4 21 5" xfId="4372"/>
    <cellStyle name="Normal 4 22" xfId="4373"/>
    <cellStyle name="Normal 4 22 2" xfId="4374"/>
    <cellStyle name="Normal 4 22 2 2" xfId="4375"/>
    <cellStyle name="Normal 4 22 2 2 2" xfId="4376"/>
    <cellStyle name="Normal 4 22 2 2 2 2" xfId="4377"/>
    <cellStyle name="Normal 4 22 2 2 3" xfId="4378"/>
    <cellStyle name="Normal 4 22 2 3" xfId="4379"/>
    <cellStyle name="Normal 4 22 2 3 2" xfId="4380"/>
    <cellStyle name="Normal 4 22 2 4" xfId="4381"/>
    <cellStyle name="Normal 4 22 3" xfId="4382"/>
    <cellStyle name="Normal 4 22 3 2" xfId="4383"/>
    <cellStyle name="Normal 4 22 3 2 2" xfId="4384"/>
    <cellStyle name="Normal 4 22 3 3" xfId="4385"/>
    <cellStyle name="Normal 4 22 4" xfId="4386"/>
    <cellStyle name="Normal 4 22 4 2" xfId="4387"/>
    <cellStyle name="Normal 4 22 5" xfId="4388"/>
    <cellStyle name="Normal 4 23" xfId="4389"/>
    <cellStyle name="Normal 4 23 2" xfId="4390"/>
    <cellStyle name="Normal 4 23 2 2" xfId="4391"/>
    <cellStyle name="Normal 4 23 2 2 2" xfId="4392"/>
    <cellStyle name="Normal 4 23 2 2 2 2" xfId="4393"/>
    <cellStyle name="Normal 4 23 2 2 3" xfId="4394"/>
    <cellStyle name="Normal 4 23 2 3" xfId="4395"/>
    <cellStyle name="Normal 4 23 2 3 2" xfId="4396"/>
    <cellStyle name="Normal 4 23 2 4" xfId="4397"/>
    <cellStyle name="Normal 4 23 3" xfId="4398"/>
    <cellStyle name="Normal 4 23 3 2" xfId="4399"/>
    <cellStyle name="Normal 4 23 3 2 2" xfId="4400"/>
    <cellStyle name="Normal 4 23 3 3" xfId="4401"/>
    <cellStyle name="Normal 4 23 4" xfId="4402"/>
    <cellStyle name="Normal 4 23 4 2" xfId="4403"/>
    <cellStyle name="Normal 4 23 5" xfId="4404"/>
    <cellStyle name="Normal 4 24" xfId="4405"/>
    <cellStyle name="Normal 4 24 2" xfId="4406"/>
    <cellStyle name="Normal 4 24 2 2" xfId="4407"/>
    <cellStyle name="Normal 4 24 2 2 2" xfId="4408"/>
    <cellStyle name="Normal 4 24 2 2 2 2" xfId="4409"/>
    <cellStyle name="Normal 4 24 2 2 3" xfId="4410"/>
    <cellStyle name="Normal 4 24 2 3" xfId="4411"/>
    <cellStyle name="Normal 4 24 2 3 2" xfId="4412"/>
    <cellStyle name="Normal 4 24 2 4" xfId="4413"/>
    <cellStyle name="Normal 4 24 3" xfId="4414"/>
    <cellStyle name="Normal 4 24 3 2" xfId="4415"/>
    <cellStyle name="Normal 4 24 3 2 2" xfId="4416"/>
    <cellStyle name="Normal 4 24 3 3" xfId="4417"/>
    <cellStyle name="Normal 4 24 4" xfId="4418"/>
    <cellStyle name="Normal 4 24 4 2" xfId="4419"/>
    <cellStyle name="Normal 4 24 5" xfId="4420"/>
    <cellStyle name="Normal 4 25" xfId="4421"/>
    <cellStyle name="Normal 4 25 2" xfId="4422"/>
    <cellStyle name="Normal 4 25 2 2" xfId="4423"/>
    <cellStyle name="Normal 4 25 2 2 2" xfId="4424"/>
    <cellStyle name="Normal 4 25 2 2 2 2" xfId="4425"/>
    <cellStyle name="Normal 4 25 2 2 3" xfId="4426"/>
    <cellStyle name="Normal 4 25 2 3" xfId="4427"/>
    <cellStyle name="Normal 4 25 2 3 2" xfId="4428"/>
    <cellStyle name="Normal 4 25 2 4" xfId="4429"/>
    <cellStyle name="Normal 4 25 3" xfId="4430"/>
    <cellStyle name="Normal 4 25 3 2" xfId="4431"/>
    <cellStyle name="Normal 4 25 3 2 2" xfId="4432"/>
    <cellStyle name="Normal 4 25 3 3" xfId="4433"/>
    <cellStyle name="Normal 4 25 4" xfId="4434"/>
    <cellStyle name="Normal 4 25 4 2" xfId="4435"/>
    <cellStyle name="Normal 4 25 5" xfId="4436"/>
    <cellStyle name="Normal 4 26" xfId="4437"/>
    <cellStyle name="Normal 4 26 2" xfId="4438"/>
    <cellStyle name="Normal 4 26 2 2" xfId="4439"/>
    <cellStyle name="Normal 4 26 2 2 2" xfId="4440"/>
    <cellStyle name="Normal 4 26 2 2 2 2" xfId="4441"/>
    <cellStyle name="Normal 4 26 2 2 3" xfId="4442"/>
    <cellStyle name="Normal 4 26 2 3" xfId="4443"/>
    <cellStyle name="Normal 4 26 2 3 2" xfId="4444"/>
    <cellStyle name="Normal 4 26 2 4" xfId="4445"/>
    <cellStyle name="Normal 4 26 3" xfId="4446"/>
    <cellStyle name="Normal 4 26 3 2" xfId="4447"/>
    <cellStyle name="Normal 4 26 3 2 2" xfId="4448"/>
    <cellStyle name="Normal 4 26 3 3" xfId="4449"/>
    <cellStyle name="Normal 4 26 4" xfId="4450"/>
    <cellStyle name="Normal 4 26 4 2" xfId="4451"/>
    <cellStyle name="Normal 4 26 5" xfId="4452"/>
    <cellStyle name="Normal 4 27" xfId="4453"/>
    <cellStyle name="Normal 4 27 2" xfId="4454"/>
    <cellStyle name="Normal 4 27 2 2" xfId="4455"/>
    <cellStyle name="Normal 4 27 2 2 2" xfId="4456"/>
    <cellStyle name="Normal 4 27 2 2 2 2" xfId="4457"/>
    <cellStyle name="Normal 4 27 2 2 3" xfId="4458"/>
    <cellStyle name="Normal 4 27 2 3" xfId="4459"/>
    <cellStyle name="Normal 4 27 2 3 2" xfId="4460"/>
    <cellStyle name="Normal 4 27 2 4" xfId="4461"/>
    <cellStyle name="Normal 4 27 3" xfId="4462"/>
    <cellStyle name="Normal 4 27 3 2" xfId="4463"/>
    <cellStyle name="Normal 4 27 3 2 2" xfId="4464"/>
    <cellStyle name="Normal 4 27 3 3" xfId="4465"/>
    <cellStyle name="Normal 4 27 4" xfId="4466"/>
    <cellStyle name="Normal 4 27 4 2" xfId="4467"/>
    <cellStyle name="Normal 4 27 5" xfId="4468"/>
    <cellStyle name="Normal 4 28" xfId="4469"/>
    <cellStyle name="Normal 4 28 2" xfId="4470"/>
    <cellStyle name="Normal 4 28 2 2" xfId="4471"/>
    <cellStyle name="Normal 4 28 2 2 2" xfId="4472"/>
    <cellStyle name="Normal 4 28 2 2 2 2" xfId="4473"/>
    <cellStyle name="Normal 4 28 2 2 3" xfId="4474"/>
    <cellStyle name="Normal 4 28 2 3" xfId="4475"/>
    <cellStyle name="Normal 4 28 2 3 2" xfId="4476"/>
    <cellStyle name="Normal 4 28 2 4" xfId="4477"/>
    <cellStyle name="Normal 4 28 3" xfId="4478"/>
    <cellStyle name="Normal 4 28 3 2" xfId="4479"/>
    <cellStyle name="Normal 4 28 3 2 2" xfId="4480"/>
    <cellStyle name="Normal 4 28 3 3" xfId="4481"/>
    <cellStyle name="Normal 4 28 4" xfId="4482"/>
    <cellStyle name="Normal 4 28 4 2" xfId="4483"/>
    <cellStyle name="Normal 4 28 5" xfId="4484"/>
    <cellStyle name="Normal 4 29" xfId="4485"/>
    <cellStyle name="Normal 4 29 2" xfId="4486"/>
    <cellStyle name="Normal 4 29 2 2" xfId="4487"/>
    <cellStyle name="Normal 4 29 2 2 2" xfId="4488"/>
    <cellStyle name="Normal 4 29 2 2 2 2" xfId="4489"/>
    <cellStyle name="Normal 4 29 2 2 3" xfId="4490"/>
    <cellStyle name="Normal 4 29 2 3" xfId="4491"/>
    <cellStyle name="Normal 4 29 2 3 2" xfId="4492"/>
    <cellStyle name="Normal 4 29 2 4" xfId="4493"/>
    <cellStyle name="Normal 4 29 3" xfId="4494"/>
    <cellStyle name="Normal 4 29 3 2" xfId="4495"/>
    <cellStyle name="Normal 4 29 3 2 2" xfId="4496"/>
    <cellStyle name="Normal 4 29 3 3" xfId="4497"/>
    <cellStyle name="Normal 4 29 4" xfId="4498"/>
    <cellStyle name="Normal 4 29 4 2" xfId="4499"/>
    <cellStyle name="Normal 4 29 5" xfId="4500"/>
    <cellStyle name="Normal 4 3" xfId="4501"/>
    <cellStyle name="Normal 4 3 2" xfId="4502"/>
    <cellStyle name="Normal 4 3 2 2" xfId="4503"/>
    <cellStyle name="Normal 4 3 2 2 2" xfId="4504"/>
    <cellStyle name="Normal 4 3 2 2 2 2" xfId="4505"/>
    <cellStyle name="Normal 4 3 2 2 3" xfId="4506"/>
    <cellStyle name="Normal 4 3 2 3" xfId="4507"/>
    <cellStyle name="Normal 4 3 2 3 2" xfId="4508"/>
    <cellStyle name="Normal 4 3 2 4" xfId="4509"/>
    <cellStyle name="Normal 4 3 3" xfId="4510"/>
    <cellStyle name="Normal 4 3 3 2" xfId="4511"/>
    <cellStyle name="Normal 4 3 3 2 2" xfId="4512"/>
    <cellStyle name="Normal 4 3 3 3" xfId="4513"/>
    <cellStyle name="Normal 4 3 4" xfId="4514"/>
    <cellStyle name="Normal 4 3 4 2" xfId="4515"/>
    <cellStyle name="Normal 4 3 5" xfId="4516"/>
    <cellStyle name="Normal 4 30" xfId="4517"/>
    <cellStyle name="Normal 4 30 2" xfId="4518"/>
    <cellStyle name="Normal 4 30 2 2" xfId="4519"/>
    <cellStyle name="Normal 4 30 2 2 2" xfId="4520"/>
    <cellStyle name="Normal 4 30 2 2 2 2" xfId="4521"/>
    <cellStyle name="Normal 4 30 2 2 3" xfId="4522"/>
    <cellStyle name="Normal 4 30 2 3" xfId="4523"/>
    <cellStyle name="Normal 4 30 2 3 2" xfId="4524"/>
    <cellStyle name="Normal 4 30 2 4" xfId="4525"/>
    <cellStyle name="Normal 4 30 3" xfId="4526"/>
    <cellStyle name="Normal 4 30 3 2" xfId="4527"/>
    <cellStyle name="Normal 4 30 3 2 2" xfId="4528"/>
    <cellStyle name="Normal 4 30 3 3" xfId="4529"/>
    <cellStyle name="Normal 4 30 4" xfId="4530"/>
    <cellStyle name="Normal 4 30 4 2" xfId="4531"/>
    <cellStyle name="Normal 4 30 5" xfId="4532"/>
    <cellStyle name="Normal 4 31" xfId="4533"/>
    <cellStyle name="Normal 4 31 2" xfId="4534"/>
    <cellStyle name="Normal 4 31 2 2" xfId="4535"/>
    <cellStyle name="Normal 4 31 2 2 2" xfId="4536"/>
    <cellStyle name="Normal 4 31 2 2 2 2" xfId="4537"/>
    <cellStyle name="Normal 4 31 2 2 3" xfId="4538"/>
    <cellStyle name="Normal 4 31 2 3" xfId="4539"/>
    <cellStyle name="Normal 4 31 2 3 2" xfId="4540"/>
    <cellStyle name="Normal 4 31 2 4" xfId="4541"/>
    <cellStyle name="Normal 4 31 3" xfId="4542"/>
    <cellStyle name="Normal 4 31 3 2" xfId="4543"/>
    <cellStyle name="Normal 4 31 3 2 2" xfId="4544"/>
    <cellStyle name="Normal 4 31 3 3" xfId="4545"/>
    <cellStyle name="Normal 4 31 4" xfId="4546"/>
    <cellStyle name="Normal 4 31 4 2" xfId="4547"/>
    <cellStyle name="Normal 4 31 5" xfId="4548"/>
    <cellStyle name="Normal 4 32" xfId="4549"/>
    <cellStyle name="Normal 4 32 2" xfId="4550"/>
    <cellStyle name="Normal 4 32 2 2" xfId="4551"/>
    <cellStyle name="Normal 4 32 2 2 2" xfId="4552"/>
    <cellStyle name="Normal 4 32 2 2 2 2" xfId="4553"/>
    <cellStyle name="Normal 4 32 2 2 3" xfId="4554"/>
    <cellStyle name="Normal 4 32 2 3" xfId="4555"/>
    <cellStyle name="Normal 4 32 2 3 2" xfId="4556"/>
    <cellStyle name="Normal 4 32 2 4" xfId="4557"/>
    <cellStyle name="Normal 4 32 3" xfId="4558"/>
    <cellStyle name="Normal 4 32 3 2" xfId="4559"/>
    <cellStyle name="Normal 4 32 3 2 2" xfId="4560"/>
    <cellStyle name="Normal 4 32 3 3" xfId="4561"/>
    <cellStyle name="Normal 4 32 4" xfId="4562"/>
    <cellStyle name="Normal 4 32 4 2" xfId="4563"/>
    <cellStyle name="Normal 4 32 5" xfId="4564"/>
    <cellStyle name="Normal 4 33" xfId="4565"/>
    <cellStyle name="Normal 4 33 2" xfId="4566"/>
    <cellStyle name="Normal 4 33 2 2" xfId="4567"/>
    <cellStyle name="Normal 4 33 2 2 2" xfId="4568"/>
    <cellStyle name="Normal 4 33 2 2 2 2" xfId="4569"/>
    <cellStyle name="Normal 4 33 2 2 3" xfId="4570"/>
    <cellStyle name="Normal 4 33 2 3" xfId="4571"/>
    <cellStyle name="Normal 4 33 2 3 2" xfId="4572"/>
    <cellStyle name="Normal 4 33 2 4" xfId="4573"/>
    <cellStyle name="Normal 4 33 3" xfId="4574"/>
    <cellStyle name="Normal 4 33 3 2" xfId="4575"/>
    <cellStyle name="Normal 4 33 3 2 2" xfId="4576"/>
    <cellStyle name="Normal 4 33 3 3" xfId="4577"/>
    <cellStyle name="Normal 4 33 4" xfId="4578"/>
    <cellStyle name="Normal 4 33 4 2" xfId="4579"/>
    <cellStyle name="Normal 4 33 5" xfId="4580"/>
    <cellStyle name="Normal 4 34" xfId="4581"/>
    <cellStyle name="Normal 4 34 2" xfId="4582"/>
    <cellStyle name="Normal 4 34 2 2" xfId="4583"/>
    <cellStyle name="Normal 4 34 2 2 2" xfId="4584"/>
    <cellStyle name="Normal 4 34 2 2 2 2" xfId="4585"/>
    <cellStyle name="Normal 4 34 2 2 3" xfId="4586"/>
    <cellStyle name="Normal 4 34 2 3" xfId="4587"/>
    <cellStyle name="Normal 4 34 2 3 2" xfId="4588"/>
    <cellStyle name="Normal 4 34 2 4" xfId="4589"/>
    <cellStyle name="Normal 4 34 3" xfId="4590"/>
    <cellStyle name="Normal 4 34 3 2" xfId="4591"/>
    <cellStyle name="Normal 4 34 3 2 2" xfId="4592"/>
    <cellStyle name="Normal 4 34 3 3" xfId="4593"/>
    <cellStyle name="Normal 4 34 4" xfId="4594"/>
    <cellStyle name="Normal 4 34 4 2" xfId="4595"/>
    <cellStyle name="Normal 4 34 5" xfId="4596"/>
    <cellStyle name="Normal 4 35" xfId="4597"/>
    <cellStyle name="Normal 4 35 2" xfId="4598"/>
    <cellStyle name="Normal 4 35 2 2" xfId="4599"/>
    <cellStyle name="Normal 4 35 2 2 2" xfId="4600"/>
    <cellStyle name="Normal 4 35 2 2 2 2" xfId="4601"/>
    <cellStyle name="Normal 4 35 2 2 3" xfId="4602"/>
    <cellStyle name="Normal 4 35 2 3" xfId="4603"/>
    <cellStyle name="Normal 4 35 2 3 2" xfId="4604"/>
    <cellStyle name="Normal 4 35 2 4" xfId="4605"/>
    <cellStyle name="Normal 4 35 3" xfId="4606"/>
    <cellStyle name="Normal 4 35 3 2" xfId="4607"/>
    <cellStyle name="Normal 4 35 3 2 2" xfId="4608"/>
    <cellStyle name="Normal 4 35 3 3" xfId="4609"/>
    <cellStyle name="Normal 4 35 4" xfId="4610"/>
    <cellStyle name="Normal 4 35 4 2" xfId="4611"/>
    <cellStyle name="Normal 4 35 5" xfId="4612"/>
    <cellStyle name="Normal 4 36" xfId="4613"/>
    <cellStyle name="Normal 4 36 2" xfId="4614"/>
    <cellStyle name="Normal 4 36 2 2" xfId="4615"/>
    <cellStyle name="Normal 4 36 2 2 2" xfId="4616"/>
    <cellStyle name="Normal 4 36 2 2 2 2" xfId="4617"/>
    <cellStyle name="Normal 4 36 2 2 3" xfId="4618"/>
    <cellStyle name="Normal 4 36 2 3" xfId="4619"/>
    <cellStyle name="Normal 4 36 2 3 2" xfId="4620"/>
    <cellStyle name="Normal 4 36 2 4" xfId="4621"/>
    <cellStyle name="Normal 4 36 3" xfId="4622"/>
    <cellStyle name="Normal 4 36 3 2" xfId="4623"/>
    <cellStyle name="Normal 4 36 3 2 2" xfId="4624"/>
    <cellStyle name="Normal 4 36 3 3" xfId="4625"/>
    <cellStyle name="Normal 4 36 4" xfId="4626"/>
    <cellStyle name="Normal 4 36 4 2" xfId="4627"/>
    <cellStyle name="Normal 4 36 5" xfId="4628"/>
    <cellStyle name="Normal 4 37" xfId="4629"/>
    <cellStyle name="Normal 4 37 2" xfId="4630"/>
    <cellStyle name="Normal 4 37 2 2" xfId="4631"/>
    <cellStyle name="Normal 4 37 2 2 2" xfId="4632"/>
    <cellStyle name="Normal 4 37 2 2 2 2" xfId="4633"/>
    <cellStyle name="Normal 4 37 2 2 3" xfId="4634"/>
    <cellStyle name="Normal 4 37 2 3" xfId="4635"/>
    <cellStyle name="Normal 4 37 2 3 2" xfId="4636"/>
    <cellStyle name="Normal 4 37 2 4" xfId="4637"/>
    <cellStyle name="Normal 4 37 3" xfId="4638"/>
    <cellStyle name="Normal 4 37 3 2" xfId="4639"/>
    <cellStyle name="Normal 4 37 3 2 2" xfId="4640"/>
    <cellStyle name="Normal 4 37 3 3" xfId="4641"/>
    <cellStyle name="Normal 4 37 4" xfId="4642"/>
    <cellStyle name="Normal 4 37 4 2" xfId="4643"/>
    <cellStyle name="Normal 4 37 5" xfId="4644"/>
    <cellStyle name="Normal 4 38" xfId="4645"/>
    <cellStyle name="Normal 4 38 2" xfId="4646"/>
    <cellStyle name="Normal 4 38 2 2" xfId="4647"/>
    <cellStyle name="Normal 4 38 2 2 2" xfId="4648"/>
    <cellStyle name="Normal 4 38 2 2 2 2" xfId="4649"/>
    <cellStyle name="Normal 4 38 2 2 3" xfId="4650"/>
    <cellStyle name="Normal 4 38 2 3" xfId="4651"/>
    <cellStyle name="Normal 4 38 2 3 2" xfId="4652"/>
    <cellStyle name="Normal 4 38 2 4" xfId="4653"/>
    <cellStyle name="Normal 4 38 3" xfId="4654"/>
    <cellStyle name="Normal 4 38 3 2" xfId="4655"/>
    <cellStyle name="Normal 4 38 3 2 2" xfId="4656"/>
    <cellStyle name="Normal 4 38 3 3" xfId="4657"/>
    <cellStyle name="Normal 4 38 4" xfId="4658"/>
    <cellStyle name="Normal 4 38 4 2" xfId="4659"/>
    <cellStyle name="Normal 4 38 5" xfId="4660"/>
    <cellStyle name="Normal 4 39" xfId="4661"/>
    <cellStyle name="Normal 4 39 2" xfId="4662"/>
    <cellStyle name="Normal 4 39 2 2" xfId="4663"/>
    <cellStyle name="Normal 4 39 2 2 2" xfId="4664"/>
    <cellStyle name="Normal 4 39 2 2 2 2" xfId="4665"/>
    <cellStyle name="Normal 4 39 2 2 3" xfId="4666"/>
    <cellStyle name="Normal 4 39 2 3" xfId="4667"/>
    <cellStyle name="Normal 4 39 2 3 2" xfId="4668"/>
    <cellStyle name="Normal 4 39 2 4" xfId="4669"/>
    <cellStyle name="Normal 4 39 3" xfId="4670"/>
    <cellStyle name="Normal 4 39 3 2" xfId="4671"/>
    <cellStyle name="Normal 4 39 3 2 2" xfId="4672"/>
    <cellStyle name="Normal 4 39 3 3" xfId="4673"/>
    <cellStyle name="Normal 4 39 4" xfId="4674"/>
    <cellStyle name="Normal 4 39 4 2" xfId="4675"/>
    <cellStyle name="Normal 4 39 5" xfId="4676"/>
    <cellStyle name="Normal 4 4" xfId="4677"/>
    <cellStyle name="Normal 4 4 2" xfId="4678"/>
    <cellStyle name="Normal 4 4 2 2" xfId="4679"/>
    <cellStyle name="Normal 4 4 2 2 2" xfId="4680"/>
    <cellStyle name="Normal 4 4 2 2 2 2" xfId="4681"/>
    <cellStyle name="Normal 4 4 2 2 3" xfId="4682"/>
    <cellStyle name="Normal 4 4 2 3" xfId="4683"/>
    <cellStyle name="Normal 4 4 2 3 2" xfId="4684"/>
    <cellStyle name="Normal 4 4 2 4" xfId="4685"/>
    <cellStyle name="Normal 4 4 3" xfId="4686"/>
    <cellStyle name="Normal 4 4 3 2" xfId="4687"/>
    <cellStyle name="Normal 4 4 3 2 2" xfId="4688"/>
    <cellStyle name="Normal 4 4 3 3" xfId="4689"/>
    <cellStyle name="Normal 4 4 4" xfId="4690"/>
    <cellStyle name="Normal 4 4 4 2" xfId="4691"/>
    <cellStyle name="Normal 4 4 5" xfId="4692"/>
    <cellStyle name="Normal 4 40" xfId="4693"/>
    <cellStyle name="Normal 4 40 2" xfId="4694"/>
    <cellStyle name="Normal 4 40 2 2" xfId="4695"/>
    <cellStyle name="Normal 4 40 2 2 2" xfId="4696"/>
    <cellStyle name="Normal 4 40 2 2 2 2" xfId="4697"/>
    <cellStyle name="Normal 4 40 2 2 3" xfId="4698"/>
    <cellStyle name="Normal 4 40 2 3" xfId="4699"/>
    <cellStyle name="Normal 4 40 2 3 2" xfId="4700"/>
    <cellStyle name="Normal 4 40 2 4" xfId="4701"/>
    <cellStyle name="Normal 4 40 3" xfId="4702"/>
    <cellStyle name="Normal 4 40 3 2" xfId="4703"/>
    <cellStyle name="Normal 4 40 3 2 2" xfId="4704"/>
    <cellStyle name="Normal 4 40 3 3" xfId="4705"/>
    <cellStyle name="Normal 4 40 4" xfId="4706"/>
    <cellStyle name="Normal 4 40 4 2" xfId="4707"/>
    <cellStyle name="Normal 4 40 5" xfId="4708"/>
    <cellStyle name="Normal 4 41" xfId="4709"/>
    <cellStyle name="Normal 4 41 2" xfId="4710"/>
    <cellStyle name="Normal 4 41 2 2" xfId="4711"/>
    <cellStyle name="Normal 4 41 2 2 2" xfId="4712"/>
    <cellStyle name="Normal 4 41 2 2 2 2" xfId="4713"/>
    <cellStyle name="Normal 4 41 2 2 3" xfId="4714"/>
    <cellStyle name="Normal 4 41 2 3" xfId="4715"/>
    <cellStyle name="Normal 4 41 2 3 2" xfId="4716"/>
    <cellStyle name="Normal 4 41 2 4" xfId="4717"/>
    <cellStyle name="Normal 4 41 3" xfId="4718"/>
    <cellStyle name="Normal 4 41 3 2" xfId="4719"/>
    <cellStyle name="Normal 4 41 3 2 2" xfId="4720"/>
    <cellStyle name="Normal 4 41 3 3" xfId="4721"/>
    <cellStyle name="Normal 4 41 4" xfId="4722"/>
    <cellStyle name="Normal 4 41 4 2" xfId="4723"/>
    <cellStyle name="Normal 4 41 5" xfId="4724"/>
    <cellStyle name="Normal 4 42" xfId="4725"/>
    <cellStyle name="Normal 4 42 2" xfId="4726"/>
    <cellStyle name="Normal 4 42 2 2" xfId="4727"/>
    <cellStyle name="Normal 4 42 2 2 2" xfId="4728"/>
    <cellStyle name="Normal 4 42 2 2 2 2" xfId="4729"/>
    <cellStyle name="Normal 4 42 2 2 3" xfId="4730"/>
    <cellStyle name="Normal 4 42 2 3" xfId="4731"/>
    <cellStyle name="Normal 4 42 2 3 2" xfId="4732"/>
    <cellStyle name="Normal 4 42 2 4" xfId="4733"/>
    <cellStyle name="Normal 4 42 3" xfId="4734"/>
    <cellStyle name="Normal 4 42 3 2" xfId="4735"/>
    <cellStyle name="Normal 4 42 3 2 2" xfId="4736"/>
    <cellStyle name="Normal 4 42 3 3" xfId="4737"/>
    <cellStyle name="Normal 4 42 4" xfId="4738"/>
    <cellStyle name="Normal 4 42 4 2" xfId="4739"/>
    <cellStyle name="Normal 4 42 5" xfId="4740"/>
    <cellStyle name="Normal 4 43" xfId="4741"/>
    <cellStyle name="Normal 4 43 2" xfId="4742"/>
    <cellStyle name="Normal 4 43 2 2" xfId="4743"/>
    <cellStyle name="Normal 4 43 2 2 2" xfId="4744"/>
    <cellStyle name="Normal 4 43 2 2 2 2" xfId="4745"/>
    <cellStyle name="Normal 4 43 2 2 3" xfId="4746"/>
    <cellStyle name="Normal 4 43 2 3" xfId="4747"/>
    <cellStyle name="Normal 4 43 2 3 2" xfId="4748"/>
    <cellStyle name="Normal 4 43 2 4" xfId="4749"/>
    <cellStyle name="Normal 4 43 3" xfId="4750"/>
    <cellStyle name="Normal 4 43 3 2" xfId="4751"/>
    <cellStyle name="Normal 4 43 3 2 2" xfId="4752"/>
    <cellStyle name="Normal 4 43 3 3" xfId="4753"/>
    <cellStyle name="Normal 4 43 4" xfId="4754"/>
    <cellStyle name="Normal 4 43 4 2" xfId="4755"/>
    <cellStyle name="Normal 4 43 5" xfId="4756"/>
    <cellStyle name="Normal 4 44" xfId="4757"/>
    <cellStyle name="Normal 4 44 2" xfId="4758"/>
    <cellStyle name="Normal 4 44 2 2" xfId="4759"/>
    <cellStyle name="Normal 4 44 2 2 2" xfId="4760"/>
    <cellStyle name="Normal 4 44 2 3" xfId="4761"/>
    <cellStyle name="Normal 4 44 3" xfId="4762"/>
    <cellStyle name="Normal 4 44 3 2" xfId="4763"/>
    <cellStyle name="Normal 4 44 4" xfId="4764"/>
    <cellStyle name="Normal 4 45" xfId="4765"/>
    <cellStyle name="Normal 4 45 2" xfId="4766"/>
    <cellStyle name="Normal 4 45 2 2" xfId="4767"/>
    <cellStyle name="Normal 4 45 3" xfId="4768"/>
    <cellStyle name="Normal 4 46" xfId="4769"/>
    <cellStyle name="Normal 4 46 2" xfId="4770"/>
    <cellStyle name="Normal 4 47" xfId="4771"/>
    <cellStyle name="Normal 4 5" xfId="4772"/>
    <cellStyle name="Normal 4 5 2" xfId="4773"/>
    <cellStyle name="Normal 4 5 2 2" xfId="4774"/>
    <cellStyle name="Normal 4 5 2 2 2" xfId="4775"/>
    <cellStyle name="Normal 4 5 2 2 2 2" xfId="4776"/>
    <cellStyle name="Normal 4 5 2 2 3" xfId="4777"/>
    <cellStyle name="Normal 4 5 2 3" xfId="4778"/>
    <cellStyle name="Normal 4 5 2 3 2" xfId="4779"/>
    <cellStyle name="Normal 4 5 2 4" xfId="4780"/>
    <cellStyle name="Normal 4 5 3" xfId="4781"/>
    <cellStyle name="Normal 4 5 3 2" xfId="4782"/>
    <cellStyle name="Normal 4 5 3 2 2" xfId="4783"/>
    <cellStyle name="Normal 4 5 3 3" xfId="4784"/>
    <cellStyle name="Normal 4 5 4" xfId="4785"/>
    <cellStyle name="Normal 4 5 4 2" xfId="4786"/>
    <cellStyle name="Normal 4 5 5" xfId="4787"/>
    <cellStyle name="Normal 4 6" xfId="4788"/>
    <cellStyle name="Normal 4 6 2" xfId="4789"/>
    <cellStyle name="Normal 4 6 2 2" xfId="4790"/>
    <cellStyle name="Normal 4 6 2 2 2" xfId="4791"/>
    <cellStyle name="Normal 4 6 2 2 2 2" xfId="4792"/>
    <cellStyle name="Normal 4 6 2 2 3" xfId="4793"/>
    <cellStyle name="Normal 4 6 2 3" xfId="4794"/>
    <cellStyle name="Normal 4 6 2 3 2" xfId="4795"/>
    <cellStyle name="Normal 4 6 2 4" xfId="4796"/>
    <cellStyle name="Normal 4 6 3" xfId="4797"/>
    <cellStyle name="Normal 4 6 3 2" xfId="4798"/>
    <cellStyle name="Normal 4 6 3 2 2" xfId="4799"/>
    <cellStyle name="Normal 4 6 3 3" xfId="4800"/>
    <cellStyle name="Normal 4 6 4" xfId="4801"/>
    <cellStyle name="Normal 4 6 4 2" xfId="4802"/>
    <cellStyle name="Normal 4 6 5" xfId="4803"/>
    <cellStyle name="Normal 4 7" xfId="4804"/>
    <cellStyle name="Normal 4 7 2" xfId="4805"/>
    <cellStyle name="Normal 4 7 2 2" xfId="4806"/>
    <cellStyle name="Normal 4 7 2 2 2" xfId="4807"/>
    <cellStyle name="Normal 4 7 2 2 2 2" xfId="4808"/>
    <cellStyle name="Normal 4 7 2 2 3" xfId="4809"/>
    <cellStyle name="Normal 4 7 2 3" xfId="4810"/>
    <cellStyle name="Normal 4 7 2 3 2" xfId="4811"/>
    <cellStyle name="Normal 4 7 2 4" xfId="4812"/>
    <cellStyle name="Normal 4 7 3" xfId="4813"/>
    <cellStyle name="Normal 4 7 3 2" xfId="4814"/>
    <cellStyle name="Normal 4 7 3 2 2" xfId="4815"/>
    <cellStyle name="Normal 4 7 3 3" xfId="4816"/>
    <cellStyle name="Normal 4 7 4" xfId="4817"/>
    <cellStyle name="Normal 4 7 4 2" xfId="4818"/>
    <cellStyle name="Normal 4 7 5" xfId="4819"/>
    <cellStyle name="Normal 4 8" xfId="4820"/>
    <cellStyle name="Normal 4 8 2" xfId="4821"/>
    <cellStyle name="Normal 4 8 2 2" xfId="4822"/>
    <cellStyle name="Normal 4 8 2 2 2" xfId="4823"/>
    <cellStyle name="Normal 4 8 2 2 2 2" xfId="4824"/>
    <cellStyle name="Normal 4 8 2 2 3" xfId="4825"/>
    <cellStyle name="Normal 4 8 2 3" xfId="4826"/>
    <cellStyle name="Normal 4 8 2 3 2" xfId="4827"/>
    <cellStyle name="Normal 4 8 2 4" xfId="4828"/>
    <cellStyle name="Normal 4 8 3" xfId="4829"/>
    <cellStyle name="Normal 4 8 3 2" xfId="4830"/>
    <cellStyle name="Normal 4 8 3 2 2" xfId="4831"/>
    <cellStyle name="Normal 4 8 3 3" xfId="4832"/>
    <cellStyle name="Normal 4 8 4" xfId="4833"/>
    <cellStyle name="Normal 4 8 4 2" xfId="4834"/>
    <cellStyle name="Normal 4 8 5" xfId="4835"/>
    <cellStyle name="Normal 4 9" xfId="4836"/>
    <cellStyle name="Normal 4 9 2" xfId="4837"/>
    <cellStyle name="Normal 4 9 2 2" xfId="4838"/>
    <cellStyle name="Normal 4 9 2 2 2" xfId="4839"/>
    <cellStyle name="Normal 4 9 2 2 2 2" xfId="4840"/>
    <cellStyle name="Normal 4 9 2 2 3" xfId="4841"/>
    <cellStyle name="Normal 4 9 2 3" xfId="4842"/>
    <cellStyle name="Normal 4 9 2 3 2" xfId="4843"/>
    <cellStyle name="Normal 4 9 2 4" xfId="4844"/>
    <cellStyle name="Normal 4 9 3" xfId="4845"/>
    <cellStyle name="Normal 4 9 3 2" xfId="4846"/>
    <cellStyle name="Normal 4 9 3 2 2" xfId="4847"/>
    <cellStyle name="Normal 4 9 3 3" xfId="4848"/>
    <cellStyle name="Normal 4 9 4" xfId="4849"/>
    <cellStyle name="Normal 4 9 4 2" xfId="4850"/>
    <cellStyle name="Normal 4 9 5" xfId="4851"/>
    <cellStyle name="Normal 40" xfId="4852"/>
    <cellStyle name="Normal 41" xfId="4853"/>
    <cellStyle name="Normal 5" xfId="4854"/>
    <cellStyle name="Normal 6" xfId="4855"/>
    <cellStyle name="Normal 7" xfId="4856"/>
    <cellStyle name="Normal 8" xfId="4857"/>
    <cellStyle name="Normal 9" xfId="4858"/>
    <cellStyle name="Percent" xfId="2" builtinId="5"/>
    <cellStyle name="Percent 2" xfId="485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02398/Library/Caches/TemporaryItems/Outlook%20Temp/Sartre%20Offers%20Spreadsheet%2020121114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rtre%20Offer%20Spreadsheet_3_26_2013_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02398/Library/Caches/TemporaryItems/Outlook%20Temp/GrouponBlackFridayCyberMonday_20121114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cription"/>
      <sheetName val="ToDo"/>
      <sheetName val="FinOverview"/>
      <sheetName val="Legend"/>
      <sheetName val="ChangeLog"/>
      <sheetName val="Proposed"/>
      <sheetName val="Marketing Offers"/>
      <sheetName val="DailyDeal Offers"/>
      <sheetName val="DAC Offers"/>
      <sheetName val="Testing Offers"/>
      <sheetName val="GC Offers"/>
      <sheetName val="Cyber GC Offers"/>
      <sheetName val="GroupSite Offers"/>
      <sheetName val="GroupPass Offers"/>
      <sheetName val="GroupSeat Offers"/>
      <sheetName val="IHT Offers"/>
      <sheetName val="Readers Offers"/>
      <sheetName val="Apple Offers"/>
      <sheetName val="Special Offers"/>
      <sheetName val="Comp Offers"/>
      <sheetName val="HD IHD Offers"/>
      <sheetName val="NYTCO Offers"/>
      <sheetName val="Gaming Offers"/>
      <sheetName val="Legacy Offers"/>
      <sheetName val="Edu Offers"/>
      <sheetName val="EDU Tier1 Offers"/>
      <sheetName val="EDU Tier2 Offers"/>
      <sheetName val="EDU Tier3 Offers"/>
      <sheetName val="TR Offers"/>
      <sheetName val="Pricing"/>
      <sheetName val="Data Inputs"/>
      <sheetName val="REMOVED OCs"/>
      <sheetName val="Previous TESTING"/>
      <sheetName val="Fake Pricing"/>
      <sheetName val="Old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0">
          <cell r="B10" t="str">
            <v>N/A</v>
          </cell>
          <cell r="D10" t="str">
            <v>Bundle A (Web+SP)</v>
          </cell>
          <cell r="F10" t="str">
            <v>N/A</v>
          </cell>
          <cell r="H10" t="str">
            <v>N/A</v>
          </cell>
          <cell r="J10" t="str">
            <v>N/A</v>
          </cell>
          <cell r="L10" t="str">
            <v>N/A</v>
          </cell>
          <cell r="N10" t="str">
            <v>N/A</v>
          </cell>
          <cell r="P10" t="str">
            <v>N/A</v>
          </cell>
          <cell r="R10" t="str">
            <v>N/A</v>
          </cell>
          <cell r="T10" t="str">
            <v>N/A</v>
          </cell>
          <cell r="V10" t="str">
            <v>N/A</v>
          </cell>
          <cell r="X10" t="str">
            <v>N/A</v>
          </cell>
          <cell r="Z10" t="str">
            <v>N/A</v>
          </cell>
          <cell r="AB10" t="str">
            <v>N/A</v>
          </cell>
          <cell r="AD10" t="str">
            <v>N/A</v>
          </cell>
          <cell r="AF10" t="str">
            <v>N/A</v>
          </cell>
          <cell r="AH10" t="str">
            <v>N/A</v>
          </cell>
          <cell r="AJ10" t="str">
            <v>N/A</v>
          </cell>
          <cell r="AL10" t="str">
            <v>N/A</v>
          </cell>
          <cell r="AN10" t="str">
            <v>N/A</v>
          </cell>
          <cell r="AP10" t="str">
            <v>Newspaper (HD) - "Newspaper"</v>
          </cell>
          <cell r="AR10" t="str">
            <v>N/A</v>
          </cell>
          <cell r="AT10" t="str">
            <v>N/A</v>
          </cell>
        </row>
        <row r="11">
          <cell r="B11" t="str">
            <v>NYTimes: Web + Smartphone App</v>
          </cell>
          <cell r="D11" t="str">
            <v>Bundle B (Web+Tab)</v>
          </cell>
          <cell r="F11" t="str">
            <v>Complimentary</v>
          </cell>
          <cell r="H11">
            <v>0</v>
          </cell>
          <cell r="J11">
            <v>0</v>
          </cell>
          <cell r="L11" t="str">
            <v>Web+Smartphone App
Regular Price
$15.00 every 4 weeks</v>
          </cell>
          <cell r="N11">
            <v>0</v>
          </cell>
          <cell r="P11" t="str">
            <v>MOST POPULAR BUNDLE</v>
          </cell>
          <cell r="R11" t="str">
            <v>LIMITED TIME OFFER</v>
          </cell>
          <cell r="T11" t="str">
            <v>$3.75 / week</v>
          </cell>
          <cell r="V11" t="str">
            <v>($3.75 / week thereafter)</v>
          </cell>
          <cell r="X11" t="str">
            <v>LIMITED TIME OFFER</v>
          </cell>
          <cell r="Z11" t="str">
            <v>$5.50 / week</v>
          </cell>
          <cell r="AB11" t="str">
            <v>($5.50 / week thereafter)</v>
          </cell>
          <cell r="AD11" t="str">
            <v>First 2 Weeks</v>
          </cell>
          <cell r="AF11" t="str">
            <v>Thereafter</v>
          </cell>
          <cell r="AH11" t="str">
            <v>Annual</v>
          </cell>
          <cell r="AJ11" t="str">
            <v>Regular</v>
          </cell>
          <cell r="AL11" t="str">
            <v>All</v>
          </cell>
          <cell r="AN11" t="str">
            <v>Active</v>
          </cell>
          <cell r="AP11" t="str">
            <v>Information Service (Web Products) - "InfoService"</v>
          </cell>
          <cell r="AR11" t="str">
            <v>4 Week Billing: No refund.  Users will maintain access for the remainder of the billing period.  Users will not be billed in the next billing cycle.</v>
          </cell>
          <cell r="AT11" t="str">
            <v>Unlimited access to NYTimes.com from any device,
plus full access to the NYTimes app for your smartphone.</v>
          </cell>
        </row>
        <row r="12">
          <cell r="B12" t="str">
            <v>NYTimes: Web + Tablet App</v>
          </cell>
          <cell r="D12" t="str">
            <v>Bundle D (Digital All Access)</v>
          </cell>
          <cell r="F12" t="str">
            <v>Full Price</v>
          </cell>
          <cell r="H12">
            <v>60</v>
          </cell>
          <cell r="J12">
            <v>0.99</v>
          </cell>
          <cell r="L12" t="str">
            <v>Web+Tablet App
Regular Price
$20.00 every 4 weeks</v>
          </cell>
          <cell r="N12">
            <v>0</v>
          </cell>
          <cell r="P12">
            <v>0</v>
          </cell>
          <cell r="R12" t="str">
            <v>RISK-FREE TRIAL</v>
          </cell>
          <cell r="T12" t="str">
            <v>$5.00 / week</v>
          </cell>
          <cell r="V12" t="str">
            <v>($5.00 / week thereafter)</v>
          </cell>
          <cell r="X12" t="str">
            <v>FREE TRIAL - LIMITED TIME OFFER</v>
          </cell>
          <cell r="Z12" t="str">
            <v>$6.60 / week</v>
          </cell>
          <cell r="AB12" t="str">
            <v>($6.60 / week thereafter)</v>
          </cell>
          <cell r="AD12" t="str">
            <v>First 4 Weeks</v>
          </cell>
          <cell r="AF12">
            <v>0</v>
          </cell>
          <cell r="AH12" t="str">
            <v>Monthly</v>
          </cell>
          <cell r="AJ12" t="str">
            <v>Readership - Tier 1</v>
          </cell>
          <cell r="AL12" t="str">
            <v>Anonymous User</v>
          </cell>
          <cell r="AN12" t="str">
            <v>Inactive</v>
          </cell>
          <cell r="AP12" t="str">
            <v>Digital Newspaper (Times Reader) - "DigitalNews"</v>
          </cell>
          <cell r="AR12" t="str">
            <v>Annual Billing: No refund if cancelled in the last 30 days and access remains through the end of the period.  Otherwise, pro-rated refund and access removed within 6 hours.</v>
          </cell>
          <cell r="AT12" t="str">
            <v>Unlimited access to NYTimes.com from any device, 
plus full access to the NYTimes app for your tablet.</v>
          </cell>
        </row>
        <row r="13">
          <cell r="B13" t="str">
            <v>NYTimes: All Digital Access</v>
          </cell>
          <cell r="D13" t="str">
            <v>Bundle E</v>
          </cell>
          <cell r="F13" t="str">
            <v>Free Trial for 2 Weeks</v>
          </cell>
          <cell r="H13">
            <v>65</v>
          </cell>
          <cell r="J13">
            <v>20</v>
          </cell>
          <cell r="L13" t="str">
            <v>All Digital Access
Regular Price
$35.00 every 4 weeks</v>
          </cell>
          <cell r="N13">
            <v>0</v>
          </cell>
          <cell r="P13">
            <v>0</v>
          </cell>
          <cell r="R13" t="str">
            <v>SPECIAL OFFER: 25% OFF</v>
          </cell>
          <cell r="T13" t="str">
            <v>$8.75 / week</v>
          </cell>
          <cell r="V13" t="str">
            <v>($8.75 / week thereafter)</v>
          </cell>
          <cell r="X13" t="str">
            <v>25% OFF - SPECIAL DEAL</v>
          </cell>
          <cell r="Z13" t="str">
            <v>$11.00 / week</v>
          </cell>
          <cell r="AB13" t="str">
            <v>($11.00 / week thereafter)</v>
          </cell>
          <cell r="AD13" t="str">
            <v>First 8 Weeks</v>
          </cell>
          <cell r="AF13">
            <v>0</v>
          </cell>
          <cell r="AH13" t="str">
            <v>Daily</v>
          </cell>
          <cell r="AJ13" t="str">
            <v>Readership - Tier 2</v>
          </cell>
          <cell r="AL13" t="str">
            <v>HD</v>
          </cell>
          <cell r="AN13">
            <v>0</v>
          </cell>
          <cell r="AP13" t="str">
            <v>Digital Game (Crosswords) - "Gaming"</v>
          </cell>
          <cell r="AR13" t="str">
            <v>Complimentary Access: No refund.  Access removed within 6 hours if cancelled.</v>
          </cell>
          <cell r="AT13" t="str">
            <v>Unlimited access to NYTimes.com from any device, 
plus full access to the NYTimes app for your smartphone and tablet.</v>
          </cell>
        </row>
        <row r="14">
          <cell r="B14" t="str">
            <v>Free NYTimes.com Access (for Home Delivery)</v>
          </cell>
          <cell r="D14" t="str">
            <v>Bundle F</v>
          </cell>
          <cell r="F14" t="str">
            <v>Free Trial for 4 Weeks</v>
          </cell>
          <cell r="H14">
            <v>130</v>
          </cell>
          <cell r="J14">
            <v>24</v>
          </cell>
          <cell r="L14" t="str">
            <v>Web+Smartphone App
Free Trial
First 2 Weeks: FREE
Thereafter: $15.00 every 4 weeks</v>
          </cell>
          <cell r="N14">
            <v>0</v>
          </cell>
          <cell r="P14">
            <v>0</v>
          </cell>
          <cell r="R14" t="str">
            <v>SPECIAL OFFER: 25% OFF</v>
          </cell>
          <cell r="T14" t="str">
            <v>1 Year Complimentary Access</v>
          </cell>
          <cell r="V14">
            <v>0</v>
          </cell>
          <cell r="X14" t="str">
            <v>50% OFF - SPECIAL DEAL</v>
          </cell>
          <cell r="AB14">
            <v>0</v>
          </cell>
          <cell r="AD14" t="str">
            <v>First 12 Weeks</v>
          </cell>
          <cell r="AF14">
            <v>0</v>
          </cell>
          <cell r="AH14" t="str">
            <v>every 4 weeks</v>
          </cell>
          <cell r="AJ14" t="str">
            <v>Readership - Tier 3</v>
          </cell>
          <cell r="AL14" t="str">
            <v>IHD</v>
          </cell>
          <cell r="AN14">
            <v>0</v>
          </cell>
          <cell r="AP14" t="str">
            <v>Computer Software - "Software"</v>
          </cell>
          <cell r="AR14">
            <v>0</v>
          </cell>
          <cell r="AT14" t="str">
            <v>Add full access to the NYTimes app for your tablet and connect to even more of The Times.</v>
          </cell>
        </row>
        <row r="15">
          <cell r="B15" t="str">
            <v>All Digital Access (for Home Delivery)</v>
          </cell>
          <cell r="D15" t="str">
            <v>Crosswords</v>
          </cell>
          <cell r="F15" t="str">
            <v>$0.99 for first 4 Weeks</v>
          </cell>
          <cell r="H15">
            <v>195</v>
          </cell>
          <cell r="J15">
            <v>40</v>
          </cell>
          <cell r="L15" t="str">
            <v>Web+Smartphone App
Free Trial
First 4 Weeks: FREE
Thereafter: $15.00 every 4 weeks</v>
          </cell>
          <cell r="N15">
            <v>0</v>
          </cell>
          <cell r="P15">
            <v>0</v>
          </cell>
          <cell r="R15" t="str">
            <v>SPECIAL OFFER: 30% OFF</v>
          </cell>
          <cell r="T15" t="str">
            <v>Get your first 2 weeks free</v>
          </cell>
          <cell r="V15">
            <v>0</v>
          </cell>
          <cell r="X15" t="str">
            <v>75% OFF - SPECIAL DEAL</v>
          </cell>
          <cell r="Z15" t="str">
            <v>1 Year Complimentary Access</v>
          </cell>
          <cell r="AB15">
            <v>0</v>
          </cell>
          <cell r="AD15" t="str">
            <v>First 26 Weeks</v>
          </cell>
          <cell r="AF15">
            <v>0</v>
          </cell>
          <cell r="AH15" t="str">
            <v>Complimentary Access</v>
          </cell>
          <cell r="AJ15" t="str">
            <v>Complimentary - Most Engaged User</v>
          </cell>
          <cell r="AL15" t="str">
            <v>IHT</v>
          </cell>
          <cell r="AN15">
            <v>0</v>
          </cell>
          <cell r="AP15" t="str">
            <v>Newspaper by mail may be a new category - "NewsbyMail"</v>
          </cell>
          <cell r="AR15">
            <v>0</v>
          </cell>
          <cell r="AT15" t="str">
            <v>Unlimited access to NYTimes.com from any device,
plus full access to the NYTimes and IHT app for your smartphone.</v>
          </cell>
        </row>
        <row r="16">
          <cell r="B16" t="str">
            <v>NYTimes: Tablet</v>
          </cell>
          <cell r="D16" t="str">
            <v>Archives</v>
          </cell>
          <cell r="F16" t="str">
            <v>$0.99 for first 8 Weeks</v>
          </cell>
          <cell r="H16">
            <v>260</v>
          </cell>
          <cell r="J16">
            <v>15</v>
          </cell>
          <cell r="L16" t="str">
            <v>Web+Tablet App
Free Trial
First 2 Weeks: FREE
Thereafter: $20.00 every 4 weeks</v>
          </cell>
          <cell r="N16">
            <v>0</v>
          </cell>
          <cell r="P16">
            <v>0</v>
          </cell>
          <cell r="R16" t="str">
            <v>SPECIAL OFFER: 50% OFF</v>
          </cell>
          <cell r="T16" t="str">
            <v>Get your first 4 weeks free</v>
          </cell>
          <cell r="V16">
            <v>0</v>
          </cell>
          <cell r="X16" t="str">
            <v>25% OFF - LIMITED TIME OFFER</v>
          </cell>
          <cell r="Z16" t="str">
            <v>2 Week FREE Trial</v>
          </cell>
          <cell r="AB16">
            <v>0</v>
          </cell>
          <cell r="AD16">
            <v>0</v>
          </cell>
          <cell r="AF16">
            <v>0</v>
          </cell>
          <cell r="AH16" t="str">
            <v>every 8 weeks</v>
          </cell>
          <cell r="AJ16" t="str">
            <v>Complimentary - Employee</v>
          </cell>
          <cell r="AL16" t="str">
            <v>name.edu</v>
          </cell>
          <cell r="AN16">
            <v>0</v>
          </cell>
          <cell r="AP16">
            <v>0</v>
          </cell>
          <cell r="AR16">
            <v>0</v>
          </cell>
          <cell r="AT16">
            <v>0</v>
          </cell>
        </row>
        <row r="17">
          <cell r="B17" t="str">
            <v>Free NYTimes.com Access (for IHT)</v>
          </cell>
          <cell r="D17">
            <v>0</v>
          </cell>
          <cell r="F17" t="str">
            <v>25% OFF for the first 12 Weeks</v>
          </cell>
          <cell r="H17">
            <v>312</v>
          </cell>
          <cell r="J17">
            <v>18</v>
          </cell>
          <cell r="L17" t="str">
            <v>Web+Tablet App
Free Trial
First 4 Weeks: FREE
Thereafter: $20.00 every 4 weeks</v>
          </cell>
          <cell r="N17">
            <v>0</v>
          </cell>
          <cell r="P17">
            <v>0</v>
          </cell>
          <cell r="R17" t="str">
            <v>SPECIAL OFFER: 75% OFF</v>
          </cell>
          <cell r="T17" t="str">
            <v>99 cents per week for your first 4 weeks</v>
          </cell>
          <cell r="V17">
            <v>0</v>
          </cell>
          <cell r="X17" t="str">
            <v>30% OFF - LIMITED TIME OFFER</v>
          </cell>
          <cell r="Z17" t="str">
            <v>4 Week FREE Trial</v>
          </cell>
          <cell r="AB17">
            <v>0</v>
          </cell>
          <cell r="AD17">
            <v>0</v>
          </cell>
          <cell r="AF17">
            <v>0</v>
          </cell>
          <cell r="AH17">
            <v>0</v>
          </cell>
          <cell r="AJ17" t="str">
            <v>Complimentary - Advertiser</v>
          </cell>
          <cell r="AL17" t="str">
            <v>nytimes.com</v>
          </cell>
          <cell r="AN17">
            <v>0</v>
          </cell>
          <cell r="AP17">
            <v>0</v>
          </cell>
          <cell r="AR17">
            <v>0</v>
          </cell>
          <cell r="AT17">
            <v>0</v>
          </cell>
        </row>
        <row r="18">
          <cell r="B18" t="str">
            <v>IHT: Web + Tablet App</v>
          </cell>
          <cell r="D18">
            <v>0</v>
          </cell>
          <cell r="F18" t="str">
            <v>25% OFF for the first 26 Weeks</v>
          </cell>
          <cell r="H18">
            <v>520</v>
          </cell>
          <cell r="J18">
            <v>30</v>
          </cell>
          <cell r="L18" t="str">
            <v>All Digital Access
Free Trial
First 2 Weeks: FREE
Thereafter: $35.00 every 4 weeks</v>
          </cell>
          <cell r="N18">
            <v>0</v>
          </cell>
          <cell r="P18">
            <v>0</v>
          </cell>
          <cell r="R18" t="str">
            <v xml:space="preserve">SPECIAL OFFER </v>
          </cell>
          <cell r="T18" t="str">
            <v>99 cents per week for your first 8 weeks</v>
          </cell>
          <cell r="V18">
            <v>0</v>
          </cell>
          <cell r="X18" t="str">
            <v>50% OFF - LIMITED TIME OFFER</v>
          </cell>
          <cell r="Z18" t="str">
            <v>Only $0.99 for the first 4 weeks</v>
          </cell>
          <cell r="AB18">
            <v>0</v>
          </cell>
          <cell r="AD18">
            <v>0</v>
          </cell>
          <cell r="AF18">
            <v>0</v>
          </cell>
          <cell r="AH18">
            <v>0</v>
          </cell>
          <cell r="AJ18" t="str">
            <v>Complimentary - Other</v>
          </cell>
          <cell r="AL18" t="str">
            <v>Registered User</v>
          </cell>
          <cell r="AN18">
            <v>0</v>
          </cell>
          <cell r="AP18">
            <v>0</v>
          </cell>
          <cell r="AR18">
            <v>0</v>
          </cell>
          <cell r="AT18">
            <v>0</v>
          </cell>
        </row>
        <row r="19">
          <cell r="B19">
            <v>0</v>
          </cell>
          <cell r="D19">
            <v>0</v>
          </cell>
          <cell r="F19" t="str">
            <v>25% OFF for the Year</v>
          </cell>
          <cell r="H19">
            <v>0</v>
          </cell>
          <cell r="J19">
            <v>14</v>
          </cell>
          <cell r="L19" t="str">
            <v>All Digital Access
Free Trial
First 4 Weeks: FREE
Thereafter: $35.00 every 4 weeks</v>
          </cell>
          <cell r="N19">
            <v>0</v>
          </cell>
          <cell r="P19">
            <v>0</v>
          </cell>
          <cell r="R19" t="str">
            <v>TRY IT TODAY FOR JUST 99 CENTS</v>
          </cell>
          <cell r="T19" t="str">
            <v>99 cents for your first 4 weeks</v>
          </cell>
          <cell r="V19">
            <v>0</v>
          </cell>
          <cell r="X19" t="str">
            <v>75% OFF - LIMITED TIME OFFER</v>
          </cell>
          <cell r="Z19" t="str">
            <v>Only $0.99 for the first 8 weeks</v>
          </cell>
          <cell r="AB19">
            <v>0</v>
          </cell>
          <cell r="AD19">
            <v>0</v>
          </cell>
          <cell r="AF19">
            <v>0</v>
          </cell>
          <cell r="AH19">
            <v>0</v>
          </cell>
          <cell r="AJ19" t="str">
            <v>HD</v>
          </cell>
          <cell r="AL19" t="str">
            <v>NSS</v>
          </cell>
          <cell r="AN19">
            <v>0</v>
          </cell>
          <cell r="AP19">
            <v>0</v>
          </cell>
          <cell r="AR19">
            <v>0</v>
          </cell>
          <cell r="AT19">
            <v>0</v>
          </cell>
        </row>
        <row r="20">
          <cell r="B20">
            <v>0</v>
          </cell>
          <cell r="D20">
            <v>0</v>
          </cell>
          <cell r="F20" t="str">
            <v>30% OFF for the first 26 Weeks</v>
          </cell>
          <cell r="H20">
            <v>0</v>
          </cell>
          <cell r="J20">
            <v>16.799999999999997</v>
          </cell>
          <cell r="L20" t="str">
            <v>Web+Smartphone App
$0.99 Offer
First 4 Weeks: $0.99 every 4 weeks</v>
          </cell>
          <cell r="N20">
            <v>0</v>
          </cell>
          <cell r="P20">
            <v>0</v>
          </cell>
          <cell r="R20" t="str">
            <v>SPECIAL LOW RATE — SAVE 75%</v>
          </cell>
          <cell r="T20" t="str">
            <v>99 cents for your first 8 weeks</v>
          </cell>
          <cell r="V20">
            <v>0</v>
          </cell>
          <cell r="X20">
            <v>0</v>
          </cell>
          <cell r="Z20" t="str">
            <v>Pay only $2.75 / week for the first 12 weeks</v>
          </cell>
          <cell r="AB20">
            <v>0</v>
          </cell>
          <cell r="AD20">
            <v>0</v>
          </cell>
          <cell r="AF20">
            <v>0</v>
          </cell>
          <cell r="AH20">
            <v>0</v>
          </cell>
          <cell r="AJ20" t="str">
            <v>IHD</v>
          </cell>
          <cell r="AL20" t="str">
            <v>All NYTCO</v>
          </cell>
          <cell r="AN20">
            <v>0</v>
          </cell>
          <cell r="AP20">
            <v>0</v>
          </cell>
          <cell r="AR20">
            <v>0</v>
          </cell>
          <cell r="AT20">
            <v>0</v>
          </cell>
        </row>
        <row r="21">
          <cell r="B21">
            <v>0</v>
          </cell>
          <cell r="D21">
            <v>0</v>
          </cell>
          <cell r="F21" t="str">
            <v>50% OFF for the first 12 Weeks</v>
          </cell>
          <cell r="H21">
            <v>0</v>
          </cell>
          <cell r="J21">
            <v>28</v>
          </cell>
          <cell r="L21" t="str">
            <v>Web+Smartphone App
$0.99 Offer
First 8 Weeks: $0.99
Thereafter: $15.00 every 4 weeks</v>
          </cell>
          <cell r="N21">
            <v>0</v>
          </cell>
          <cell r="P21">
            <v>0</v>
          </cell>
          <cell r="R21" t="str">
            <v>GET 50% OFF FOR 12 WEEKS — a savings of $22.50</v>
          </cell>
          <cell r="T21" t="str">
            <v>$0.94 / week for the first 4 weeks</v>
          </cell>
          <cell r="V21">
            <v>0</v>
          </cell>
          <cell r="X21">
            <v>0</v>
          </cell>
          <cell r="Z21" t="str">
            <v>Pay only $4.62 / week for the first 26 weeks</v>
          </cell>
          <cell r="AB21">
            <v>0</v>
          </cell>
          <cell r="AD21">
            <v>0</v>
          </cell>
          <cell r="AF21">
            <v>0</v>
          </cell>
          <cell r="AH21">
            <v>0</v>
          </cell>
          <cell r="AJ21" t="str">
            <v>IHT</v>
          </cell>
          <cell r="AL21" t="str">
            <v>HD/IHD</v>
          </cell>
          <cell r="AN21">
            <v>0</v>
          </cell>
          <cell r="AP21">
            <v>0</v>
          </cell>
          <cell r="AR21">
            <v>0</v>
          </cell>
          <cell r="AT21">
            <v>0</v>
          </cell>
        </row>
        <row r="22">
          <cell r="B22">
            <v>0</v>
          </cell>
          <cell r="D22">
            <v>0</v>
          </cell>
          <cell r="F22" t="str">
            <v>50% OFF for the first 26 Weeks</v>
          </cell>
          <cell r="H22">
            <v>0</v>
          </cell>
          <cell r="J22">
            <v>10</v>
          </cell>
          <cell r="L22" t="str">
            <v>Web+Tablet App
$0.99 Offer
First 4 Weeks: $0.99
Thereafter: $20.00 every 4 weeks</v>
          </cell>
          <cell r="N22">
            <v>0</v>
          </cell>
          <cell r="P22">
            <v>0</v>
          </cell>
          <cell r="R22" t="str">
            <v>GET 50% OFF FOR 12 WEEKS — a savings of $30.00</v>
          </cell>
          <cell r="T22" t="str">
            <v>$1.25 / week for the first 4 weeks</v>
          </cell>
          <cell r="V22">
            <v>0</v>
          </cell>
          <cell r="X22">
            <v>0</v>
          </cell>
          <cell r="Z22">
            <v>0</v>
          </cell>
          <cell r="AB22">
            <v>0</v>
          </cell>
          <cell r="AD22">
            <v>0</v>
          </cell>
          <cell r="AF22">
            <v>0</v>
          </cell>
          <cell r="AH22">
            <v>0</v>
          </cell>
          <cell r="AJ22" t="str">
            <v>HD-IHD</v>
          </cell>
          <cell r="AL22">
            <v>0</v>
          </cell>
          <cell r="AN22">
            <v>0</v>
          </cell>
          <cell r="AP22">
            <v>0</v>
          </cell>
          <cell r="AR22">
            <v>0</v>
          </cell>
          <cell r="AT22">
            <v>0</v>
          </cell>
        </row>
        <row r="23">
          <cell r="B23">
            <v>0</v>
          </cell>
          <cell r="D23">
            <v>0</v>
          </cell>
          <cell r="F23" t="str">
            <v>50% OFF for the Year</v>
          </cell>
          <cell r="H23">
            <v>0</v>
          </cell>
          <cell r="J23">
            <v>12</v>
          </cell>
          <cell r="L23" t="str">
            <v>Web+Tablet App
$0.99 Offer
First 8 Weeks: $0.99
Thereafter: $20.00 every 4 weeks</v>
          </cell>
          <cell r="N23">
            <v>0</v>
          </cell>
          <cell r="P23">
            <v>0</v>
          </cell>
          <cell r="R23" t="str">
            <v>GET 50% OFF FOR 12 WEEKS — a savings of $52.50</v>
          </cell>
          <cell r="T23" t="str">
            <v>$2.19 / week for the first 4 weeks</v>
          </cell>
          <cell r="V23">
            <v>0</v>
          </cell>
          <cell r="X23">
            <v>0</v>
          </cell>
          <cell r="Z23">
            <v>0</v>
          </cell>
          <cell r="AB23">
            <v>0</v>
          </cell>
          <cell r="AD23">
            <v>0</v>
          </cell>
          <cell r="AF23">
            <v>0</v>
          </cell>
          <cell r="AH23">
            <v>0</v>
          </cell>
          <cell r="AJ23">
            <v>0</v>
          </cell>
          <cell r="AL23">
            <v>0</v>
          </cell>
          <cell r="AN23">
            <v>0</v>
          </cell>
          <cell r="AP23">
            <v>0</v>
          </cell>
          <cell r="AR23">
            <v>0</v>
          </cell>
          <cell r="AT23">
            <v>0</v>
          </cell>
        </row>
        <row r="24">
          <cell r="B24">
            <v>0</v>
          </cell>
          <cell r="D24">
            <v>0</v>
          </cell>
          <cell r="F24" t="str">
            <v>75% OFF for the first 4 Weeks</v>
          </cell>
          <cell r="H24">
            <v>0</v>
          </cell>
          <cell r="J24">
            <v>20</v>
          </cell>
          <cell r="L24" t="str">
            <v>All Digital Access
$0.99 Offer
First 4 Weeks: $0.99 every 4 weeks</v>
          </cell>
          <cell r="N24">
            <v>0</v>
          </cell>
          <cell r="P24">
            <v>0</v>
          </cell>
          <cell r="R24" t="str">
            <v>30% OFF for 6 MONTHS — a savings of $29.25</v>
          </cell>
          <cell r="T24" t="str">
            <v>$1.88 / week for the first 12 weeks</v>
          </cell>
          <cell r="V24">
            <v>0</v>
          </cell>
          <cell r="X24">
            <v>0</v>
          </cell>
          <cell r="Z24">
            <v>0</v>
          </cell>
          <cell r="AB24">
            <v>0</v>
          </cell>
          <cell r="AD24">
            <v>0</v>
          </cell>
          <cell r="AF24">
            <v>0</v>
          </cell>
          <cell r="AH24">
            <v>0</v>
          </cell>
          <cell r="AJ24">
            <v>0</v>
          </cell>
          <cell r="AL24">
            <v>0</v>
          </cell>
          <cell r="AN24">
            <v>0</v>
          </cell>
          <cell r="AP24">
            <v>0</v>
          </cell>
          <cell r="AR24">
            <v>0</v>
          </cell>
          <cell r="AT24">
            <v>0</v>
          </cell>
        </row>
        <row r="25">
          <cell r="B25">
            <v>0</v>
          </cell>
          <cell r="D25">
            <v>0</v>
          </cell>
          <cell r="F25" t="str">
            <v>75% OFF for the Year</v>
          </cell>
          <cell r="H25">
            <v>0</v>
          </cell>
          <cell r="J25">
            <v>5</v>
          </cell>
          <cell r="L25" t="str">
            <v>All Digital Access
$0.99 Offer
First 8 Weeks: $0.99
Thereafter: $35.00 every 4 weeks</v>
          </cell>
          <cell r="N25">
            <v>0</v>
          </cell>
          <cell r="P25">
            <v>0</v>
          </cell>
          <cell r="R25" t="str">
            <v>30% OFF for 6 MONTHS — a savings of $39.00</v>
          </cell>
          <cell r="T25" t="str">
            <v>$2.50 / week for the first 12 weeks</v>
          </cell>
          <cell r="V25">
            <v>0</v>
          </cell>
          <cell r="X25">
            <v>0</v>
          </cell>
          <cell r="Z25">
            <v>0</v>
          </cell>
          <cell r="AB25">
            <v>0</v>
          </cell>
          <cell r="AD25">
            <v>0</v>
          </cell>
          <cell r="AF25">
            <v>0</v>
          </cell>
          <cell r="AH25">
            <v>0</v>
          </cell>
          <cell r="AJ25">
            <v>0</v>
          </cell>
          <cell r="AL25">
            <v>0</v>
          </cell>
          <cell r="AN25">
            <v>0</v>
          </cell>
          <cell r="AP25">
            <v>0</v>
          </cell>
          <cell r="AR25">
            <v>0</v>
          </cell>
          <cell r="AT25">
            <v>0</v>
          </cell>
        </row>
        <row r="26">
          <cell r="B26">
            <v>0</v>
          </cell>
          <cell r="D26">
            <v>0</v>
          </cell>
          <cell r="F26" t="str">
            <v>HD Discounted</v>
          </cell>
          <cell r="H26">
            <v>0</v>
          </cell>
          <cell r="J26">
            <v>6</v>
          </cell>
          <cell r="L26" t="str">
            <v>Web+Smartphone App
$0.99 / wk Offer
First 4 Weeks: $3.96 every 4 weeks</v>
          </cell>
          <cell r="N26">
            <v>0</v>
          </cell>
          <cell r="P26">
            <v>0</v>
          </cell>
          <cell r="R26" t="str">
            <v>30% OFF for 6 MONTHS — a savings of $68.25</v>
          </cell>
          <cell r="T26" t="str">
            <v>$4.38 / week for the first 12 weeks</v>
          </cell>
          <cell r="V26">
            <v>0</v>
          </cell>
          <cell r="X26">
            <v>0</v>
          </cell>
          <cell r="Z26">
            <v>0</v>
          </cell>
          <cell r="AB26">
            <v>0</v>
          </cell>
          <cell r="AD26">
            <v>0</v>
          </cell>
          <cell r="AF26">
            <v>0</v>
          </cell>
          <cell r="AH26">
            <v>0</v>
          </cell>
          <cell r="AJ26">
            <v>0</v>
          </cell>
          <cell r="AL26">
            <v>0</v>
          </cell>
          <cell r="AN26">
            <v>0</v>
          </cell>
          <cell r="AP26">
            <v>0</v>
          </cell>
          <cell r="AR26">
            <v>0</v>
          </cell>
          <cell r="AT26">
            <v>0</v>
          </cell>
        </row>
        <row r="27">
          <cell r="B27">
            <v>0</v>
          </cell>
          <cell r="D27">
            <v>0</v>
          </cell>
          <cell r="F27">
            <v>0</v>
          </cell>
          <cell r="H27">
            <v>0</v>
          </cell>
          <cell r="J27">
            <v>10</v>
          </cell>
          <cell r="L27" t="str">
            <v>Web+Smartphone App
$0.99 / wk Offer
First 8 Weeks: $3.96 every 4 weeks</v>
          </cell>
          <cell r="N27">
            <v>0</v>
          </cell>
          <cell r="P27">
            <v>0</v>
          </cell>
          <cell r="R27" t="str">
            <v>25% OFF for 6 MONTHS — a savings of $24.37</v>
          </cell>
          <cell r="T27" t="str">
            <v>$2.63 / week for the first 26 weeks</v>
          </cell>
          <cell r="V27">
            <v>0</v>
          </cell>
          <cell r="X27">
            <v>0</v>
          </cell>
          <cell r="Z27">
            <v>0</v>
          </cell>
          <cell r="AB27">
            <v>0</v>
          </cell>
          <cell r="AD27">
            <v>0</v>
          </cell>
          <cell r="AF27">
            <v>0</v>
          </cell>
          <cell r="AH27">
            <v>0</v>
          </cell>
          <cell r="AJ27">
            <v>0</v>
          </cell>
          <cell r="AL27">
            <v>0</v>
          </cell>
          <cell r="AN27">
            <v>0</v>
          </cell>
          <cell r="AP27">
            <v>0</v>
          </cell>
          <cell r="AR27">
            <v>0</v>
          </cell>
          <cell r="AT27">
            <v>0</v>
          </cell>
        </row>
        <row r="28">
          <cell r="B28">
            <v>0</v>
          </cell>
          <cell r="H28">
            <v>0</v>
          </cell>
          <cell r="J28">
            <v>20.399999999999999</v>
          </cell>
          <cell r="L28" t="str">
            <v>Web+Tablet App
$0.99 / wk Offer
First 4 Weeks: $0.99
Thereafter: $20.00 every 4 weeks</v>
          </cell>
          <cell r="N28">
            <v>0</v>
          </cell>
          <cell r="P28">
            <v>0</v>
          </cell>
          <cell r="R28" t="str">
            <v>25% OFF for 6 MONTHS — a savings of $32.50</v>
          </cell>
          <cell r="T28" t="str">
            <v>$3.50 / week for the first 26 weeks</v>
          </cell>
          <cell r="V28">
            <v>0</v>
          </cell>
          <cell r="X28">
            <v>0</v>
          </cell>
          <cell r="Z28">
            <v>0</v>
          </cell>
          <cell r="AB28">
            <v>0</v>
          </cell>
          <cell r="AD28">
            <v>0</v>
          </cell>
          <cell r="AF28">
            <v>0</v>
          </cell>
          <cell r="AH28">
            <v>0</v>
          </cell>
          <cell r="AJ28">
            <v>0</v>
          </cell>
          <cell r="AL28">
            <v>0</v>
          </cell>
          <cell r="AN28">
            <v>0</v>
          </cell>
          <cell r="AP28">
            <v>0</v>
          </cell>
          <cell r="AR28">
            <v>0</v>
          </cell>
          <cell r="AT28">
            <v>0</v>
          </cell>
        </row>
        <row r="29">
          <cell r="B29">
            <v>0</v>
          </cell>
          <cell r="D29">
            <v>0</v>
          </cell>
          <cell r="F29">
            <v>0</v>
          </cell>
          <cell r="H29">
            <v>0</v>
          </cell>
          <cell r="J29">
            <v>60</v>
          </cell>
          <cell r="L29" t="str">
            <v>Web+Tablet App
$0.99 / wk Offer
First 8 Weeks: $3.96 every 4 weeks</v>
          </cell>
          <cell r="N29">
            <v>0</v>
          </cell>
          <cell r="P29">
            <v>0</v>
          </cell>
          <cell r="R29" t="str">
            <v>25% OFF for 6 MONTHS — a savings of $56.87</v>
          </cell>
          <cell r="T29" t="str">
            <v>$6.13 / week for the first 26 weeks</v>
          </cell>
          <cell r="V29">
            <v>0</v>
          </cell>
          <cell r="X29">
            <v>0</v>
          </cell>
          <cell r="Z29">
            <v>0</v>
          </cell>
          <cell r="AB29">
            <v>0</v>
          </cell>
          <cell r="AD29">
            <v>0</v>
          </cell>
          <cell r="AF29">
            <v>0</v>
          </cell>
          <cell r="AH29">
            <v>0</v>
          </cell>
          <cell r="AJ29">
            <v>0</v>
          </cell>
          <cell r="AL29">
            <v>0</v>
          </cell>
          <cell r="AN29">
            <v>0</v>
          </cell>
          <cell r="AP29">
            <v>0</v>
          </cell>
          <cell r="AR29">
            <v>0</v>
          </cell>
          <cell r="AT29">
            <v>0</v>
          </cell>
        </row>
        <row r="30">
          <cell r="B30">
            <v>0</v>
          </cell>
          <cell r="D30">
            <v>0</v>
          </cell>
          <cell r="F30">
            <v>0</v>
          </cell>
          <cell r="H30">
            <v>0</v>
          </cell>
          <cell r="J30">
            <v>0</v>
          </cell>
          <cell r="L30" t="str">
            <v>All Digital Access
$0.99 / wk Offer
First 4 Weeks: $3.96 every 4 weeks</v>
          </cell>
          <cell r="N30">
            <v>0</v>
          </cell>
          <cell r="P30">
            <v>0</v>
          </cell>
          <cell r="T30" t="str">
            <v>30 Day Complimentary Access</v>
          </cell>
          <cell r="V30">
            <v>0</v>
          </cell>
          <cell r="X30">
            <v>0</v>
          </cell>
          <cell r="Z30">
            <v>0</v>
          </cell>
          <cell r="AB30">
            <v>0</v>
          </cell>
          <cell r="AD30">
            <v>0</v>
          </cell>
          <cell r="AF30">
            <v>0</v>
          </cell>
          <cell r="AH30">
            <v>0</v>
          </cell>
          <cell r="AJ30">
            <v>0</v>
          </cell>
          <cell r="AL30">
            <v>0</v>
          </cell>
          <cell r="AN30">
            <v>0</v>
          </cell>
          <cell r="AP30">
            <v>0</v>
          </cell>
          <cell r="AR30">
            <v>0</v>
          </cell>
          <cell r="AT30">
            <v>0</v>
          </cell>
        </row>
        <row r="31">
          <cell r="B31">
            <v>0</v>
          </cell>
          <cell r="D31">
            <v>0</v>
          </cell>
          <cell r="F31">
            <v>0</v>
          </cell>
          <cell r="H31">
            <v>0</v>
          </cell>
          <cell r="J31">
            <v>0</v>
          </cell>
          <cell r="L31" t="str">
            <v>All Digital Access
$0.99 / wk Offer
First 8 Weeks: $3.96 every 4 weeks</v>
          </cell>
          <cell r="N31">
            <v>0</v>
          </cell>
          <cell r="P31">
            <v>0</v>
          </cell>
          <cell r="T31" t="str">
            <v>2 Month Complimentary Access</v>
          </cell>
          <cell r="V31">
            <v>0</v>
          </cell>
          <cell r="X31">
            <v>0</v>
          </cell>
          <cell r="Z31">
            <v>0</v>
          </cell>
          <cell r="AB31">
            <v>0</v>
          </cell>
          <cell r="AD31">
            <v>0</v>
          </cell>
          <cell r="AF31">
            <v>0</v>
          </cell>
          <cell r="AH31">
            <v>0</v>
          </cell>
          <cell r="AJ31">
            <v>0</v>
          </cell>
          <cell r="AL31">
            <v>0</v>
          </cell>
          <cell r="AN31">
            <v>0</v>
          </cell>
          <cell r="AP31">
            <v>0</v>
          </cell>
          <cell r="AR31">
            <v>0</v>
          </cell>
          <cell r="AT31">
            <v>0</v>
          </cell>
        </row>
        <row r="32">
          <cell r="B32">
            <v>0</v>
          </cell>
          <cell r="D32">
            <v>0</v>
          </cell>
          <cell r="F32">
            <v>0</v>
          </cell>
          <cell r="H32">
            <v>0</v>
          </cell>
          <cell r="J32">
            <v>0</v>
          </cell>
          <cell r="L32" t="str">
            <v>Web+Smartphone
25% OFF EDU Offer
$15.00 every 4 weeks</v>
          </cell>
          <cell r="N32">
            <v>0</v>
          </cell>
          <cell r="P32">
            <v>0</v>
          </cell>
          <cell r="R32">
            <v>0</v>
          </cell>
          <cell r="T32" t="str">
            <v>Complimentary for 9 Months</v>
          </cell>
          <cell r="V32">
            <v>0</v>
          </cell>
          <cell r="X32">
            <v>0</v>
          </cell>
          <cell r="Z32">
            <v>0</v>
          </cell>
          <cell r="AB32">
            <v>0</v>
          </cell>
          <cell r="AD32">
            <v>0</v>
          </cell>
          <cell r="AF32">
            <v>0</v>
          </cell>
          <cell r="AH32">
            <v>0</v>
          </cell>
          <cell r="AJ32">
            <v>0</v>
          </cell>
          <cell r="AL32">
            <v>0</v>
          </cell>
          <cell r="AN32">
            <v>0</v>
          </cell>
          <cell r="AP32">
            <v>0</v>
          </cell>
          <cell r="AR32">
            <v>0</v>
          </cell>
          <cell r="AT32">
            <v>0</v>
          </cell>
        </row>
        <row r="33">
          <cell r="B33">
            <v>0</v>
          </cell>
          <cell r="D33">
            <v>0</v>
          </cell>
          <cell r="F33">
            <v>0</v>
          </cell>
          <cell r="H33">
            <v>0</v>
          </cell>
          <cell r="J33">
            <v>0</v>
          </cell>
          <cell r="L33" t="str">
            <v>Web+Smartphone
50% OFF EDU Offer
$10.00 every 4 weeks</v>
          </cell>
          <cell r="N33">
            <v>0</v>
          </cell>
          <cell r="P33">
            <v>0</v>
          </cell>
          <cell r="R33">
            <v>0</v>
          </cell>
          <cell r="T33" t="str">
            <v>Complimentary Access</v>
          </cell>
          <cell r="V33">
            <v>0</v>
          </cell>
          <cell r="X33">
            <v>0</v>
          </cell>
          <cell r="Z33">
            <v>0</v>
          </cell>
          <cell r="AB33">
            <v>0</v>
          </cell>
          <cell r="AD33">
            <v>0</v>
          </cell>
          <cell r="AF33">
            <v>0</v>
          </cell>
          <cell r="AH33">
            <v>0</v>
          </cell>
          <cell r="AJ33">
            <v>0</v>
          </cell>
          <cell r="AL33">
            <v>0</v>
          </cell>
          <cell r="AN33">
            <v>0</v>
          </cell>
          <cell r="AP33">
            <v>0</v>
          </cell>
          <cell r="AR33">
            <v>0</v>
          </cell>
          <cell r="AT33">
            <v>0</v>
          </cell>
        </row>
        <row r="34">
          <cell r="B34">
            <v>0</v>
          </cell>
          <cell r="D34">
            <v>0</v>
          </cell>
          <cell r="F34">
            <v>0</v>
          </cell>
          <cell r="H34">
            <v>0</v>
          </cell>
          <cell r="J34">
            <v>0</v>
          </cell>
          <cell r="L34" t="str">
            <v>Web+Smartphone
75% OFF EDU Offer
$5.00 every 4 weeks</v>
          </cell>
          <cell r="N34">
            <v>0</v>
          </cell>
          <cell r="P34">
            <v>0</v>
          </cell>
          <cell r="R34">
            <v>0</v>
          </cell>
          <cell r="T34">
            <v>0</v>
          </cell>
          <cell r="V34">
            <v>0</v>
          </cell>
          <cell r="X34">
            <v>0</v>
          </cell>
          <cell r="Z34">
            <v>0</v>
          </cell>
          <cell r="AB34">
            <v>0</v>
          </cell>
          <cell r="AD34">
            <v>0</v>
          </cell>
          <cell r="AF34">
            <v>0</v>
          </cell>
          <cell r="AH34">
            <v>0</v>
          </cell>
          <cell r="AJ34">
            <v>0</v>
          </cell>
          <cell r="AL34">
            <v>0</v>
          </cell>
          <cell r="AN34">
            <v>0</v>
          </cell>
          <cell r="AP34">
            <v>0</v>
          </cell>
          <cell r="AR34">
            <v>0</v>
          </cell>
          <cell r="AT34">
            <v>0</v>
          </cell>
        </row>
        <row r="35">
          <cell r="B35">
            <v>0</v>
          </cell>
          <cell r="D35">
            <v>0</v>
          </cell>
          <cell r="F35">
            <v>0</v>
          </cell>
          <cell r="H35">
            <v>0</v>
          </cell>
          <cell r="J35">
            <v>0</v>
          </cell>
          <cell r="L35" t="str">
            <v>Web+Smartphone
75% OFF Offer
First 4 Weeks: $3.75 every 4 weeks</v>
          </cell>
          <cell r="N35">
            <v>0</v>
          </cell>
          <cell r="P35">
            <v>0</v>
          </cell>
          <cell r="R35">
            <v>0</v>
          </cell>
          <cell r="T35">
            <v>0</v>
          </cell>
          <cell r="V35">
            <v>0</v>
          </cell>
          <cell r="X35">
            <v>0</v>
          </cell>
          <cell r="Z35">
            <v>0</v>
          </cell>
          <cell r="AB35">
            <v>0</v>
          </cell>
          <cell r="AD35">
            <v>0</v>
          </cell>
          <cell r="AF35">
            <v>0</v>
          </cell>
          <cell r="AH35">
            <v>0</v>
          </cell>
          <cell r="AJ35">
            <v>0</v>
          </cell>
          <cell r="AL35">
            <v>0</v>
          </cell>
          <cell r="AN35">
            <v>0</v>
          </cell>
          <cell r="AP35">
            <v>0</v>
          </cell>
          <cell r="AR35">
            <v>0</v>
          </cell>
          <cell r="AT35">
            <v>0</v>
          </cell>
        </row>
        <row r="36">
          <cell r="B36">
            <v>0</v>
          </cell>
          <cell r="D36">
            <v>0</v>
          </cell>
          <cell r="F36">
            <v>0</v>
          </cell>
          <cell r="H36">
            <v>0</v>
          </cell>
          <cell r="J36">
            <v>0</v>
          </cell>
          <cell r="L36" t="str">
            <v>Web+Tablet App
75% OFF Offer
First 4 Weeks:  $5.00 every 4 weeks</v>
          </cell>
          <cell r="N36">
            <v>0</v>
          </cell>
          <cell r="P36">
            <v>0</v>
          </cell>
          <cell r="R36">
            <v>0</v>
          </cell>
          <cell r="T36">
            <v>0</v>
          </cell>
          <cell r="V36">
            <v>0</v>
          </cell>
          <cell r="X36">
            <v>0</v>
          </cell>
          <cell r="Z36">
            <v>0</v>
          </cell>
          <cell r="AB36">
            <v>0</v>
          </cell>
          <cell r="AD36">
            <v>0</v>
          </cell>
          <cell r="AF36">
            <v>0</v>
          </cell>
          <cell r="AH36">
            <v>0</v>
          </cell>
          <cell r="AJ36">
            <v>0</v>
          </cell>
          <cell r="AL36">
            <v>0</v>
          </cell>
          <cell r="AN36">
            <v>0</v>
          </cell>
          <cell r="AP36">
            <v>0</v>
          </cell>
          <cell r="AR36">
            <v>0</v>
          </cell>
          <cell r="AT36">
            <v>0</v>
          </cell>
        </row>
        <row r="37">
          <cell r="B37">
            <v>0</v>
          </cell>
          <cell r="D37">
            <v>0</v>
          </cell>
          <cell r="F37">
            <v>0</v>
          </cell>
          <cell r="H37">
            <v>0</v>
          </cell>
          <cell r="J37">
            <v>0</v>
          </cell>
          <cell r="L37" t="str">
            <v>All Digital Access
75% OFF Offer
First 4 Weeks: $8.75 every 4 weeks</v>
          </cell>
          <cell r="N37">
            <v>0</v>
          </cell>
          <cell r="P37">
            <v>0</v>
          </cell>
          <cell r="R37">
            <v>0</v>
          </cell>
          <cell r="T37">
            <v>0</v>
          </cell>
          <cell r="V37">
            <v>0</v>
          </cell>
          <cell r="X37">
            <v>0</v>
          </cell>
          <cell r="Z37">
            <v>0</v>
          </cell>
          <cell r="AB37">
            <v>0</v>
          </cell>
          <cell r="AD37">
            <v>0</v>
          </cell>
          <cell r="AF37">
            <v>0</v>
          </cell>
          <cell r="AH37">
            <v>0</v>
          </cell>
          <cell r="AJ37">
            <v>0</v>
          </cell>
          <cell r="AL37">
            <v>0</v>
          </cell>
          <cell r="AN37">
            <v>0</v>
          </cell>
          <cell r="AP37">
            <v>0</v>
          </cell>
          <cell r="AR37">
            <v>0</v>
          </cell>
          <cell r="AT37">
            <v>0</v>
          </cell>
        </row>
        <row r="38">
          <cell r="B38">
            <v>0</v>
          </cell>
          <cell r="D38">
            <v>0</v>
          </cell>
          <cell r="F38">
            <v>0</v>
          </cell>
          <cell r="H38">
            <v>0</v>
          </cell>
          <cell r="J38">
            <v>0</v>
          </cell>
          <cell r="L38" t="str">
            <v>Web+Smartphone
30% OFF Offer
First 26 Weeks: $10.50 every 4 weeks</v>
          </cell>
          <cell r="N38">
            <v>0</v>
          </cell>
          <cell r="P38">
            <v>0</v>
          </cell>
          <cell r="R38">
            <v>0</v>
          </cell>
          <cell r="T38">
            <v>0</v>
          </cell>
          <cell r="V38">
            <v>0</v>
          </cell>
          <cell r="X38">
            <v>0</v>
          </cell>
          <cell r="Z38">
            <v>0</v>
          </cell>
          <cell r="AB38">
            <v>0</v>
          </cell>
          <cell r="AD38">
            <v>0</v>
          </cell>
          <cell r="AF38">
            <v>0</v>
          </cell>
          <cell r="AH38">
            <v>0</v>
          </cell>
          <cell r="AJ38">
            <v>0</v>
          </cell>
          <cell r="AL38">
            <v>0</v>
          </cell>
          <cell r="AN38">
            <v>0</v>
          </cell>
          <cell r="AP38">
            <v>0</v>
          </cell>
          <cell r="AR38">
            <v>0</v>
          </cell>
          <cell r="AT38">
            <v>0</v>
          </cell>
        </row>
        <row r="39">
          <cell r="B39">
            <v>0</v>
          </cell>
          <cell r="D39">
            <v>0</v>
          </cell>
          <cell r="F39">
            <v>0</v>
          </cell>
          <cell r="H39">
            <v>0</v>
          </cell>
          <cell r="J39">
            <v>0</v>
          </cell>
          <cell r="L39" t="str">
            <v>Web+Tablet App
30% OFF Offer
First 26 Weeks: $14.00 every 4 weeks</v>
          </cell>
          <cell r="N39">
            <v>0</v>
          </cell>
          <cell r="P39">
            <v>0</v>
          </cell>
          <cell r="R39">
            <v>0</v>
          </cell>
          <cell r="T39">
            <v>0</v>
          </cell>
          <cell r="V39">
            <v>0</v>
          </cell>
          <cell r="X39">
            <v>0</v>
          </cell>
          <cell r="Z39">
            <v>0</v>
          </cell>
          <cell r="AB39">
            <v>0</v>
          </cell>
          <cell r="AD39">
            <v>0</v>
          </cell>
          <cell r="AF39">
            <v>0</v>
          </cell>
          <cell r="AH39">
            <v>0</v>
          </cell>
          <cell r="AJ39">
            <v>0</v>
          </cell>
          <cell r="AL39">
            <v>0</v>
          </cell>
          <cell r="AN39">
            <v>0</v>
          </cell>
          <cell r="AP39">
            <v>0</v>
          </cell>
          <cell r="AR39">
            <v>0</v>
          </cell>
          <cell r="AT39">
            <v>0</v>
          </cell>
        </row>
        <row r="40">
          <cell r="B40">
            <v>0</v>
          </cell>
          <cell r="D40">
            <v>0</v>
          </cell>
          <cell r="F40">
            <v>0</v>
          </cell>
          <cell r="H40">
            <v>0</v>
          </cell>
          <cell r="J40">
            <v>0</v>
          </cell>
          <cell r="L40" t="str">
            <v>All Digital Access
30% OFF Offer
First 26 Weeks: $24.50 every 4 weeks</v>
          </cell>
          <cell r="N40">
            <v>0</v>
          </cell>
          <cell r="P40">
            <v>0</v>
          </cell>
          <cell r="R40">
            <v>0</v>
          </cell>
          <cell r="V40">
            <v>0</v>
          </cell>
          <cell r="X40">
            <v>0</v>
          </cell>
          <cell r="Z40">
            <v>0</v>
          </cell>
          <cell r="AB40">
            <v>0</v>
          </cell>
          <cell r="AD40">
            <v>0</v>
          </cell>
          <cell r="AF40">
            <v>0</v>
          </cell>
          <cell r="AH40">
            <v>0</v>
          </cell>
          <cell r="AJ40">
            <v>0</v>
          </cell>
          <cell r="AL40">
            <v>0</v>
          </cell>
          <cell r="AN40">
            <v>0</v>
          </cell>
          <cell r="AP40">
            <v>0</v>
          </cell>
          <cell r="AR40">
            <v>0</v>
          </cell>
          <cell r="AT40">
            <v>0</v>
          </cell>
        </row>
        <row r="41">
          <cell r="B41">
            <v>0</v>
          </cell>
          <cell r="D41">
            <v>0</v>
          </cell>
          <cell r="F41">
            <v>0</v>
          </cell>
          <cell r="H41">
            <v>0</v>
          </cell>
          <cell r="J41">
            <v>0</v>
          </cell>
          <cell r="L41" t="str">
            <v>Web+Smartphone
50% OFF Offer
First 12 Weeks: $7.50 every 4 weeks</v>
          </cell>
          <cell r="N41">
            <v>0</v>
          </cell>
          <cell r="P41">
            <v>0</v>
          </cell>
          <cell r="R41">
            <v>0</v>
          </cell>
          <cell r="V41">
            <v>0</v>
          </cell>
          <cell r="X41">
            <v>0</v>
          </cell>
          <cell r="Z41">
            <v>0</v>
          </cell>
          <cell r="AB41">
            <v>0</v>
          </cell>
          <cell r="AD41">
            <v>0</v>
          </cell>
          <cell r="AF41">
            <v>0</v>
          </cell>
          <cell r="AH41">
            <v>0</v>
          </cell>
          <cell r="AJ41">
            <v>0</v>
          </cell>
          <cell r="AL41">
            <v>0</v>
          </cell>
          <cell r="AN41">
            <v>0</v>
          </cell>
          <cell r="AP41">
            <v>0</v>
          </cell>
          <cell r="AR41">
            <v>0</v>
          </cell>
          <cell r="AT41">
            <v>0</v>
          </cell>
        </row>
        <row r="42">
          <cell r="B42">
            <v>0</v>
          </cell>
          <cell r="D42">
            <v>0</v>
          </cell>
          <cell r="F42">
            <v>0</v>
          </cell>
          <cell r="H42">
            <v>0</v>
          </cell>
          <cell r="J42">
            <v>0</v>
          </cell>
          <cell r="L42" t="str">
            <v>Web+Tablet App
50% OFF Offer
First 12 Weeks: $10.00 every 4 weeks</v>
          </cell>
          <cell r="N42">
            <v>0</v>
          </cell>
          <cell r="P42">
            <v>0</v>
          </cell>
          <cell r="R42">
            <v>0</v>
          </cell>
          <cell r="V42">
            <v>0</v>
          </cell>
          <cell r="X42">
            <v>0</v>
          </cell>
          <cell r="Z42">
            <v>0</v>
          </cell>
          <cell r="AB42">
            <v>0</v>
          </cell>
          <cell r="AD42">
            <v>0</v>
          </cell>
          <cell r="AF42">
            <v>0</v>
          </cell>
          <cell r="AH42">
            <v>0</v>
          </cell>
          <cell r="AJ42">
            <v>0</v>
          </cell>
          <cell r="AL42">
            <v>0</v>
          </cell>
          <cell r="AN42">
            <v>0</v>
          </cell>
          <cell r="AP42">
            <v>0</v>
          </cell>
          <cell r="AR42">
            <v>0</v>
          </cell>
          <cell r="AT42">
            <v>0</v>
          </cell>
        </row>
        <row r="43">
          <cell r="B43">
            <v>0</v>
          </cell>
          <cell r="D43">
            <v>0</v>
          </cell>
          <cell r="F43">
            <v>0</v>
          </cell>
          <cell r="H43">
            <v>0</v>
          </cell>
          <cell r="J43">
            <v>0</v>
          </cell>
          <cell r="L43" t="str">
            <v>All Digital Access
50% OFF Offer
First 12 Weeks: $17.50  every 4 weeks</v>
          </cell>
          <cell r="N43">
            <v>0</v>
          </cell>
          <cell r="P43">
            <v>0</v>
          </cell>
          <cell r="R43">
            <v>0</v>
          </cell>
          <cell r="T43">
            <v>0</v>
          </cell>
          <cell r="V43">
            <v>0</v>
          </cell>
          <cell r="X43">
            <v>0</v>
          </cell>
          <cell r="Z43">
            <v>0</v>
          </cell>
          <cell r="AB43">
            <v>0</v>
          </cell>
          <cell r="AD43">
            <v>0</v>
          </cell>
          <cell r="AF43">
            <v>0</v>
          </cell>
          <cell r="AH43">
            <v>0</v>
          </cell>
          <cell r="AJ43">
            <v>0</v>
          </cell>
          <cell r="AL43">
            <v>0</v>
          </cell>
          <cell r="AN43">
            <v>0</v>
          </cell>
          <cell r="AP43">
            <v>0</v>
          </cell>
          <cell r="AR43">
            <v>0</v>
          </cell>
          <cell r="AT43">
            <v>0</v>
          </cell>
        </row>
        <row r="44">
          <cell r="B44">
            <v>0</v>
          </cell>
          <cell r="D44">
            <v>0</v>
          </cell>
          <cell r="F44">
            <v>0</v>
          </cell>
          <cell r="H44">
            <v>0</v>
          </cell>
          <cell r="J44">
            <v>0</v>
          </cell>
          <cell r="N44">
            <v>0</v>
          </cell>
          <cell r="P44">
            <v>0</v>
          </cell>
          <cell r="R44">
            <v>0</v>
          </cell>
          <cell r="T44">
            <v>0</v>
          </cell>
          <cell r="V44">
            <v>0</v>
          </cell>
          <cell r="X44">
            <v>0</v>
          </cell>
          <cell r="Z44">
            <v>0</v>
          </cell>
          <cell r="AB44">
            <v>0</v>
          </cell>
          <cell r="AD44">
            <v>0</v>
          </cell>
          <cell r="AF44">
            <v>0</v>
          </cell>
          <cell r="AH44">
            <v>0</v>
          </cell>
          <cell r="AJ44">
            <v>0</v>
          </cell>
          <cell r="AL44">
            <v>0</v>
          </cell>
          <cell r="AN44">
            <v>0</v>
          </cell>
          <cell r="AP44">
            <v>0</v>
          </cell>
          <cell r="AR44">
            <v>0</v>
          </cell>
          <cell r="AT44">
            <v>0</v>
          </cell>
        </row>
        <row r="45">
          <cell r="B45">
            <v>0</v>
          </cell>
          <cell r="D45">
            <v>0</v>
          </cell>
          <cell r="F45">
            <v>0</v>
          </cell>
          <cell r="H45">
            <v>0</v>
          </cell>
          <cell r="J45">
            <v>0</v>
          </cell>
          <cell r="N45">
            <v>0</v>
          </cell>
          <cell r="P45">
            <v>0</v>
          </cell>
          <cell r="R45">
            <v>0</v>
          </cell>
          <cell r="T45">
            <v>0</v>
          </cell>
          <cell r="V45">
            <v>0</v>
          </cell>
          <cell r="X45">
            <v>0</v>
          </cell>
          <cell r="Z45">
            <v>0</v>
          </cell>
          <cell r="AB45">
            <v>0</v>
          </cell>
          <cell r="AD45">
            <v>0</v>
          </cell>
          <cell r="AF45">
            <v>0</v>
          </cell>
          <cell r="AH45">
            <v>0</v>
          </cell>
          <cell r="AJ45">
            <v>0</v>
          </cell>
          <cell r="AL45">
            <v>0</v>
          </cell>
          <cell r="AN45">
            <v>0</v>
          </cell>
          <cell r="AP45">
            <v>0</v>
          </cell>
          <cell r="AR45">
            <v>0</v>
          </cell>
          <cell r="AT45">
            <v>0</v>
          </cell>
        </row>
        <row r="46">
          <cell r="B46">
            <v>0</v>
          </cell>
          <cell r="D46">
            <v>0</v>
          </cell>
          <cell r="F46">
            <v>0</v>
          </cell>
          <cell r="H46">
            <v>0</v>
          </cell>
          <cell r="J46">
            <v>0</v>
          </cell>
          <cell r="N46">
            <v>0</v>
          </cell>
          <cell r="P46">
            <v>0</v>
          </cell>
          <cell r="R46">
            <v>0</v>
          </cell>
          <cell r="T46">
            <v>0</v>
          </cell>
          <cell r="V46">
            <v>0</v>
          </cell>
          <cell r="X46">
            <v>0</v>
          </cell>
          <cell r="Z46">
            <v>0</v>
          </cell>
          <cell r="AB46">
            <v>0</v>
          </cell>
          <cell r="AD46">
            <v>0</v>
          </cell>
          <cell r="AF46">
            <v>0</v>
          </cell>
          <cell r="AH46">
            <v>0</v>
          </cell>
          <cell r="AJ46">
            <v>0</v>
          </cell>
          <cell r="AL46">
            <v>0</v>
          </cell>
          <cell r="AN46">
            <v>0</v>
          </cell>
          <cell r="AP46">
            <v>0</v>
          </cell>
          <cell r="AR46">
            <v>0</v>
          </cell>
          <cell r="AT46">
            <v>0</v>
          </cell>
        </row>
        <row r="47">
          <cell r="B47">
            <v>0</v>
          </cell>
          <cell r="D47">
            <v>0</v>
          </cell>
          <cell r="F47">
            <v>0</v>
          </cell>
          <cell r="H47">
            <v>0</v>
          </cell>
          <cell r="J47">
            <v>0</v>
          </cell>
          <cell r="N47">
            <v>0</v>
          </cell>
          <cell r="P47">
            <v>0</v>
          </cell>
          <cell r="R47">
            <v>0</v>
          </cell>
          <cell r="T47">
            <v>0</v>
          </cell>
          <cell r="V47">
            <v>0</v>
          </cell>
          <cell r="X47">
            <v>0</v>
          </cell>
          <cell r="Z47">
            <v>0</v>
          </cell>
          <cell r="AB47">
            <v>0</v>
          </cell>
          <cell r="AD47">
            <v>0</v>
          </cell>
          <cell r="AF47">
            <v>0</v>
          </cell>
          <cell r="AH47">
            <v>0</v>
          </cell>
          <cell r="AJ47">
            <v>0</v>
          </cell>
          <cell r="AL47">
            <v>0</v>
          </cell>
          <cell r="AN47">
            <v>0</v>
          </cell>
          <cell r="AP47">
            <v>0</v>
          </cell>
          <cell r="AR47">
            <v>0</v>
          </cell>
          <cell r="AT47">
            <v>0</v>
          </cell>
        </row>
        <row r="48">
          <cell r="B48">
            <v>0</v>
          </cell>
          <cell r="D48">
            <v>0</v>
          </cell>
          <cell r="F48">
            <v>0</v>
          </cell>
          <cell r="H48">
            <v>0</v>
          </cell>
          <cell r="J48">
            <v>0</v>
          </cell>
          <cell r="N48">
            <v>0</v>
          </cell>
          <cell r="P48">
            <v>0</v>
          </cell>
          <cell r="R48">
            <v>0</v>
          </cell>
          <cell r="T48">
            <v>0</v>
          </cell>
          <cell r="V48">
            <v>0</v>
          </cell>
          <cell r="X48">
            <v>0</v>
          </cell>
          <cell r="Z48">
            <v>0</v>
          </cell>
          <cell r="AB48">
            <v>0</v>
          </cell>
          <cell r="AD48">
            <v>0</v>
          </cell>
          <cell r="AF48">
            <v>0</v>
          </cell>
          <cell r="AH48">
            <v>0</v>
          </cell>
          <cell r="AJ48">
            <v>0</v>
          </cell>
          <cell r="AL48">
            <v>0</v>
          </cell>
          <cell r="AN48">
            <v>0</v>
          </cell>
          <cell r="AP48">
            <v>0</v>
          </cell>
          <cell r="AR48">
            <v>0</v>
          </cell>
          <cell r="AT48">
            <v>0</v>
          </cell>
        </row>
        <row r="49">
          <cell r="B49">
            <v>0</v>
          </cell>
          <cell r="D49">
            <v>0</v>
          </cell>
          <cell r="F49">
            <v>0</v>
          </cell>
          <cell r="H49">
            <v>0</v>
          </cell>
          <cell r="J49">
            <v>0</v>
          </cell>
          <cell r="N49">
            <v>0</v>
          </cell>
          <cell r="P49">
            <v>0</v>
          </cell>
          <cell r="R49">
            <v>0</v>
          </cell>
          <cell r="T49">
            <v>0</v>
          </cell>
          <cell r="V49">
            <v>0</v>
          </cell>
          <cell r="X49">
            <v>0</v>
          </cell>
          <cell r="Z49">
            <v>0</v>
          </cell>
          <cell r="AB49">
            <v>0</v>
          </cell>
          <cell r="AD49">
            <v>0</v>
          </cell>
          <cell r="AF49">
            <v>0</v>
          </cell>
          <cell r="AH49">
            <v>0</v>
          </cell>
          <cell r="AJ49">
            <v>0</v>
          </cell>
          <cell r="AL49">
            <v>0</v>
          </cell>
          <cell r="AN49">
            <v>0</v>
          </cell>
          <cell r="AP49">
            <v>0</v>
          </cell>
          <cell r="AR49">
            <v>0</v>
          </cell>
          <cell r="AT49">
            <v>0</v>
          </cell>
        </row>
        <row r="50">
          <cell r="B50">
            <v>0</v>
          </cell>
          <cell r="D50">
            <v>0</v>
          </cell>
          <cell r="F50">
            <v>0</v>
          </cell>
          <cell r="H50">
            <v>0</v>
          </cell>
          <cell r="J50">
            <v>0</v>
          </cell>
          <cell r="L50" t="str">
            <v>Complimentary Access for Employees</v>
          </cell>
          <cell r="N50">
            <v>0</v>
          </cell>
          <cell r="P50">
            <v>0</v>
          </cell>
          <cell r="R50">
            <v>0</v>
          </cell>
          <cell r="T50">
            <v>0</v>
          </cell>
          <cell r="V50">
            <v>0</v>
          </cell>
          <cell r="X50">
            <v>0</v>
          </cell>
          <cell r="Z50">
            <v>0</v>
          </cell>
          <cell r="AB50">
            <v>0</v>
          </cell>
          <cell r="AD50">
            <v>0</v>
          </cell>
          <cell r="AF50">
            <v>0</v>
          </cell>
          <cell r="AH50">
            <v>0</v>
          </cell>
          <cell r="AJ50">
            <v>0</v>
          </cell>
          <cell r="AL50">
            <v>0</v>
          </cell>
          <cell r="AN50">
            <v>0</v>
          </cell>
          <cell r="AP50">
            <v>0</v>
          </cell>
          <cell r="AR50">
            <v>0</v>
          </cell>
          <cell r="AT50">
            <v>0</v>
          </cell>
        </row>
        <row r="51">
          <cell r="B51">
            <v>0</v>
          </cell>
          <cell r="D51">
            <v>0</v>
          </cell>
          <cell r="F51">
            <v>0</v>
          </cell>
          <cell r="H51">
            <v>0</v>
          </cell>
          <cell r="J51">
            <v>0</v>
          </cell>
          <cell r="L51" t="str">
            <v>Complimentary Access for Consumers</v>
          </cell>
          <cell r="N51">
            <v>0</v>
          </cell>
          <cell r="P51">
            <v>0</v>
          </cell>
          <cell r="R51">
            <v>0</v>
          </cell>
          <cell r="T51">
            <v>0</v>
          </cell>
          <cell r="V51">
            <v>0</v>
          </cell>
          <cell r="X51">
            <v>0</v>
          </cell>
          <cell r="Z51">
            <v>0</v>
          </cell>
          <cell r="AB51">
            <v>0</v>
          </cell>
          <cell r="AD51">
            <v>0</v>
          </cell>
          <cell r="AF51">
            <v>0</v>
          </cell>
          <cell r="AH51">
            <v>0</v>
          </cell>
          <cell r="AJ51">
            <v>0</v>
          </cell>
          <cell r="AL51">
            <v>0</v>
          </cell>
          <cell r="AN51">
            <v>0</v>
          </cell>
          <cell r="AP51">
            <v>0</v>
          </cell>
          <cell r="AR51">
            <v>0</v>
          </cell>
          <cell r="AT51">
            <v>0</v>
          </cell>
        </row>
        <row r="52">
          <cell r="B52">
            <v>0</v>
          </cell>
          <cell r="D52">
            <v>0</v>
          </cell>
          <cell r="F52">
            <v>0</v>
          </cell>
          <cell r="H52">
            <v>0</v>
          </cell>
          <cell r="J52">
            <v>0</v>
          </cell>
          <cell r="L52" t="str">
            <v>Complimentary Access for Home Delivery Subscribers</v>
          </cell>
          <cell r="N52">
            <v>0</v>
          </cell>
          <cell r="P52">
            <v>0</v>
          </cell>
          <cell r="R52">
            <v>0</v>
          </cell>
          <cell r="T52">
            <v>0</v>
          </cell>
          <cell r="V52">
            <v>0</v>
          </cell>
          <cell r="X52">
            <v>0</v>
          </cell>
          <cell r="Z52">
            <v>0</v>
          </cell>
          <cell r="AB52">
            <v>0</v>
          </cell>
          <cell r="AD52">
            <v>0</v>
          </cell>
          <cell r="AF52">
            <v>0</v>
          </cell>
          <cell r="AH52">
            <v>0</v>
          </cell>
          <cell r="AJ52">
            <v>0</v>
          </cell>
          <cell r="AL52">
            <v>0</v>
          </cell>
          <cell r="AN52">
            <v>0</v>
          </cell>
          <cell r="AP52">
            <v>0</v>
          </cell>
          <cell r="AR52">
            <v>0</v>
          </cell>
          <cell r="AT52">
            <v>0</v>
          </cell>
        </row>
        <row r="53">
          <cell r="B53">
            <v>0</v>
          </cell>
          <cell r="D53">
            <v>0</v>
          </cell>
          <cell r="F53">
            <v>0</v>
          </cell>
          <cell r="H53">
            <v>0</v>
          </cell>
          <cell r="J53">
            <v>0</v>
          </cell>
          <cell r="L53" t="str">
            <v>Complimentary Access for International Herald Tribune Subscribers</v>
          </cell>
          <cell r="N53">
            <v>0</v>
          </cell>
          <cell r="P53">
            <v>0</v>
          </cell>
          <cell r="R53">
            <v>0</v>
          </cell>
          <cell r="T53">
            <v>0</v>
          </cell>
          <cell r="V53">
            <v>0</v>
          </cell>
          <cell r="X53">
            <v>0</v>
          </cell>
          <cell r="Z53">
            <v>0</v>
          </cell>
          <cell r="AB53">
            <v>0</v>
          </cell>
          <cell r="AD53">
            <v>0</v>
          </cell>
          <cell r="AF53">
            <v>0</v>
          </cell>
          <cell r="AH53">
            <v>0</v>
          </cell>
          <cell r="AJ53">
            <v>0</v>
          </cell>
          <cell r="AL53">
            <v>0</v>
          </cell>
          <cell r="AN53">
            <v>0</v>
          </cell>
          <cell r="AP53">
            <v>0</v>
          </cell>
          <cell r="AR53">
            <v>0</v>
          </cell>
          <cell r="AT53">
            <v>0</v>
          </cell>
        </row>
        <row r="54">
          <cell r="B54">
            <v>0</v>
          </cell>
          <cell r="D54">
            <v>0</v>
          </cell>
          <cell r="F54">
            <v>0</v>
          </cell>
          <cell r="H54">
            <v>0</v>
          </cell>
          <cell r="J54">
            <v>0</v>
          </cell>
          <cell r="L54" t="str">
            <v>Special $60 annual price for Home Delivery Subscribers</v>
          </cell>
          <cell r="N54">
            <v>0</v>
          </cell>
          <cell r="P54">
            <v>0</v>
          </cell>
          <cell r="R54">
            <v>0</v>
          </cell>
          <cell r="T54">
            <v>0</v>
          </cell>
          <cell r="V54">
            <v>0</v>
          </cell>
          <cell r="X54">
            <v>0</v>
          </cell>
          <cell r="Z54">
            <v>0</v>
          </cell>
          <cell r="AB54">
            <v>0</v>
          </cell>
          <cell r="AD54">
            <v>0</v>
          </cell>
          <cell r="AF54">
            <v>0</v>
          </cell>
          <cell r="AH54">
            <v>0</v>
          </cell>
          <cell r="AJ54">
            <v>0</v>
          </cell>
          <cell r="AL54">
            <v>0</v>
          </cell>
          <cell r="AN54">
            <v>0</v>
          </cell>
          <cell r="AP54">
            <v>0</v>
          </cell>
          <cell r="AR54">
            <v>0</v>
          </cell>
          <cell r="AT54">
            <v>0</v>
          </cell>
        </row>
        <row r="55">
          <cell r="B55">
            <v>0</v>
          </cell>
          <cell r="D55">
            <v>0</v>
          </cell>
          <cell r="F55">
            <v>0</v>
          </cell>
          <cell r="H55">
            <v>0</v>
          </cell>
          <cell r="J55">
            <v>0</v>
          </cell>
          <cell r="L55" t="str">
            <v>30 Day free access for NSS subscriber waiting for linking.</v>
          </cell>
          <cell r="N55">
            <v>0</v>
          </cell>
          <cell r="P55">
            <v>0</v>
          </cell>
          <cell r="R55">
            <v>0</v>
          </cell>
          <cell r="T55">
            <v>0</v>
          </cell>
          <cell r="V55">
            <v>0</v>
          </cell>
          <cell r="X55">
            <v>0</v>
          </cell>
          <cell r="Z55">
            <v>0</v>
          </cell>
          <cell r="AB55">
            <v>0</v>
          </cell>
          <cell r="AD55">
            <v>0</v>
          </cell>
          <cell r="AF55">
            <v>0</v>
          </cell>
          <cell r="AH55">
            <v>0</v>
          </cell>
          <cell r="AJ55">
            <v>0</v>
          </cell>
          <cell r="AL55">
            <v>0</v>
          </cell>
          <cell r="AN55">
            <v>0</v>
          </cell>
          <cell r="AP55">
            <v>0</v>
          </cell>
          <cell r="AR55">
            <v>0</v>
          </cell>
          <cell r="AT55">
            <v>0</v>
          </cell>
        </row>
        <row r="56">
          <cell r="L56" t="str">
            <v>Complimentary Access for PCF Employees</v>
          </cell>
          <cell r="T56">
            <v>0</v>
          </cell>
        </row>
        <row r="57">
          <cell r="L57" t="str">
            <v>Complimentary Access for Advertisers</v>
          </cell>
        </row>
        <row r="58">
          <cell r="L58" t="str">
            <v>Complimentary Access for Most Engaged Users</v>
          </cell>
        </row>
        <row r="59">
          <cell r="L59">
            <v>0</v>
          </cell>
        </row>
        <row r="60">
          <cell r="L60">
            <v>0</v>
          </cell>
        </row>
      </sheetData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"/>
      <sheetName val="Description"/>
      <sheetName val="ToDo"/>
      <sheetName val="FinOverview"/>
      <sheetName val="Legend"/>
      <sheetName val="ChangeLog"/>
      <sheetName val="Marketing Offers"/>
      <sheetName val="DailyDeal Offers"/>
      <sheetName val="DAC Offers"/>
      <sheetName val="Testing Offers"/>
      <sheetName val="GC Offers"/>
      <sheetName val="Cyber GC Offers"/>
      <sheetName val="GroupSite Offers"/>
      <sheetName val="GroupPass Offers"/>
      <sheetName val="GroupSeat Offers"/>
      <sheetName val="IHT Offers"/>
      <sheetName val="Readers Offers"/>
      <sheetName val="Apple Offers"/>
      <sheetName val="Special Offers"/>
      <sheetName val="Comp Offers"/>
      <sheetName val="HD IHD Offers"/>
      <sheetName val="NYTCO Offers"/>
      <sheetName val="Gaming Offers"/>
      <sheetName val="Legacy Offers"/>
      <sheetName val="Edu Offers"/>
      <sheetName val="EDU Tier1 Offers"/>
      <sheetName val="EDU Tier2 Offers"/>
      <sheetName val="EDU Tier3 Offers"/>
      <sheetName val="TR Offers"/>
      <sheetName val="Pricing"/>
      <sheetName val="Data Inputs"/>
      <sheetName val="REMOVED OCs"/>
      <sheetName val="Previous TESTING"/>
      <sheetName val="Fake Pricing"/>
      <sheetName val="Old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0">
          <cell r="B10" t="str">
            <v>N/A</v>
          </cell>
          <cell r="D10" t="str">
            <v>Bundle A (Web+SP)</v>
          </cell>
          <cell r="F10" t="str">
            <v>N/A</v>
          </cell>
          <cell r="H10" t="str">
            <v>N/A</v>
          </cell>
          <cell r="J10" t="str">
            <v>N/A</v>
          </cell>
          <cell r="L10" t="str">
            <v>N/A</v>
          </cell>
          <cell r="N10" t="str">
            <v>N/A</v>
          </cell>
          <cell r="P10" t="str">
            <v>N/A</v>
          </cell>
          <cell r="R10" t="str">
            <v>N/A</v>
          </cell>
          <cell r="T10" t="str">
            <v>N/A</v>
          </cell>
          <cell r="V10" t="str">
            <v>N/A</v>
          </cell>
          <cell r="X10" t="str">
            <v>N/A</v>
          </cell>
          <cell r="Z10" t="str">
            <v>N/A</v>
          </cell>
          <cell r="AB10" t="str">
            <v>N/A</v>
          </cell>
          <cell r="AD10" t="str">
            <v>N/A</v>
          </cell>
          <cell r="AF10" t="str">
            <v>N/A</v>
          </cell>
          <cell r="AH10" t="str">
            <v>N/A</v>
          </cell>
          <cell r="AJ10" t="str">
            <v>N/A</v>
          </cell>
          <cell r="AL10" t="str">
            <v>N/A</v>
          </cell>
          <cell r="AN10" t="str">
            <v>N/A</v>
          </cell>
          <cell r="AP10" t="str">
            <v>Newspaper (HD) - "Newspaper"</v>
          </cell>
          <cell r="AR10" t="str">
            <v>N/A</v>
          </cell>
          <cell r="AT10" t="str">
            <v>N/A</v>
          </cell>
        </row>
        <row r="11">
          <cell r="B11" t="str">
            <v>NYTimes: Web + Smartphone App</v>
          </cell>
          <cell r="D11" t="str">
            <v>Bundle B (Web+Tab)</v>
          </cell>
          <cell r="F11" t="str">
            <v>Complimentary</v>
          </cell>
          <cell r="H11">
            <v>0</v>
          </cell>
          <cell r="J11">
            <v>0</v>
          </cell>
          <cell r="L11" t="str">
            <v>Web+Smartphone App
Regular Price
$15.00 every 4 weeks</v>
          </cell>
          <cell r="P11" t="str">
            <v>MOST POPULAR BUNDLE</v>
          </cell>
          <cell r="R11" t="str">
            <v>LIMITED TIME OFFER</v>
          </cell>
          <cell r="T11" t="str">
            <v>$3.75 / week</v>
          </cell>
          <cell r="V11" t="str">
            <v>($3.75 / week thereafter)</v>
          </cell>
          <cell r="X11" t="str">
            <v>LIMITED TIME OFFER</v>
          </cell>
          <cell r="Z11" t="str">
            <v>$5.50 / week</v>
          </cell>
          <cell r="AB11" t="str">
            <v>($5.50 / week thereafter)</v>
          </cell>
          <cell r="AD11" t="str">
            <v>First 2 Weeks</v>
          </cell>
          <cell r="AF11" t="str">
            <v>Thereafter</v>
          </cell>
          <cell r="AH11" t="str">
            <v>Annual</v>
          </cell>
          <cell r="AJ11" t="str">
            <v>Regular</v>
          </cell>
          <cell r="AL11" t="str">
            <v>All</v>
          </cell>
          <cell r="AN11" t="str">
            <v>Active</v>
          </cell>
          <cell r="AP11" t="str">
            <v>Information Service (Web Products) - "InfoService"</v>
          </cell>
          <cell r="AR11" t="str">
            <v>4 Week Billing: No refund.  Users will maintain access for the remainder of the billing period.  Users will not be billed in the next billing cycle.</v>
          </cell>
          <cell r="AT11" t="str">
            <v>Unlimited access to NYTimes.com from any device,
plus full access to the NYTimes app for your smartphone.</v>
          </cell>
        </row>
        <row r="12">
          <cell r="B12" t="str">
            <v>NYTimes: Web + Tablet App</v>
          </cell>
          <cell r="D12" t="str">
            <v>Bundle D (Digital All Access)</v>
          </cell>
          <cell r="F12" t="str">
            <v>Full Price</v>
          </cell>
          <cell r="H12">
            <v>60</v>
          </cell>
          <cell r="J12">
            <v>0.99</v>
          </cell>
          <cell r="L12" t="str">
            <v>Web+Tablet App
Regular Price
$20.00 every 4 weeks</v>
          </cell>
          <cell r="R12" t="str">
            <v>RISK-FREE TRIAL</v>
          </cell>
          <cell r="T12" t="str">
            <v>$5.00 / week</v>
          </cell>
          <cell r="V12" t="str">
            <v>($5.00 / week thereafter)</v>
          </cell>
          <cell r="X12" t="str">
            <v>FREE TRIAL - LIMITED TIME OFFER</v>
          </cell>
          <cell r="Z12" t="str">
            <v>$6.60 / week</v>
          </cell>
          <cell r="AB12" t="str">
            <v>($6.60 / week thereafter)</v>
          </cell>
          <cell r="AD12" t="str">
            <v>First 4 Weeks</v>
          </cell>
          <cell r="AH12" t="str">
            <v>Monthly</v>
          </cell>
          <cell r="AJ12" t="str">
            <v>Readership - Tier 1</v>
          </cell>
          <cell r="AL12" t="str">
            <v>Anonymous User</v>
          </cell>
          <cell r="AN12" t="str">
            <v>Inactive</v>
          </cell>
          <cell r="AP12" t="str">
            <v>Digital Newspaper (Times Reader) - "DigitalNews"</v>
          </cell>
          <cell r="AR12" t="str">
            <v>Annual Billing: No refund if cancelled in the last 30 days and access remains through the end of the period.  Otherwise, pro-rated refund and access removed within 6 hours.</v>
          </cell>
          <cell r="AT12" t="str">
            <v>Unlimited access to NYTimes.com from any device, 
plus full access to the NYTimes app for your tablet.</v>
          </cell>
        </row>
        <row r="13">
          <cell r="B13" t="str">
            <v>NYTimes: All Digital Access</v>
          </cell>
          <cell r="D13" t="str">
            <v>Bundle E</v>
          </cell>
          <cell r="F13" t="str">
            <v>Free Trial for 2 Weeks</v>
          </cell>
          <cell r="H13">
            <v>65</v>
          </cell>
          <cell r="J13">
            <v>20</v>
          </cell>
          <cell r="L13" t="str">
            <v>All Digital Access
Regular Price
$35.00 every 4 weeks</v>
          </cell>
          <cell r="R13" t="str">
            <v>SPECIAL OFFER: 25% OFF</v>
          </cell>
          <cell r="T13" t="str">
            <v>$8.75 / week</v>
          </cell>
          <cell r="V13" t="str">
            <v>($8.75 / week thereafter)</v>
          </cell>
          <cell r="X13" t="str">
            <v>25% OFF - SPECIAL DEAL</v>
          </cell>
          <cell r="Z13" t="str">
            <v>$11.00 / week</v>
          </cell>
          <cell r="AB13" t="str">
            <v>($11.00 / week thereafter)</v>
          </cell>
          <cell r="AD13" t="str">
            <v>First 8 Weeks</v>
          </cell>
          <cell r="AH13" t="str">
            <v>Daily</v>
          </cell>
          <cell r="AJ13" t="str">
            <v>Readership - Tier 2</v>
          </cell>
          <cell r="AL13" t="str">
            <v>HD</v>
          </cell>
          <cell r="AP13" t="str">
            <v>Digital Game (Crosswords) - "Gaming"</v>
          </cell>
          <cell r="AR13" t="str">
            <v>Complimentary Access: No refund.  Access removed within 6 hours if cancelled.</v>
          </cell>
          <cell r="AT13" t="str">
            <v>Unlimited access to NYTimes.com from any device, 
plus full access to the NYTimes app for your smartphone and tablet.</v>
          </cell>
        </row>
        <row r="14">
          <cell r="B14" t="str">
            <v>Free NYTimes.com Access (for Home Delivery)</v>
          </cell>
          <cell r="D14" t="str">
            <v>Bundle F</v>
          </cell>
          <cell r="F14" t="str">
            <v>Free Trial for 4 Weeks</v>
          </cell>
          <cell r="H14">
            <v>130</v>
          </cell>
          <cell r="J14">
            <v>24</v>
          </cell>
          <cell r="L14" t="str">
            <v>Web+Smartphone App
Free Trial
First 2 Weeks: FREE
Thereafter: $15.00 every 4 weeks</v>
          </cell>
          <cell r="R14" t="str">
            <v>SPECIAL OFFER: 25% OFF</v>
          </cell>
          <cell r="T14" t="str">
            <v>1 Year Complimentary Access</v>
          </cell>
          <cell r="X14" t="str">
            <v>50% OFF - SPECIAL DEAL</v>
          </cell>
          <cell r="AD14" t="str">
            <v>First 12 Weeks</v>
          </cell>
          <cell r="AH14" t="str">
            <v>every 4 weeks</v>
          </cell>
          <cell r="AJ14" t="str">
            <v>Readership - Tier 3</v>
          </cell>
          <cell r="AL14" t="str">
            <v>IHD</v>
          </cell>
          <cell r="AP14" t="str">
            <v>Computer Software - "Software"</v>
          </cell>
          <cell r="AT14" t="str">
            <v>Add full access to the NYTimes app for your tablet and connect to even more of The Times.</v>
          </cell>
        </row>
        <row r="15">
          <cell r="B15" t="str">
            <v>All Digital Access (for Home Delivery)</v>
          </cell>
          <cell r="D15" t="str">
            <v>Crosswords</v>
          </cell>
          <cell r="F15" t="str">
            <v>$0.99 for first 4 Weeks</v>
          </cell>
          <cell r="H15">
            <v>195</v>
          </cell>
          <cell r="J15">
            <v>40</v>
          </cell>
          <cell r="L15" t="str">
            <v>Web+Smartphone App
Free Trial
First 4 Weeks: FREE
Thereafter: $15.00 every 4 weeks</v>
          </cell>
          <cell r="R15" t="str">
            <v>SPECIAL OFFER: 30% OFF</v>
          </cell>
          <cell r="T15" t="str">
            <v>Get your first 2 weeks free</v>
          </cell>
          <cell r="X15" t="str">
            <v>75% OFF - SPECIAL DEAL</v>
          </cell>
          <cell r="Z15" t="str">
            <v>1 Year Complimentary Access</v>
          </cell>
          <cell r="AD15" t="str">
            <v>First 26 Weeks</v>
          </cell>
          <cell r="AH15" t="str">
            <v>Complimentary Access</v>
          </cell>
          <cell r="AJ15" t="str">
            <v>Complimentary - Most Engaged User</v>
          </cell>
          <cell r="AL15" t="str">
            <v>IHT</v>
          </cell>
          <cell r="AP15" t="str">
            <v>Newspaper by mail may be a new category - "NewsbyMail"</v>
          </cell>
          <cell r="AT15" t="str">
            <v>Unlimited access to NYTimes.com from any device,
plus full access to the NYTimes and IHT app for your smartphone.</v>
          </cell>
        </row>
        <row r="16">
          <cell r="B16" t="str">
            <v>NYTimes: Tablet</v>
          </cell>
          <cell r="D16" t="str">
            <v>Archives</v>
          </cell>
          <cell r="F16" t="str">
            <v>$0.99 for first 8 Weeks</v>
          </cell>
          <cell r="H16">
            <v>260</v>
          </cell>
          <cell r="J16">
            <v>15</v>
          </cell>
          <cell r="L16" t="str">
            <v>Web+Tablet App
Free Trial
First 2 Weeks: FREE
Thereafter: $20.00 every 4 weeks</v>
          </cell>
          <cell r="R16" t="str">
            <v>SPECIAL OFFER: 50% OFF</v>
          </cell>
          <cell r="T16" t="str">
            <v>Get your first 4 weeks free</v>
          </cell>
          <cell r="X16" t="str">
            <v>25% OFF - LIMITED TIME OFFER</v>
          </cell>
          <cell r="Z16" t="str">
            <v>2 Week FREE Trial</v>
          </cell>
          <cell r="AH16" t="str">
            <v>every 8 weeks</v>
          </cell>
          <cell r="AJ16" t="str">
            <v>Complimentary - Employee</v>
          </cell>
          <cell r="AL16" t="str">
            <v>name.edu</v>
          </cell>
        </row>
        <row r="17">
          <cell r="B17" t="str">
            <v>Free NYTimes.com Access (for IHT)</v>
          </cell>
          <cell r="F17" t="str">
            <v>25% OFF for the first 12 Weeks</v>
          </cell>
          <cell r="H17">
            <v>312</v>
          </cell>
          <cell r="J17">
            <v>18</v>
          </cell>
          <cell r="L17" t="str">
            <v>Web+Tablet App
Free Trial
First 4 Weeks: FREE
Thereafter: $20.00 every 4 weeks</v>
          </cell>
          <cell r="R17" t="str">
            <v>SPECIAL OFFER: 75% OFF</v>
          </cell>
          <cell r="T17" t="str">
            <v>99 cents per week for your first 4 weeks</v>
          </cell>
          <cell r="X17" t="str">
            <v>30% OFF - LIMITED TIME OFFER</v>
          </cell>
          <cell r="Z17" t="str">
            <v>4 Week FREE Trial</v>
          </cell>
          <cell r="AJ17" t="str">
            <v>Complimentary - Advertiser</v>
          </cell>
          <cell r="AL17" t="str">
            <v>nytimes.com</v>
          </cell>
        </row>
        <row r="18">
          <cell r="B18" t="str">
            <v>IHT: Web + Tablet App</v>
          </cell>
          <cell r="F18" t="str">
            <v>25% OFF for the first 26 Weeks</v>
          </cell>
          <cell r="H18">
            <v>520</v>
          </cell>
          <cell r="J18">
            <v>30</v>
          </cell>
          <cell r="L18" t="str">
            <v>All Digital Access
Free Trial
First 2 Weeks: FREE
Thereafter: $35.00 every 4 weeks</v>
          </cell>
          <cell r="R18" t="str">
            <v xml:space="preserve">SPECIAL OFFER </v>
          </cell>
          <cell r="T18" t="str">
            <v>99 cents per week for your first 8 weeks</v>
          </cell>
          <cell r="X18" t="str">
            <v>50% OFF - LIMITED TIME OFFER</v>
          </cell>
          <cell r="Z18" t="str">
            <v>Only $0.99 for the first 4 weeks</v>
          </cell>
          <cell r="AJ18" t="str">
            <v>Complimentary - Other</v>
          </cell>
          <cell r="AL18" t="str">
            <v>Registered User</v>
          </cell>
        </row>
        <row r="19">
          <cell r="F19" t="str">
            <v>25% OFF for the Year</v>
          </cell>
          <cell r="J19">
            <v>14</v>
          </cell>
          <cell r="L19" t="str">
            <v>All Digital Access
Free Trial
First 4 Weeks: FREE
Thereafter: $35.00 every 4 weeks</v>
          </cell>
          <cell r="R19" t="str">
            <v>TRY IT TODAY FOR JUST 99 CENTS</v>
          </cell>
          <cell r="T19" t="str">
            <v>99 cents for your first 4 weeks</v>
          </cell>
          <cell r="X19" t="str">
            <v>75% OFF - LIMITED TIME OFFER</v>
          </cell>
          <cell r="Z19" t="str">
            <v>Only $0.99 for the first 8 weeks</v>
          </cell>
          <cell r="AJ19" t="str">
            <v>HD</v>
          </cell>
          <cell r="AL19" t="str">
            <v>NSS</v>
          </cell>
        </row>
        <row r="20">
          <cell r="F20" t="str">
            <v>30% OFF for the first 26 Weeks</v>
          </cell>
          <cell r="J20">
            <v>16.799999999999997</v>
          </cell>
          <cell r="L20" t="str">
            <v>Web+Smartphone App
$0.99 Offer
First 4 Weeks: $0.99 every 4 weeks</v>
          </cell>
          <cell r="R20" t="str">
            <v>SPECIAL LOW RATE — SAVE 75%</v>
          </cell>
          <cell r="T20" t="str">
            <v>99 cents for your first 8 weeks</v>
          </cell>
          <cell r="Z20" t="str">
            <v>Pay only $2.75 / week for the first 12 weeks</v>
          </cell>
          <cell r="AJ20" t="str">
            <v>IHD</v>
          </cell>
          <cell r="AL20" t="str">
            <v>All NYTCO</v>
          </cell>
        </row>
        <row r="21">
          <cell r="F21" t="str">
            <v>50% OFF for the first 12 Weeks</v>
          </cell>
          <cell r="J21">
            <v>28</v>
          </cell>
          <cell r="L21" t="str">
            <v>Web+Smartphone App
$0.99 Offer
First 8 Weeks: $0.99
Thereafter: $15.00 every 4 weeks</v>
          </cell>
          <cell r="R21" t="str">
            <v>GET 50% OFF FOR 12 WEEKS — a savings of $22.50</v>
          </cell>
          <cell r="T21" t="str">
            <v>$0.94 / week for the first 4 weeks</v>
          </cell>
          <cell r="Z21" t="str">
            <v>Pay only $4.62 / week for the first 26 weeks</v>
          </cell>
          <cell r="AJ21" t="str">
            <v>IHT</v>
          </cell>
          <cell r="AL21" t="str">
            <v>HD/IHD</v>
          </cell>
        </row>
        <row r="22">
          <cell r="F22" t="str">
            <v>50% OFF for the first 26 Weeks</v>
          </cell>
          <cell r="J22">
            <v>10</v>
          </cell>
          <cell r="L22" t="str">
            <v>Web+Tablet App
$0.99 Offer
First 4 Weeks: $0.99
Thereafter: $20.00 every 4 weeks</v>
          </cell>
          <cell r="R22" t="str">
            <v>GET 50% OFF FOR 12 WEEKS — a savings of $30.00</v>
          </cell>
          <cell r="T22" t="str">
            <v>$1.25 / week for the first 4 weeks</v>
          </cell>
          <cell r="AJ22" t="str">
            <v>HD-IHD</v>
          </cell>
        </row>
        <row r="23">
          <cell r="F23" t="str">
            <v>50% OFF for the Year</v>
          </cell>
          <cell r="J23">
            <v>12</v>
          </cell>
          <cell r="L23" t="str">
            <v>Web+Tablet App
$0.99 Offer
First 8 Weeks: $0.99
Thereafter: $20.00 every 4 weeks</v>
          </cell>
          <cell r="R23" t="str">
            <v>GET 50% OFF FOR 12 WEEKS — a savings of $52.50</v>
          </cell>
          <cell r="T23" t="str">
            <v>$2.19 / week for the first 4 weeks</v>
          </cell>
        </row>
        <row r="24">
          <cell r="F24" t="str">
            <v>75% OFF for the first 4 Weeks</v>
          </cell>
          <cell r="J24">
            <v>20</v>
          </cell>
          <cell r="L24" t="str">
            <v>All Digital Access
$0.99 Offer
First 4 Weeks: $0.99 every 4 weeks</v>
          </cell>
          <cell r="R24" t="str">
            <v>30% OFF for 6 MONTHS — a savings of $29.25</v>
          </cell>
          <cell r="T24" t="str">
            <v>$1.88 / week for the first 12 weeks</v>
          </cell>
        </row>
        <row r="25">
          <cell r="F25" t="str">
            <v>75% OFF for the Year</v>
          </cell>
          <cell r="J25">
            <v>5</v>
          </cell>
          <cell r="L25" t="str">
            <v>All Digital Access
$0.99 Offer
First 8 Weeks: $0.99
Thereafter: $35.00 every 4 weeks</v>
          </cell>
          <cell r="R25" t="str">
            <v>30% OFF for 6 MONTHS — a savings of $39.00</v>
          </cell>
          <cell r="T25" t="str">
            <v>$2.50 / week for the first 12 weeks</v>
          </cell>
        </row>
        <row r="26">
          <cell r="F26" t="str">
            <v>HD Discounted</v>
          </cell>
          <cell r="J26">
            <v>6</v>
          </cell>
          <cell r="L26" t="str">
            <v>Web+Smartphone App
$0.99 / wk Offer
First 4 Weeks: $3.96 every 4 weeks</v>
          </cell>
          <cell r="R26" t="str">
            <v>30% OFF for 6 MONTHS — a savings of $68.25</v>
          </cell>
          <cell r="T26" t="str">
            <v>$4.38 / week for the first 12 weeks</v>
          </cell>
        </row>
        <row r="27">
          <cell r="J27">
            <v>10</v>
          </cell>
          <cell r="L27" t="str">
            <v>Web+Smartphone App
$0.99 / wk Offer
First 8 Weeks: $3.96 every 4 weeks</v>
          </cell>
          <cell r="R27" t="str">
            <v>25% OFF for 6 MONTHS — a savings of $24.37</v>
          </cell>
          <cell r="T27" t="str">
            <v>$2.63 / week for the first 26 weeks</v>
          </cell>
        </row>
        <row r="28">
          <cell r="J28">
            <v>20.399999999999999</v>
          </cell>
          <cell r="L28" t="str">
            <v>Web+Tablet App
$0.99 / wk Offer
First 4 Weeks: $0.99
Thereafter: $20.00 every 4 weeks</v>
          </cell>
          <cell r="R28" t="str">
            <v>25% OFF for 6 MONTHS — a savings of $32.50</v>
          </cell>
          <cell r="T28" t="str">
            <v>$3.50 / week for the first 26 weeks</v>
          </cell>
        </row>
        <row r="29">
          <cell r="J29">
            <v>60</v>
          </cell>
          <cell r="L29" t="str">
            <v>Web+Tablet App
$0.99 / wk Offer
First 8 Weeks: $3.96 every 4 weeks</v>
          </cell>
          <cell r="R29" t="str">
            <v>25% OFF for 6 MONTHS — a savings of $56.87</v>
          </cell>
          <cell r="T29" t="str">
            <v>$6.13 / week for the first 26 weeks</v>
          </cell>
        </row>
        <row r="30">
          <cell r="L30" t="str">
            <v>All Digital Access
$0.99 / wk Offer
First 4 Weeks: $3.96 every 4 weeks</v>
          </cell>
          <cell r="T30" t="str">
            <v>30 Day Complimentary Access</v>
          </cell>
        </row>
        <row r="31">
          <cell r="L31" t="str">
            <v>All Digital Access
$0.99 / wk Offer
First 8 Weeks: $3.96 every 4 weeks</v>
          </cell>
          <cell r="T31" t="str">
            <v>2 Month Complimentary Access</v>
          </cell>
        </row>
        <row r="32">
          <cell r="L32" t="str">
            <v>Web+Smartphone
25% OFF EDU Offer
$15.00 every 4 weeks</v>
          </cell>
          <cell r="T32" t="str">
            <v>Complimentary for 9 Months</v>
          </cell>
        </row>
        <row r="33">
          <cell r="L33" t="str">
            <v>Web+Smartphone
50% OFF EDU Offer
$10.00 every 4 weeks</v>
          </cell>
          <cell r="T33" t="str">
            <v>Complimentary Access</v>
          </cell>
        </row>
        <row r="34">
          <cell r="L34" t="str">
            <v>Web+Smartphone
75% OFF EDU Offer
$5.00 every 4 weeks</v>
          </cell>
        </row>
        <row r="35">
          <cell r="L35" t="str">
            <v>Web+Smartphone
75% OFF Offer
First 4 Weeks: $3.75 every 4 weeks</v>
          </cell>
        </row>
        <row r="36">
          <cell r="L36" t="str">
            <v>Web+Tablet App
75% OFF Offer
First 4 Weeks:  $5.00 every 4 weeks</v>
          </cell>
        </row>
        <row r="37">
          <cell r="L37" t="str">
            <v>All Digital Access
75% OFF Offer
First 4 Weeks: $8.75 every 4 weeks</v>
          </cell>
        </row>
        <row r="38">
          <cell r="L38" t="str">
            <v>Web+Smartphone
30% OFF Offer
First 26 Weeks: $10.50 every 4 weeks</v>
          </cell>
        </row>
        <row r="39">
          <cell r="L39" t="str">
            <v>Web+Tablet App
30% OFF Offer
First 26 Weeks: $14.00 every 4 weeks</v>
          </cell>
        </row>
        <row r="40">
          <cell r="L40" t="str">
            <v>All Digital Access
30% OFF Offer
First 26 Weeks: $24.50 every 4 weeks</v>
          </cell>
        </row>
        <row r="41">
          <cell r="L41" t="str">
            <v>Web+Smartphone
50% OFF Offer
First 12 Weeks: $7.50 every 4 weeks</v>
          </cell>
        </row>
        <row r="42">
          <cell r="L42" t="str">
            <v>Web+Tablet App
50% OFF Offer
First 12 Weeks: $10.00 every 4 weeks</v>
          </cell>
        </row>
        <row r="43">
          <cell r="L43" t="str">
            <v>All Digital Access
50% OFF Offer
First 12 Weeks: $17.50  every 4 weeks</v>
          </cell>
        </row>
        <row r="50">
          <cell r="L50" t="str">
            <v>Complimentary Access for Employees</v>
          </cell>
        </row>
        <row r="51">
          <cell r="L51" t="str">
            <v>Complimentary Access for Consumers</v>
          </cell>
        </row>
        <row r="52">
          <cell r="L52" t="str">
            <v>Complimentary Access for Home Delivery Subscribers</v>
          </cell>
        </row>
        <row r="53">
          <cell r="L53" t="str">
            <v>Complimentary Access for International Herald Tribune Subscribers</v>
          </cell>
        </row>
        <row r="54">
          <cell r="L54" t="str">
            <v>Special $60 annual price for Home Delivery Subscribers</v>
          </cell>
        </row>
        <row r="55">
          <cell r="L55" t="str">
            <v>30 Day free access for NSS subscriber waiting for linking.</v>
          </cell>
        </row>
        <row r="56">
          <cell r="L56" t="str">
            <v>Complimentary Access for PCF Employees</v>
          </cell>
        </row>
        <row r="57">
          <cell r="L57" t="str">
            <v>Complimentary Access for Advertisers</v>
          </cell>
        </row>
        <row r="58">
          <cell r="L58" t="str">
            <v>Complimentary Access for Most Engaged Users</v>
          </cell>
        </row>
      </sheetData>
      <sheetData sheetId="31"/>
      <sheetData sheetId="32"/>
      <sheetData sheetId="33"/>
      <sheetData sheetId="3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"/>
      <sheetName val="Proposed Offers"/>
    </sheetNames>
    <sheetDataSet>
      <sheetData sheetId="0" refreshError="1">
        <row r="1">
          <cell r="D1">
            <v>0</v>
          </cell>
        </row>
        <row r="2">
          <cell r="D2" t="str">
            <v>Sartre Product Name</v>
          </cell>
          <cell r="E2" t="str">
            <v>Daily Unit_Price</v>
          </cell>
        </row>
        <row r="3">
          <cell r="D3">
            <v>0</v>
          </cell>
          <cell r="E3">
            <v>0</v>
          </cell>
        </row>
        <row r="4">
          <cell r="D4">
            <v>0</v>
          </cell>
          <cell r="E4">
            <v>0</v>
          </cell>
        </row>
        <row r="5">
          <cell r="D5" t="str">
            <v>Web</v>
          </cell>
          <cell r="E5">
            <v>0.35714285710714283</v>
          </cell>
        </row>
        <row r="6">
          <cell r="D6" t="str">
            <v>Web</v>
          </cell>
          <cell r="E6">
            <v>0</v>
          </cell>
        </row>
        <row r="7">
          <cell r="D7" t="str">
            <v>Web</v>
          </cell>
          <cell r="E7">
            <v>0.35714285710714283</v>
          </cell>
        </row>
        <row r="8">
          <cell r="D8" t="str">
            <v>WAP</v>
          </cell>
          <cell r="E8">
            <v>0</v>
          </cell>
        </row>
        <row r="9">
          <cell r="D9" t="str">
            <v>Archive Article</v>
          </cell>
          <cell r="E9">
            <v>0</v>
          </cell>
        </row>
        <row r="10">
          <cell r="D10" t="str">
            <v>TimesMachine</v>
          </cell>
          <cell r="E10">
            <v>0</v>
          </cell>
        </row>
        <row r="11">
          <cell r="D11" t="str">
            <v>Replica</v>
          </cell>
          <cell r="E11">
            <v>0</v>
          </cell>
        </row>
        <row r="12">
          <cell r="D12" t="str">
            <v>Smartphone</v>
          </cell>
          <cell r="E12">
            <v>0.17857142839285714</v>
          </cell>
        </row>
        <row r="13">
          <cell r="D13" t="str">
            <v>Smartphone</v>
          </cell>
          <cell r="E13">
            <v>0</v>
          </cell>
        </row>
        <row r="14">
          <cell r="D14" t="str">
            <v>IHT Smartphone</v>
          </cell>
          <cell r="E14">
            <v>0.17857142857142858</v>
          </cell>
        </row>
        <row r="15">
          <cell r="D15" t="str">
            <v>IHT Smartphone</v>
          </cell>
          <cell r="E15">
            <v>0</v>
          </cell>
        </row>
        <row r="16">
          <cell r="D16" t="str">
            <v>Tablet</v>
          </cell>
          <cell r="E16">
            <v>0.35714285714285715</v>
          </cell>
        </row>
        <row r="17">
          <cell r="D17" t="str">
            <v>Tablet</v>
          </cell>
          <cell r="E17">
            <v>0.16438356164383561</v>
          </cell>
        </row>
        <row r="18">
          <cell r="D18" t="str">
            <v>Tablet</v>
          </cell>
          <cell r="E18">
            <v>0.7142857142857143</v>
          </cell>
        </row>
        <row r="19">
          <cell r="D19" t="str">
            <v>Tablet</v>
          </cell>
          <cell r="E19">
            <v>1.25</v>
          </cell>
        </row>
        <row r="20">
          <cell r="D20" t="str">
            <v>Tablet</v>
          </cell>
          <cell r="E20">
            <v>0</v>
          </cell>
        </row>
        <row r="21">
          <cell r="D21" t="str">
            <v>Times Reader</v>
          </cell>
          <cell r="E21">
            <v>0.71392857142857136</v>
          </cell>
        </row>
        <row r="22">
          <cell r="D22" t="str">
            <v>Times Reader</v>
          </cell>
          <cell r="E22">
            <v>0</v>
          </cell>
        </row>
        <row r="23">
          <cell r="D23" t="str">
            <v>IHT Tablet</v>
          </cell>
          <cell r="E23">
            <v>0.5357142857142857</v>
          </cell>
        </row>
        <row r="24">
          <cell r="D24" t="str">
            <v>IHT Tablet</v>
          </cell>
          <cell r="E24">
            <v>0.35714285714285715</v>
          </cell>
        </row>
        <row r="25">
          <cell r="D25" t="str">
            <v>IHT Tablet</v>
          </cell>
          <cell r="E25">
            <v>0</v>
          </cell>
        </row>
        <row r="26">
          <cell r="D26" t="str">
            <v>IHT Reader</v>
          </cell>
          <cell r="E26">
            <v>0.53392857142857142</v>
          </cell>
        </row>
        <row r="27">
          <cell r="D27" t="str">
            <v>IHT Reader</v>
          </cell>
          <cell r="E27">
            <v>0.53392857142857142</v>
          </cell>
        </row>
        <row r="28">
          <cell r="D28" t="str">
            <v>IHT Reader</v>
          </cell>
          <cell r="E28">
            <v>0</v>
          </cell>
        </row>
        <row r="29">
          <cell r="D29" t="str">
            <v>Crosswords</v>
          </cell>
          <cell r="E29">
            <v>0</v>
          </cell>
        </row>
        <row r="30">
          <cell r="D30" t="str">
            <v>Crosswords</v>
          </cell>
          <cell r="E30">
            <v>0.24</v>
          </cell>
        </row>
        <row r="31">
          <cell r="D31" t="str">
            <v>Crosswords</v>
          </cell>
          <cell r="E31">
            <v>0</v>
          </cell>
        </row>
        <row r="32">
          <cell r="D32" t="str">
            <v>Archive Article</v>
          </cell>
          <cell r="E32">
            <v>3.95</v>
          </cell>
        </row>
        <row r="33">
          <cell r="D33" t="str">
            <v>Lesson Plan</v>
          </cell>
          <cell r="E33">
            <v>2.99</v>
          </cell>
        </row>
        <row r="34">
          <cell r="D34" t="str">
            <v>Intent to Buy</v>
          </cell>
          <cell r="E34">
            <v>0</v>
          </cell>
        </row>
        <row r="35">
          <cell r="D35">
            <v>0</v>
          </cell>
          <cell r="E35">
            <v>0</v>
          </cell>
        </row>
        <row r="36">
          <cell r="D36">
            <v>0</v>
          </cell>
          <cell r="L36">
            <v>14.999999994</v>
          </cell>
          <cell r="O36">
            <v>19.999999999</v>
          </cell>
          <cell r="R36">
            <v>34.999999994</v>
          </cell>
          <cell r="AG36">
            <v>35</v>
          </cell>
          <cell r="AJ36">
            <v>0</v>
          </cell>
          <cell r="AM36">
            <v>7.1999999999999993</v>
          </cell>
          <cell r="AP36">
            <v>19.989999999999998</v>
          </cell>
          <cell r="AV36">
            <v>14.95</v>
          </cell>
          <cell r="BB36">
            <v>14.999999999</v>
          </cell>
          <cell r="BE36">
            <v>15</v>
          </cell>
          <cell r="BH36">
            <v>24.999999999</v>
          </cell>
          <cell r="BK36">
            <v>0</v>
          </cell>
          <cell r="BN36">
            <v>0</v>
          </cell>
          <cell r="BQ36">
            <v>0</v>
          </cell>
          <cell r="CL36">
            <v>15</v>
          </cell>
          <cell r="CO36">
            <v>0</v>
          </cell>
        </row>
        <row r="37">
          <cell r="D37">
            <v>0</v>
          </cell>
        </row>
        <row r="38">
          <cell r="D38">
            <v>0</v>
          </cell>
          <cell r="AG38">
            <v>456.25</v>
          </cell>
        </row>
        <row r="39">
          <cell r="D39">
            <v>0</v>
          </cell>
        </row>
        <row r="40">
          <cell r="D40">
            <v>0</v>
          </cell>
        </row>
        <row r="41">
          <cell r="E41">
            <v>0</v>
          </cell>
        </row>
        <row r="42">
          <cell r="D42">
            <v>0</v>
          </cell>
        </row>
        <row r="44">
          <cell r="D44" t="str">
            <v>International Mark Up</v>
          </cell>
          <cell r="E44">
            <v>0</v>
          </cell>
        </row>
        <row r="45">
          <cell r="D45">
            <v>0</v>
          </cell>
          <cell r="E45">
            <v>0</v>
          </cell>
        </row>
        <row r="46">
          <cell r="D46" t="str">
            <v>Entitlement Durations</v>
          </cell>
          <cell r="E46" t="str">
            <v>Values</v>
          </cell>
        </row>
        <row r="47">
          <cell r="D47" t="str">
            <v>Day</v>
          </cell>
          <cell r="E47">
            <v>1</v>
          </cell>
        </row>
        <row r="48">
          <cell r="D48" t="str">
            <v>every 4 weeks</v>
          </cell>
          <cell r="E48">
            <v>28</v>
          </cell>
        </row>
        <row r="49">
          <cell r="D49" t="str">
            <v>Annual</v>
          </cell>
          <cell r="E49">
            <v>365</v>
          </cell>
        </row>
        <row r="53">
          <cell r="D53" t="str">
            <v>Product Bundle</v>
          </cell>
          <cell r="E53" t="str">
            <v>Comment</v>
          </cell>
        </row>
        <row r="54">
          <cell r="D54">
            <v>1</v>
          </cell>
          <cell r="E54">
            <v>0</v>
          </cell>
        </row>
        <row r="55">
          <cell r="D55">
            <v>2</v>
          </cell>
          <cell r="E55">
            <v>0</v>
          </cell>
        </row>
        <row r="56">
          <cell r="D56">
            <v>3</v>
          </cell>
          <cell r="E56">
            <v>0</v>
          </cell>
        </row>
        <row r="57">
          <cell r="D57">
            <v>9</v>
          </cell>
          <cell r="E57" t="str">
            <v>$0 Cost basis</v>
          </cell>
        </row>
        <row r="58">
          <cell r="D58">
            <v>4</v>
          </cell>
          <cell r="E58">
            <v>0</v>
          </cell>
        </row>
        <row r="59">
          <cell r="D59">
            <v>6</v>
          </cell>
          <cell r="E59">
            <v>0</v>
          </cell>
        </row>
        <row r="60">
          <cell r="D60">
            <v>0</v>
          </cell>
          <cell r="E60">
            <v>0</v>
          </cell>
        </row>
        <row r="61">
          <cell r="D61">
            <v>7</v>
          </cell>
          <cell r="E61" t="str">
            <v>F (combined with E)</v>
          </cell>
        </row>
        <row r="62">
          <cell r="D62">
            <v>8</v>
          </cell>
          <cell r="E62" t="str">
            <v>F (combined with E)</v>
          </cell>
        </row>
        <row r="67">
          <cell r="D67" t="str">
            <v>Capability</v>
          </cell>
          <cell r="E67" t="str">
            <v>Entitlement URI</v>
          </cell>
        </row>
        <row r="68">
          <cell r="D68" t="str">
            <v>MM</v>
          </cell>
          <cell r="E68" t="str">
            <v>http://:hostname:/svc/user/entitlements/mm/:id:.json</v>
          </cell>
        </row>
        <row r="69">
          <cell r="D69" t="str">
            <v>MSD</v>
          </cell>
          <cell r="E69" t="str">
            <v>http://:hostname:/svc/user/entitlements/msd/:id:.json</v>
          </cell>
        </row>
        <row r="70">
          <cell r="D70" t="str">
            <v>MTD</v>
          </cell>
          <cell r="E70" t="str">
            <v>http://:hostname:/svc/user/entitlements/mtd/:id:.json</v>
          </cell>
        </row>
        <row r="71">
          <cell r="D71">
            <v>0</v>
          </cell>
          <cell r="E71" t="str">
            <v>http://:hostname:/svc/user/entitlements/archive/size/100/:id:.json</v>
          </cell>
        </row>
        <row r="72">
          <cell r="D72" t="str">
            <v>MOW</v>
          </cell>
          <cell r="E72" t="str">
            <v>http://:hostname:/svc/user/entitlements/mow/:id:.json</v>
          </cell>
        </row>
        <row r="73">
          <cell r="D73" t="str">
            <v>TNR</v>
          </cell>
          <cell r="E73" t="str">
            <v>http://:hostname:/svc/user/entitlements/timesreader/:id:.json</v>
          </cell>
        </row>
        <row r="74">
          <cell r="D74" t="str">
            <v>GMSD</v>
          </cell>
          <cell r="E74" t="str">
            <v>http://:hostname:/svc/user/entitlements/gmsd/:id:.json</v>
          </cell>
        </row>
        <row r="75">
          <cell r="D75" t="str">
            <v>GMTD</v>
          </cell>
          <cell r="E75" t="str">
            <v>http://:hostname:/svc/user/entitlements/gmtd/:id:.json</v>
          </cell>
        </row>
        <row r="76">
          <cell r="E76" t="str">
            <v>http://:hostname:/svc/asset/user/:id:/license/type/lessonplan/size/1.json</v>
          </cell>
        </row>
        <row r="77">
          <cell r="D77" t="str">
            <v>XWD</v>
          </cell>
          <cell r="E77" t="str">
            <v>http://:hostname:/svc/user/entitlements/crosswords/:id:.json</v>
          </cell>
        </row>
        <row r="78">
          <cell r="D78" t="str">
            <v>XWDBP</v>
          </cell>
          <cell r="E78" t="str">
            <v>http://:hostname:/svc/user/entitlements/crosswords/:id:.json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X82"/>
  <sheetViews>
    <sheetView topLeftCell="CI1" zoomScale="125" zoomScaleNormal="125" zoomScalePageLayoutView="125" workbookViewId="0">
      <selection activeCell="CU36" sqref="CU36"/>
    </sheetView>
  </sheetViews>
  <sheetFormatPr defaultColWidth="8.85546875" defaultRowHeight="12.75" x14ac:dyDescent="0.2"/>
  <cols>
    <col min="1" max="1" width="3.42578125" style="1" customWidth="1"/>
    <col min="2" max="2" width="12.42578125" style="1" customWidth="1"/>
    <col min="3" max="3" width="16.42578125" style="1" customWidth="1"/>
    <col min="4" max="4" width="14.85546875" style="1" customWidth="1"/>
    <col min="5" max="5" width="10.85546875" style="1" customWidth="1"/>
    <col min="6" max="6" width="11.42578125" style="1" customWidth="1"/>
    <col min="7" max="7" width="11.85546875" style="1" customWidth="1"/>
    <col min="8" max="8" width="12.28515625" style="1" customWidth="1"/>
    <col min="9" max="9" width="1.7109375" style="1" customWidth="1"/>
    <col min="10" max="10" width="12.140625" style="1" customWidth="1"/>
    <col min="11" max="11" width="5.7109375" style="1" customWidth="1"/>
    <col min="12" max="12" width="11.42578125" style="1" customWidth="1"/>
    <col min="13" max="13" width="6.7109375" style="1" customWidth="1"/>
    <col min="14" max="14" width="7.28515625" style="1" customWidth="1"/>
    <col min="15" max="15" width="11.42578125" style="1" customWidth="1"/>
    <col min="16" max="16" width="6.42578125" style="1" customWidth="1"/>
    <col min="17" max="17" width="7.140625" style="1" customWidth="1"/>
    <col min="18" max="18" width="11.7109375" style="1" customWidth="1"/>
    <col min="19" max="19" width="9.7109375" style="1" customWidth="1"/>
    <col min="20" max="20" width="7" style="1" bestFit="1" customWidth="1"/>
    <col min="21" max="21" width="9.85546875" style="1" customWidth="1"/>
    <col min="22" max="22" width="9.7109375" style="1" customWidth="1"/>
    <col min="23" max="23" width="7" style="1" bestFit="1" customWidth="1"/>
    <col min="24" max="24" width="9.85546875" style="1" customWidth="1"/>
    <col min="25" max="25" width="9.140625" style="1" customWidth="1"/>
    <col min="26" max="26" width="7.42578125" style="1" customWidth="1"/>
    <col min="27" max="27" width="9.7109375" style="1" customWidth="1"/>
    <col min="28" max="28" width="6.7109375" style="1" customWidth="1"/>
    <col min="29" max="29" width="10.140625" style="1" customWidth="1"/>
    <col min="30" max="30" width="11.42578125" style="1" customWidth="1"/>
    <col min="31" max="31" width="9.7109375" style="1" customWidth="1"/>
    <col min="32" max="32" width="7" style="1" bestFit="1" customWidth="1"/>
    <col min="33" max="33" width="11.7109375" style="1" bestFit="1" customWidth="1"/>
    <col min="34" max="34" width="6.85546875" style="1" customWidth="1"/>
    <col min="35" max="35" width="7" style="1" bestFit="1" customWidth="1"/>
    <col min="36" max="36" width="9.7109375" style="1" customWidth="1"/>
    <col min="37" max="37" width="9.42578125" style="1" customWidth="1"/>
    <col min="38" max="38" width="6.42578125" style="1" customWidth="1"/>
    <col min="39" max="39" width="10.42578125" style="1" customWidth="1"/>
    <col min="40" max="40" width="9.7109375" style="1" customWidth="1"/>
    <col min="41" max="41" width="7.140625" style="1" customWidth="1"/>
    <col min="42" max="42" width="11.7109375" style="1" customWidth="1"/>
    <col min="43" max="43" width="8" style="1" customWidth="1"/>
    <col min="44" max="44" width="6.85546875" style="1" customWidth="1"/>
    <col min="45" max="45" width="10" style="1" customWidth="1"/>
    <col min="46" max="46" width="8" style="1" customWidth="1"/>
    <col min="47" max="47" width="6.85546875" style="1" customWidth="1"/>
    <col min="48" max="48" width="10.85546875" style="1" customWidth="1"/>
    <col min="49" max="49" width="6.42578125" style="1" customWidth="1"/>
    <col min="50" max="50" width="7" style="1" bestFit="1" customWidth="1"/>
    <col min="51" max="51" width="11.7109375" style="1" customWidth="1"/>
    <col min="52" max="52" width="8" style="1" customWidth="1"/>
    <col min="53" max="53" width="6.85546875" style="1" customWidth="1"/>
    <col min="54" max="54" width="10.85546875" style="1" customWidth="1"/>
    <col min="55" max="55" width="8" style="1" customWidth="1"/>
    <col min="56" max="56" width="6.85546875" style="1" customWidth="1"/>
    <col min="57" max="57" width="10.85546875" style="1" customWidth="1"/>
    <col min="58" max="58" width="8" style="1" customWidth="1"/>
    <col min="59" max="59" width="6.85546875" style="1" customWidth="1"/>
    <col min="60" max="60" width="10.85546875" style="1" customWidth="1"/>
    <col min="61" max="61" width="8" style="1" customWidth="1"/>
    <col min="62" max="62" width="6.85546875" style="1" customWidth="1"/>
    <col min="63" max="63" width="10.85546875" style="1" customWidth="1"/>
    <col min="64" max="64" width="8" style="1" customWidth="1"/>
    <col min="65" max="65" width="6.85546875" style="1" customWidth="1"/>
    <col min="66" max="66" width="10.85546875" style="1" customWidth="1"/>
    <col min="67" max="67" width="8" style="1" customWidth="1"/>
    <col min="68" max="68" width="6.85546875" style="1" customWidth="1"/>
    <col min="69" max="69" width="10.85546875" style="1" customWidth="1"/>
    <col min="70" max="70" width="6.85546875" style="1" customWidth="1"/>
    <col min="71" max="71" width="7" style="1" bestFit="1" customWidth="1"/>
    <col min="72" max="72" width="9.7109375" style="1" customWidth="1"/>
    <col min="73" max="73" width="12.140625" style="1" customWidth="1"/>
    <col min="74" max="74" width="5.7109375" style="1" customWidth="1"/>
    <col min="75" max="75" width="11.42578125" style="1" customWidth="1"/>
    <col min="76" max="76" width="6.7109375" style="1" customWidth="1"/>
    <col min="77" max="77" width="7.28515625" style="1" customWidth="1"/>
    <col min="78" max="78" width="11.42578125" style="1" customWidth="1"/>
    <col min="79" max="79" width="6.42578125" style="1" customWidth="1"/>
    <col min="80" max="80" width="7.140625" style="1" customWidth="1"/>
    <col min="81" max="81" width="11.7109375" style="1" customWidth="1"/>
    <col min="82" max="82" width="6.85546875" style="1" customWidth="1"/>
    <col min="83" max="83" width="7" style="1" bestFit="1" customWidth="1"/>
    <col min="84" max="84" width="9.7109375" style="1" customWidth="1"/>
    <col min="85" max="85" width="6.85546875" style="1" customWidth="1"/>
    <col min="86" max="86" width="7" style="1" bestFit="1" customWidth="1"/>
    <col min="87" max="87" width="11.85546875" style="1" customWidth="1"/>
    <col min="88" max="88" width="8" style="1" customWidth="1"/>
    <col min="89" max="89" width="6.85546875" style="1" customWidth="1"/>
    <col min="90" max="90" width="12.85546875" style="1" customWidth="1"/>
    <col min="91" max="91" width="9.7109375" style="1" customWidth="1"/>
    <col min="92" max="92" width="7" style="1" bestFit="1" customWidth="1"/>
    <col min="93" max="93" width="9.85546875" style="1" customWidth="1"/>
    <col min="94" max="94" width="9.42578125" style="1" customWidth="1"/>
    <col min="95" max="95" width="6.42578125" style="1" customWidth="1"/>
    <col min="96" max="96" width="10.42578125" style="1" customWidth="1"/>
    <col min="97" max="97" width="9.42578125" style="1" customWidth="1"/>
    <col min="98" max="98" width="6.42578125" style="1" customWidth="1"/>
    <col min="99" max="99" width="10.42578125" style="1" customWidth="1"/>
    <col min="100" max="100" width="14.42578125" style="1" customWidth="1"/>
    <col min="101" max="101" width="17.85546875" style="1" customWidth="1"/>
    <col min="102" max="16384" width="8.85546875" style="1"/>
  </cols>
  <sheetData>
    <row r="1" spans="2:102" ht="20.25" x14ac:dyDescent="0.3">
      <c r="D1" s="2"/>
      <c r="H1" s="1" t="s">
        <v>0</v>
      </c>
      <c r="I1" s="1" t="s">
        <v>1</v>
      </c>
      <c r="J1" s="3"/>
      <c r="K1" s="3"/>
      <c r="L1" s="3"/>
      <c r="N1" s="3"/>
      <c r="Q1" s="3"/>
      <c r="T1" s="3"/>
      <c r="W1" s="3"/>
      <c r="Z1" s="3"/>
      <c r="AC1" s="3"/>
      <c r="AF1" s="3"/>
      <c r="AI1" s="3"/>
      <c r="AX1" s="3"/>
      <c r="BS1" s="3"/>
      <c r="BU1" s="3"/>
      <c r="BV1" s="3"/>
      <c r="BW1" s="3"/>
      <c r="BY1" s="3"/>
      <c r="CB1" s="3"/>
      <c r="CE1" s="3"/>
      <c r="CH1" s="3"/>
      <c r="CN1" s="3"/>
    </row>
    <row r="2" spans="2:102" ht="13.5" customHeight="1" thickBot="1" x14ac:dyDescent="0.25">
      <c r="B2" s="4" t="s">
        <v>2</v>
      </c>
      <c r="C2" s="5" t="s">
        <v>3</v>
      </c>
      <c r="D2" s="5" t="s">
        <v>4</v>
      </c>
      <c r="E2" s="6" t="s">
        <v>5</v>
      </c>
      <c r="F2" s="7" t="s">
        <v>6</v>
      </c>
      <c r="G2" s="7" t="s">
        <v>7</v>
      </c>
      <c r="H2" s="7" t="s">
        <v>8</v>
      </c>
      <c r="I2" s="8"/>
      <c r="J2" s="9" t="s">
        <v>9</v>
      </c>
      <c r="K2" s="9"/>
      <c r="L2" s="9"/>
      <c r="M2" s="9"/>
      <c r="N2" s="9"/>
      <c r="O2" s="9"/>
      <c r="P2" s="9"/>
      <c r="Q2" s="9"/>
      <c r="R2" s="9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2" t="s">
        <v>4</v>
      </c>
      <c r="CW2" s="12" t="s">
        <v>3</v>
      </c>
      <c r="CX2" s="13"/>
    </row>
    <row r="3" spans="2:102" x14ac:dyDescent="0.2">
      <c r="B3" s="4"/>
      <c r="C3" s="5"/>
      <c r="D3" s="5"/>
      <c r="E3" s="6"/>
      <c r="F3" s="7"/>
      <c r="G3" s="7"/>
      <c r="H3" s="7"/>
      <c r="I3" s="8"/>
      <c r="J3" s="14">
        <v>1</v>
      </c>
      <c r="K3" s="15">
        <v>1</v>
      </c>
      <c r="L3" s="16">
        <v>1</v>
      </c>
      <c r="M3" s="14">
        <v>2</v>
      </c>
      <c r="N3" s="15">
        <v>2</v>
      </c>
      <c r="O3" s="16">
        <v>2</v>
      </c>
      <c r="P3" s="14">
        <v>3</v>
      </c>
      <c r="Q3" s="15">
        <v>3</v>
      </c>
      <c r="R3" s="16">
        <v>3</v>
      </c>
      <c r="S3" s="17">
        <v>4</v>
      </c>
      <c r="T3" s="15">
        <v>4</v>
      </c>
      <c r="U3" s="17">
        <v>4</v>
      </c>
      <c r="V3" s="17">
        <v>5</v>
      </c>
      <c r="W3" s="15">
        <v>5</v>
      </c>
      <c r="X3" s="17">
        <v>5</v>
      </c>
      <c r="Y3" s="18">
        <v>6</v>
      </c>
      <c r="Z3" s="15">
        <v>6</v>
      </c>
      <c r="AA3" s="18">
        <v>6</v>
      </c>
      <c r="AB3" s="14">
        <v>7</v>
      </c>
      <c r="AC3" s="15">
        <v>7</v>
      </c>
      <c r="AD3" s="16">
        <v>7</v>
      </c>
      <c r="AE3" s="17">
        <v>8</v>
      </c>
      <c r="AF3" s="15">
        <v>8</v>
      </c>
      <c r="AG3" s="17">
        <v>8</v>
      </c>
      <c r="AH3" s="18">
        <v>9</v>
      </c>
      <c r="AI3" s="15">
        <v>9</v>
      </c>
      <c r="AJ3" s="18">
        <v>9</v>
      </c>
      <c r="AK3" s="18">
        <v>10</v>
      </c>
      <c r="AL3" s="18">
        <v>10</v>
      </c>
      <c r="AM3" s="18">
        <v>10</v>
      </c>
      <c r="AN3" s="18">
        <v>11</v>
      </c>
      <c r="AO3" s="18">
        <v>11</v>
      </c>
      <c r="AP3" s="18">
        <v>11</v>
      </c>
      <c r="AQ3" s="18">
        <v>12</v>
      </c>
      <c r="AR3" s="18">
        <v>12</v>
      </c>
      <c r="AS3" s="18">
        <v>12</v>
      </c>
      <c r="AT3" s="18">
        <v>13</v>
      </c>
      <c r="AU3" s="18">
        <v>13</v>
      </c>
      <c r="AV3" s="18">
        <v>13</v>
      </c>
      <c r="AW3" s="14">
        <v>14</v>
      </c>
      <c r="AX3" s="15">
        <v>14</v>
      </c>
      <c r="AY3" s="16">
        <v>14</v>
      </c>
      <c r="AZ3" s="18">
        <v>15</v>
      </c>
      <c r="BA3" s="18">
        <v>15</v>
      </c>
      <c r="BB3" s="18">
        <v>15</v>
      </c>
      <c r="BC3" s="18">
        <v>16</v>
      </c>
      <c r="BD3" s="18">
        <v>16</v>
      </c>
      <c r="BE3" s="18">
        <v>16</v>
      </c>
      <c r="BF3" s="18">
        <v>17</v>
      </c>
      <c r="BG3" s="18">
        <v>17</v>
      </c>
      <c r="BH3" s="18">
        <v>17</v>
      </c>
      <c r="BI3" s="18">
        <v>18</v>
      </c>
      <c r="BJ3" s="18">
        <v>18</v>
      </c>
      <c r="BK3" s="18">
        <v>18</v>
      </c>
      <c r="BL3" s="18">
        <v>19</v>
      </c>
      <c r="BM3" s="18">
        <v>19</v>
      </c>
      <c r="BN3" s="18">
        <v>19</v>
      </c>
      <c r="BO3" s="18">
        <v>20</v>
      </c>
      <c r="BP3" s="18">
        <v>20</v>
      </c>
      <c r="BQ3" s="18">
        <v>20</v>
      </c>
      <c r="BR3" s="18">
        <v>21</v>
      </c>
      <c r="BS3" s="15">
        <v>21</v>
      </c>
      <c r="BT3" s="18">
        <v>21</v>
      </c>
      <c r="BU3" s="14">
        <v>22</v>
      </c>
      <c r="BV3" s="15">
        <v>22</v>
      </c>
      <c r="BW3" s="16">
        <v>22</v>
      </c>
      <c r="BX3" s="14">
        <v>23</v>
      </c>
      <c r="BY3" s="15">
        <v>23</v>
      </c>
      <c r="BZ3" s="16">
        <v>23</v>
      </c>
      <c r="CA3" s="14">
        <v>24</v>
      </c>
      <c r="CB3" s="15">
        <v>24</v>
      </c>
      <c r="CC3" s="16">
        <v>24</v>
      </c>
      <c r="CD3" s="18">
        <v>25</v>
      </c>
      <c r="CE3" s="15">
        <v>25</v>
      </c>
      <c r="CF3" s="18">
        <v>25</v>
      </c>
      <c r="CG3" s="18">
        <v>26</v>
      </c>
      <c r="CH3" s="15">
        <v>26</v>
      </c>
      <c r="CI3" s="18">
        <v>26</v>
      </c>
      <c r="CJ3" s="18">
        <v>27</v>
      </c>
      <c r="CK3" s="18">
        <v>27</v>
      </c>
      <c r="CL3" s="18">
        <v>27</v>
      </c>
      <c r="CM3" s="17">
        <v>28</v>
      </c>
      <c r="CN3" s="15">
        <v>28</v>
      </c>
      <c r="CO3" s="17">
        <v>28</v>
      </c>
      <c r="CP3" s="18">
        <v>29</v>
      </c>
      <c r="CQ3" s="18">
        <v>29</v>
      </c>
      <c r="CR3" s="18">
        <v>29</v>
      </c>
      <c r="CS3" s="18">
        <v>30</v>
      </c>
      <c r="CT3" s="18">
        <v>30</v>
      </c>
      <c r="CU3" s="18">
        <v>30</v>
      </c>
      <c r="CV3" s="12"/>
      <c r="CW3" s="12"/>
      <c r="CX3" s="13"/>
    </row>
    <row r="4" spans="2:102" s="32" customFormat="1" ht="90" thickBot="1" x14ac:dyDescent="0.25">
      <c r="B4" s="19" t="s">
        <v>2</v>
      </c>
      <c r="C4" s="20"/>
      <c r="D4" s="20"/>
      <c r="E4" s="21"/>
      <c r="F4" s="22"/>
      <c r="G4" s="22"/>
      <c r="H4" s="22"/>
      <c r="I4" s="23">
        <v>3181972212</v>
      </c>
      <c r="J4" s="24" t="s">
        <v>10</v>
      </c>
      <c r="K4" s="25" t="s">
        <v>11</v>
      </c>
      <c r="L4" s="26" t="s">
        <v>12</v>
      </c>
      <c r="M4" s="24" t="s">
        <v>13</v>
      </c>
      <c r="N4" s="25" t="s">
        <v>11</v>
      </c>
      <c r="O4" s="26" t="s">
        <v>12</v>
      </c>
      <c r="P4" s="27" t="s">
        <v>14</v>
      </c>
      <c r="Q4" s="25" t="s">
        <v>11</v>
      </c>
      <c r="R4" s="26" t="s">
        <v>12</v>
      </c>
      <c r="S4" s="28" t="s">
        <v>15</v>
      </c>
      <c r="T4" s="25" t="s">
        <v>11</v>
      </c>
      <c r="U4" s="26" t="s">
        <v>12</v>
      </c>
      <c r="V4" s="28" t="s">
        <v>16</v>
      </c>
      <c r="W4" s="25" t="s">
        <v>11</v>
      </c>
      <c r="X4" s="26" t="s">
        <v>12</v>
      </c>
      <c r="Y4" s="29" t="s">
        <v>17</v>
      </c>
      <c r="Z4" s="25" t="s">
        <v>11</v>
      </c>
      <c r="AA4" s="26" t="s">
        <v>12</v>
      </c>
      <c r="AB4" s="24" t="s">
        <v>18</v>
      </c>
      <c r="AC4" s="25" t="s">
        <v>11</v>
      </c>
      <c r="AD4" s="26" t="s">
        <v>12</v>
      </c>
      <c r="AE4" s="28" t="s">
        <v>19</v>
      </c>
      <c r="AF4" s="25" t="s">
        <v>11</v>
      </c>
      <c r="AG4" s="26" t="s">
        <v>12</v>
      </c>
      <c r="AH4" s="29" t="s">
        <v>20</v>
      </c>
      <c r="AI4" s="25" t="s">
        <v>11</v>
      </c>
      <c r="AJ4" s="26" t="s">
        <v>12</v>
      </c>
      <c r="AK4" s="29" t="s">
        <v>21</v>
      </c>
      <c r="AL4" s="25" t="s">
        <v>11</v>
      </c>
      <c r="AM4" s="26" t="s">
        <v>12</v>
      </c>
      <c r="AN4" s="29" t="s">
        <v>22</v>
      </c>
      <c r="AO4" s="25" t="s">
        <v>11</v>
      </c>
      <c r="AP4" s="26" t="s">
        <v>12</v>
      </c>
      <c r="AQ4" s="29" t="s">
        <v>23</v>
      </c>
      <c r="AR4" s="25" t="s">
        <v>11</v>
      </c>
      <c r="AS4" s="26" t="s">
        <v>12</v>
      </c>
      <c r="AT4" s="29" t="s">
        <v>24</v>
      </c>
      <c r="AU4" s="25" t="s">
        <v>11</v>
      </c>
      <c r="AV4" s="26" t="s">
        <v>12</v>
      </c>
      <c r="AW4" s="27" t="s">
        <v>25</v>
      </c>
      <c r="AX4" s="25" t="s">
        <v>11</v>
      </c>
      <c r="AY4" s="26" t="s">
        <v>12</v>
      </c>
      <c r="AZ4" s="24" t="s">
        <v>26</v>
      </c>
      <c r="BA4" s="25" t="s">
        <v>11</v>
      </c>
      <c r="BB4" s="26" t="s">
        <v>12</v>
      </c>
      <c r="BC4" s="24" t="s">
        <v>27</v>
      </c>
      <c r="BD4" s="25" t="s">
        <v>11</v>
      </c>
      <c r="BE4" s="26" t="s">
        <v>12</v>
      </c>
      <c r="BF4" s="24" t="s">
        <v>28</v>
      </c>
      <c r="BG4" s="25" t="s">
        <v>11</v>
      </c>
      <c r="BH4" s="26" t="s">
        <v>12</v>
      </c>
      <c r="BI4" s="24" t="s">
        <v>29</v>
      </c>
      <c r="BJ4" s="25" t="s">
        <v>11</v>
      </c>
      <c r="BK4" s="26" t="s">
        <v>12</v>
      </c>
      <c r="BL4" s="24" t="s">
        <v>30</v>
      </c>
      <c r="BM4" s="25" t="s">
        <v>11</v>
      </c>
      <c r="BN4" s="26" t="s">
        <v>12</v>
      </c>
      <c r="BO4" s="24" t="s">
        <v>31</v>
      </c>
      <c r="BP4" s="25" t="s">
        <v>11</v>
      </c>
      <c r="BQ4" s="26" t="s">
        <v>12</v>
      </c>
      <c r="BR4" s="29" t="s">
        <v>32</v>
      </c>
      <c r="BS4" s="25" t="s">
        <v>11</v>
      </c>
      <c r="BT4" s="26" t="s">
        <v>12</v>
      </c>
      <c r="BU4" s="24" t="s">
        <v>33</v>
      </c>
      <c r="BV4" s="25" t="s">
        <v>11</v>
      </c>
      <c r="BW4" s="26" t="s">
        <v>12</v>
      </c>
      <c r="BX4" s="24" t="s">
        <v>34</v>
      </c>
      <c r="BY4" s="25" t="s">
        <v>11</v>
      </c>
      <c r="BZ4" s="26" t="s">
        <v>12</v>
      </c>
      <c r="CA4" s="27" t="s">
        <v>35</v>
      </c>
      <c r="CB4" s="25" t="s">
        <v>11</v>
      </c>
      <c r="CC4" s="26" t="s">
        <v>12</v>
      </c>
      <c r="CD4" s="29" t="s">
        <v>36</v>
      </c>
      <c r="CE4" s="25" t="s">
        <v>11</v>
      </c>
      <c r="CF4" s="26" t="s">
        <v>12</v>
      </c>
      <c r="CG4" s="29" t="s">
        <v>37</v>
      </c>
      <c r="CH4" s="25" t="s">
        <v>11</v>
      </c>
      <c r="CI4" s="26" t="s">
        <v>12</v>
      </c>
      <c r="CJ4" s="29" t="s">
        <v>38</v>
      </c>
      <c r="CK4" s="25" t="s">
        <v>11</v>
      </c>
      <c r="CL4" s="26" t="s">
        <v>12</v>
      </c>
      <c r="CM4" s="28" t="s">
        <v>15</v>
      </c>
      <c r="CN4" s="25" t="s">
        <v>11</v>
      </c>
      <c r="CO4" s="26" t="s">
        <v>12</v>
      </c>
      <c r="CP4" s="29" t="s">
        <v>39</v>
      </c>
      <c r="CQ4" s="25" t="s">
        <v>11</v>
      </c>
      <c r="CR4" s="26" t="s">
        <v>12</v>
      </c>
      <c r="CS4" s="29" t="s">
        <v>40</v>
      </c>
      <c r="CT4" s="25" t="s">
        <v>11</v>
      </c>
      <c r="CU4" s="26" t="s">
        <v>12</v>
      </c>
      <c r="CV4" s="30"/>
      <c r="CW4" s="30"/>
      <c r="CX4" s="31"/>
    </row>
    <row r="5" spans="2:102" ht="15.75" thickBot="1" x14ac:dyDescent="0.25">
      <c r="B5" s="33" t="s">
        <v>41</v>
      </c>
      <c r="C5" s="34" t="s">
        <v>41</v>
      </c>
      <c r="D5" s="34" t="s">
        <v>41</v>
      </c>
      <c r="E5" s="35">
        <f>(15/28)*0.6666666666</f>
        <v>0.35714285710714283</v>
      </c>
      <c r="F5" s="35">
        <f t="shared" ref="F5:F26" si="0">E5*28</f>
        <v>9.9999999989999999</v>
      </c>
      <c r="G5" s="35">
        <f t="shared" ref="G5:G31" si="1">F5*13</f>
        <v>129.999999987</v>
      </c>
      <c r="H5" s="35">
        <f t="shared" ref="H5:H31" si="2">E5*365</f>
        <v>130.35714284410713</v>
      </c>
      <c r="I5" s="36"/>
      <c r="J5" s="37">
        <v>1</v>
      </c>
      <c r="K5" s="38">
        <f t="shared" ref="K5:K32" si="3">IF(ISNUMBER(L5),L5/$L$36,"")</f>
        <v>0.66666666686666665</v>
      </c>
      <c r="L5" s="39">
        <f t="shared" ref="L5:L32" si="4">IF(J5=1,$F5,"")</f>
        <v>9.9999999989999999</v>
      </c>
      <c r="M5" s="40">
        <v>1</v>
      </c>
      <c r="N5" s="41">
        <f t="shared" ref="N5:N32" si="5">IF(ISNUMBER(O5),O5/O$36,"")</f>
        <v>0.499999999975</v>
      </c>
      <c r="O5" s="42">
        <f t="shared" ref="O5:O32" si="6">IF(M5=1,$F5,"")</f>
        <v>9.9999999989999999</v>
      </c>
      <c r="P5" s="43">
        <v>1</v>
      </c>
      <c r="Q5" s="44">
        <f t="shared" ref="Q5:Q32" si="7">IF(ISNUMBER(R5),R5/R$36,"")</f>
        <v>0.28571428573469387</v>
      </c>
      <c r="R5" s="45">
        <f t="shared" ref="R5:R32" si="8">IF(P5=1,$F5,"")</f>
        <v>9.9999999989999999</v>
      </c>
      <c r="S5" s="46">
        <v>0</v>
      </c>
      <c r="T5" s="47" t="str">
        <f t="shared" ref="T5:T32" si="9">IF(ISNUMBER(U5),U5/U$36,"")</f>
        <v/>
      </c>
      <c r="U5" s="48" t="str">
        <f t="shared" ref="U5:U32" si="10">IF(S5=1,$F5,"")</f>
        <v/>
      </c>
      <c r="V5" s="40">
        <v>0</v>
      </c>
      <c r="W5" s="41" t="str">
        <f t="shared" ref="W5:W32" si="11">IF(ISNUMBER(X5),X5/X$36,"")</f>
        <v/>
      </c>
      <c r="X5" s="42" t="str">
        <f t="shared" ref="X5:X32" si="12">IF(V5=1,$F5,"")</f>
        <v/>
      </c>
      <c r="Y5" s="49">
        <v>0</v>
      </c>
      <c r="Z5" s="50" t="str">
        <f t="shared" ref="Z5:Z32" si="13">IF(ISNUMBER(AA5),AA5/AA$36,"")</f>
        <v/>
      </c>
      <c r="AA5" s="51" t="str">
        <f t="shared" ref="AA5:AA32" si="14">IF(Y5=1,$F5,"")</f>
        <v/>
      </c>
      <c r="AB5" s="40">
        <v>0</v>
      </c>
      <c r="AC5" s="41" t="str">
        <f t="shared" ref="AC5:AC32" si="15">IF(ISNUMBER(AD5),AD5/AD$36,"")</f>
        <v/>
      </c>
      <c r="AD5" s="42" t="str">
        <f t="shared" ref="AD5:AD32" si="16">IF(AB5=1,$F5,"")</f>
        <v/>
      </c>
      <c r="AE5" s="46">
        <v>0</v>
      </c>
      <c r="AF5" s="47" t="str">
        <f t="shared" ref="AF5:AF32" si="17">IF(ISNUMBER(AG5),AG5/AG$36,"")</f>
        <v/>
      </c>
      <c r="AG5" s="48" t="str">
        <f t="shared" ref="AG5:AG32" si="18">IF(AE5=1,$F5,"")</f>
        <v/>
      </c>
      <c r="AH5" s="52">
        <v>0</v>
      </c>
      <c r="AI5" s="53" t="str">
        <f t="shared" ref="AI5:AI12" si="19">IF(ISNUMBER(AJ5),AJ5/AJ$36,"")</f>
        <v/>
      </c>
      <c r="AJ5" s="54" t="str">
        <f t="shared" ref="AJ5:AJ32" si="20">IF(AH5=1,$F5,"")</f>
        <v/>
      </c>
      <c r="AK5" s="55">
        <v>0</v>
      </c>
      <c r="AL5" s="56" t="str">
        <f t="shared" ref="AL5:AL12" si="21">IF(ISNUMBER(AM5),AM5/AM$36,"")</f>
        <v/>
      </c>
      <c r="AM5" s="57" t="str">
        <f t="shared" ref="AM5:AM29" si="22">IF(AK5=1,$F5,"")</f>
        <v/>
      </c>
      <c r="AN5" s="37">
        <v>0</v>
      </c>
      <c r="AO5" s="38" t="str">
        <f t="shared" ref="AO5:AO12" si="23">IF(ISNUMBER(AP5),AP5/AP$36,"")</f>
        <v/>
      </c>
      <c r="AP5" s="39" t="str">
        <f t="shared" ref="AP5:AP29" si="24">IF(AN5=1,$F5,"")</f>
        <v/>
      </c>
      <c r="AQ5" s="43">
        <v>0</v>
      </c>
      <c r="AR5" s="44" t="str">
        <f t="shared" ref="AR5:AR12" si="25">IF(ISNUMBER(AS5),AS5/AS$36,"")</f>
        <v/>
      </c>
      <c r="AS5" s="45" t="str">
        <f t="shared" ref="AS5:AS29" si="26">IF(AQ5=1,$F5,"")</f>
        <v/>
      </c>
      <c r="AT5" s="58">
        <v>0</v>
      </c>
      <c r="AU5" s="59" t="str">
        <f t="shared" ref="AU5:AU12" si="27">IF(ISNUMBER(AV5),AV5/AV$36,"")</f>
        <v/>
      </c>
      <c r="AV5" s="60" t="str">
        <f t="shared" ref="AV5:AV29" si="28">IF(AT5=1,$F5,"")</f>
        <v/>
      </c>
      <c r="AW5" s="43">
        <v>0</v>
      </c>
      <c r="AX5" s="44" t="str">
        <f t="shared" ref="AX5:AX32" si="29">IF(ISNUMBER(AY5),AY5/AY$36,"")</f>
        <v/>
      </c>
      <c r="AY5" s="45" t="str">
        <f t="shared" ref="AY5:AY32" si="30">IF(AW5=1,$F5,"")</f>
        <v/>
      </c>
      <c r="AZ5" s="58">
        <v>0</v>
      </c>
      <c r="BA5" s="59" t="str">
        <f t="shared" ref="BA5:BA32" si="31">IF(ISNUMBER(BB5),BB5/BB$36,"")</f>
        <v/>
      </c>
      <c r="BB5" s="60" t="str">
        <f t="shared" ref="BB5:BB32" si="32">IF(AZ5=1,$F5,"")</f>
        <v/>
      </c>
      <c r="BC5" s="61">
        <v>0</v>
      </c>
      <c r="BD5" s="62" t="str">
        <f t="shared" ref="BD5:BD32" si="33">IF(ISNUMBER(BE5),BE5/BE$36,"")</f>
        <v/>
      </c>
      <c r="BE5" s="63" t="str">
        <f t="shared" ref="BE5:BE32" si="34">IF(BC5=1,$F5,"")</f>
        <v/>
      </c>
      <c r="BF5" s="64">
        <v>0</v>
      </c>
      <c r="BG5" s="65" t="str">
        <f t="shared" ref="BG5:BG32" si="35">IF(ISNUMBER(BH5),BH5/BH$36,"")</f>
        <v/>
      </c>
      <c r="BH5" s="66" t="str">
        <f t="shared" ref="BH5:BH32" si="36">IF(BF5=1,$F5,"")</f>
        <v/>
      </c>
      <c r="BI5" s="58">
        <v>0</v>
      </c>
      <c r="BJ5" s="59" t="str">
        <f t="shared" ref="BJ5:BJ32" si="37">IF(ISNUMBER(BK5),BK5/BK$36,"")</f>
        <v/>
      </c>
      <c r="BK5" s="60" t="str">
        <f t="shared" ref="BK5:BK32" si="38">IF(BI5=1,$F5,"")</f>
        <v/>
      </c>
      <c r="BL5" s="61">
        <v>0</v>
      </c>
      <c r="BM5" s="62" t="str">
        <f t="shared" ref="BM5:BM32" si="39">IF(ISNUMBER(BN5),BN5/BN$36,"")</f>
        <v/>
      </c>
      <c r="BN5" s="63" t="str">
        <f t="shared" ref="BN5:BN32" si="40">IF(BL5=1,$F5,"")</f>
        <v/>
      </c>
      <c r="BO5" s="64">
        <v>0</v>
      </c>
      <c r="BP5" s="65" t="str">
        <f t="shared" ref="BP5:BP32" si="41">IF(ISNUMBER(BQ5),BQ5/BQ$36,"")</f>
        <v/>
      </c>
      <c r="BQ5" s="66" t="str">
        <f t="shared" ref="BQ5:BQ32" si="42">IF(BO5=1,$F5,"")</f>
        <v/>
      </c>
      <c r="BR5" s="67">
        <v>0</v>
      </c>
      <c r="BS5" s="68" t="str">
        <f t="shared" ref="BS5:BS12" si="43">IF(ISNUMBER(BT5),BT5/BT$36,"")</f>
        <v/>
      </c>
      <c r="BT5" s="69" t="str">
        <f t="shared" ref="BT5:BT32" si="44">IF(BR5=1,$F5,"")</f>
        <v/>
      </c>
      <c r="BU5" s="37">
        <v>1</v>
      </c>
      <c r="BV5" s="38">
        <f t="shared" ref="BV5:BV32" si="45">IF(ISNUMBER(BW5),BW5/$L$36,"")</f>
        <v>0.66666666686666665</v>
      </c>
      <c r="BW5" s="39">
        <f t="shared" ref="BW5:BW32" si="46">IF(BU5=1,$F5,"")</f>
        <v>9.9999999989999999</v>
      </c>
      <c r="BX5" s="40">
        <v>1</v>
      </c>
      <c r="BY5" s="41">
        <f t="shared" ref="BY5:BY32" si="47">IF(ISNUMBER(BZ5),BZ5/BZ$36,"")</f>
        <v>0.499999999975</v>
      </c>
      <c r="BZ5" s="42">
        <f t="shared" ref="BZ5:BZ32" si="48">IF(BX5=1,$F5,"")</f>
        <v>9.9999999989999999</v>
      </c>
      <c r="CA5" s="43">
        <v>1</v>
      </c>
      <c r="CB5" s="44">
        <f t="shared" ref="CB5:CB32" si="49">IF(ISNUMBER(CC5),CC5/CC$36,"")</f>
        <v>0.28571428573469387</v>
      </c>
      <c r="CC5" s="45">
        <f t="shared" ref="CC5:CC32" si="50">IF(CA5=1,$F5,"")</f>
        <v>9.9999999989999999</v>
      </c>
      <c r="CD5" s="58">
        <v>0</v>
      </c>
      <c r="CE5" s="59" t="str">
        <f t="shared" ref="CE5:CE12" si="51">IF(ISNUMBER(CF5),CF5/CF$36,"")</f>
        <v/>
      </c>
      <c r="CF5" s="60" t="str">
        <f t="shared" ref="CF5:CF32" si="52">IF(CD5=1,$F5,"")</f>
        <v/>
      </c>
      <c r="CG5" s="43">
        <v>0</v>
      </c>
      <c r="CH5" s="44" t="str">
        <f t="shared" ref="CH5:CH12" si="53">IF(ISNUMBER(CI5),CI5/CI$36,"")</f>
        <v/>
      </c>
      <c r="CI5" s="45" t="str">
        <f t="shared" ref="CI5:CI34" si="54">IF(CG5=1,$F5,"")</f>
        <v/>
      </c>
      <c r="CJ5" s="58">
        <v>0</v>
      </c>
      <c r="CK5" s="59" t="str">
        <f t="shared" ref="CK5:CK12" si="55">IF(ISNUMBER(CL5),CL5/CL$36,"")</f>
        <v/>
      </c>
      <c r="CL5" s="60" t="str">
        <f t="shared" ref="CL5:CL29" si="56">IF(CJ5=1,$F5,"")</f>
        <v/>
      </c>
      <c r="CM5" s="46">
        <v>0</v>
      </c>
      <c r="CN5" s="47" t="str">
        <f t="shared" ref="CN5:CN32" si="57">IF(ISNUMBER(CO5),CO5/CO$36,"")</f>
        <v/>
      </c>
      <c r="CO5" s="48" t="str">
        <f t="shared" ref="CO5:CO32" si="58">IF(CM5=1,$F5,"")</f>
        <v/>
      </c>
      <c r="CP5" s="55">
        <v>0</v>
      </c>
      <c r="CQ5" s="56" t="str">
        <f t="shared" ref="CQ5:CQ12" si="59">IF(ISNUMBER(CR5),CR5/CR$36,"")</f>
        <v/>
      </c>
      <c r="CR5" s="57" t="str">
        <f t="shared" ref="CR5:CR29" si="60">IF(CP5=1,$F5,"")</f>
        <v/>
      </c>
      <c r="CS5" s="52">
        <v>0</v>
      </c>
      <c r="CT5" s="53" t="str">
        <f t="shared" ref="CT5:CT12" si="61">IF(ISNUMBER(CU5),CU5/CU$36,"")</f>
        <v/>
      </c>
      <c r="CU5" s="54" t="str">
        <f t="shared" ref="CU5:CU29" si="62">IF(CS5=1,$F5,"")</f>
        <v/>
      </c>
      <c r="CV5" s="34" t="str">
        <f t="shared" ref="CV5:CV34" si="63">D5</f>
        <v>Web</v>
      </c>
      <c r="CW5" s="70" t="str">
        <f t="shared" ref="CW5:CW34" si="64">C5</f>
        <v>Web</v>
      </c>
    </row>
    <row r="6" spans="2:102" ht="15.75" thickBot="1" x14ac:dyDescent="0.25">
      <c r="B6" s="71" t="s">
        <v>41</v>
      </c>
      <c r="C6" s="72" t="s">
        <v>42</v>
      </c>
      <c r="D6" s="72" t="s">
        <v>41</v>
      </c>
      <c r="E6" s="73">
        <v>0</v>
      </c>
      <c r="F6" s="73">
        <f t="shared" si="0"/>
        <v>0</v>
      </c>
      <c r="G6" s="73">
        <f t="shared" si="1"/>
        <v>0</v>
      </c>
      <c r="H6" s="73">
        <f t="shared" si="2"/>
        <v>0</v>
      </c>
      <c r="I6" s="74"/>
      <c r="J6" s="75">
        <v>0</v>
      </c>
      <c r="K6" s="76" t="str">
        <f t="shared" si="3"/>
        <v/>
      </c>
      <c r="L6" s="77" t="str">
        <f t="shared" si="4"/>
        <v/>
      </c>
      <c r="M6" s="78">
        <v>0</v>
      </c>
      <c r="N6" s="79" t="str">
        <f t="shared" si="5"/>
        <v/>
      </c>
      <c r="O6" s="42" t="str">
        <f t="shared" si="6"/>
        <v/>
      </c>
      <c r="P6" s="80">
        <v>0</v>
      </c>
      <c r="Q6" s="81" t="str">
        <f t="shared" si="7"/>
        <v/>
      </c>
      <c r="R6" s="82" t="str">
        <f t="shared" si="8"/>
        <v/>
      </c>
      <c r="S6" s="83">
        <v>1</v>
      </c>
      <c r="T6" s="84" t="e">
        <f t="shared" si="9"/>
        <v>#DIV/0!</v>
      </c>
      <c r="U6" s="85">
        <f t="shared" si="10"/>
        <v>0</v>
      </c>
      <c r="V6" s="78">
        <v>1</v>
      </c>
      <c r="W6" s="79" t="e">
        <f t="shared" si="11"/>
        <v>#DIV/0!</v>
      </c>
      <c r="X6" s="86">
        <f t="shared" si="12"/>
        <v>0</v>
      </c>
      <c r="Y6" s="87">
        <v>1</v>
      </c>
      <c r="Z6" s="88" t="e">
        <f t="shared" si="13"/>
        <v>#DIV/0!</v>
      </c>
      <c r="AA6" s="89">
        <f t="shared" si="14"/>
        <v>0</v>
      </c>
      <c r="AB6" s="78">
        <v>1</v>
      </c>
      <c r="AC6" s="79" t="e">
        <f t="shared" si="15"/>
        <v>#DIV/0!</v>
      </c>
      <c r="AD6" s="86">
        <f t="shared" si="16"/>
        <v>0</v>
      </c>
      <c r="AE6" s="83">
        <v>0</v>
      </c>
      <c r="AF6" s="84" t="str">
        <f t="shared" si="17"/>
        <v/>
      </c>
      <c r="AG6" s="85" t="str">
        <f t="shared" si="18"/>
        <v/>
      </c>
      <c r="AH6" s="90">
        <v>1</v>
      </c>
      <c r="AI6" s="91" t="e">
        <f t="shared" si="19"/>
        <v>#DIV/0!</v>
      </c>
      <c r="AJ6" s="92">
        <f t="shared" si="20"/>
        <v>0</v>
      </c>
      <c r="AK6" s="93">
        <v>0</v>
      </c>
      <c r="AL6" s="94" t="str">
        <f t="shared" si="21"/>
        <v/>
      </c>
      <c r="AM6" s="95" t="str">
        <f t="shared" si="22"/>
        <v/>
      </c>
      <c r="AN6" s="75">
        <v>0</v>
      </c>
      <c r="AO6" s="76" t="str">
        <f t="shared" si="23"/>
        <v/>
      </c>
      <c r="AP6" s="77" t="str">
        <f t="shared" si="24"/>
        <v/>
      </c>
      <c r="AQ6" s="80">
        <v>0</v>
      </c>
      <c r="AR6" s="81" t="str">
        <f t="shared" si="25"/>
        <v/>
      </c>
      <c r="AS6" s="82" t="str">
        <f t="shared" si="26"/>
        <v/>
      </c>
      <c r="AT6" s="96">
        <v>0</v>
      </c>
      <c r="AU6" s="97" t="str">
        <f t="shared" si="27"/>
        <v/>
      </c>
      <c r="AV6" s="98" t="str">
        <f t="shared" si="28"/>
        <v/>
      </c>
      <c r="AW6" s="80">
        <v>1</v>
      </c>
      <c r="AX6" s="81" t="e">
        <f t="shared" si="29"/>
        <v>#DIV/0!</v>
      </c>
      <c r="AY6" s="82">
        <f t="shared" si="30"/>
        <v>0</v>
      </c>
      <c r="AZ6" s="96">
        <v>0</v>
      </c>
      <c r="BA6" s="97" t="str">
        <f t="shared" si="31"/>
        <v/>
      </c>
      <c r="BB6" s="98" t="str">
        <f t="shared" si="32"/>
        <v/>
      </c>
      <c r="BC6" s="99">
        <v>0</v>
      </c>
      <c r="BD6" s="100" t="str">
        <f t="shared" si="33"/>
        <v/>
      </c>
      <c r="BE6" s="101" t="str">
        <f t="shared" si="34"/>
        <v/>
      </c>
      <c r="BF6" s="102">
        <v>0</v>
      </c>
      <c r="BG6" s="103" t="str">
        <f t="shared" si="35"/>
        <v/>
      </c>
      <c r="BH6" s="104" t="str">
        <f t="shared" si="36"/>
        <v/>
      </c>
      <c r="BI6" s="96">
        <v>1</v>
      </c>
      <c r="BJ6" s="97" t="e">
        <f t="shared" si="37"/>
        <v>#DIV/0!</v>
      </c>
      <c r="BK6" s="98">
        <f t="shared" si="38"/>
        <v>0</v>
      </c>
      <c r="BL6" s="99">
        <v>0</v>
      </c>
      <c r="BM6" s="100" t="str">
        <f t="shared" si="39"/>
        <v/>
      </c>
      <c r="BN6" s="101" t="str">
        <f t="shared" si="40"/>
        <v/>
      </c>
      <c r="BO6" s="102">
        <v>1</v>
      </c>
      <c r="BP6" s="103" t="e">
        <f t="shared" si="41"/>
        <v>#DIV/0!</v>
      </c>
      <c r="BQ6" s="104">
        <f t="shared" si="42"/>
        <v>0</v>
      </c>
      <c r="BR6" s="105">
        <v>1</v>
      </c>
      <c r="BS6" s="106" t="e">
        <f t="shared" si="43"/>
        <v>#DIV/0!</v>
      </c>
      <c r="BT6" s="107">
        <f t="shared" si="44"/>
        <v>0</v>
      </c>
      <c r="BU6" s="75">
        <v>0</v>
      </c>
      <c r="BV6" s="76" t="str">
        <f t="shared" si="45"/>
        <v/>
      </c>
      <c r="BW6" s="77" t="str">
        <f t="shared" si="46"/>
        <v/>
      </c>
      <c r="BX6" s="78">
        <v>0</v>
      </c>
      <c r="BY6" s="79" t="str">
        <f t="shared" si="47"/>
        <v/>
      </c>
      <c r="BZ6" s="42" t="str">
        <f t="shared" si="48"/>
        <v/>
      </c>
      <c r="CA6" s="80">
        <v>0</v>
      </c>
      <c r="CB6" s="81" t="str">
        <f t="shared" si="49"/>
        <v/>
      </c>
      <c r="CC6" s="82" t="str">
        <f t="shared" si="50"/>
        <v/>
      </c>
      <c r="CD6" s="96">
        <v>0</v>
      </c>
      <c r="CE6" s="97" t="str">
        <f t="shared" si="51"/>
        <v/>
      </c>
      <c r="CF6" s="98" t="str">
        <f t="shared" si="52"/>
        <v/>
      </c>
      <c r="CG6" s="80">
        <v>0</v>
      </c>
      <c r="CH6" s="81" t="str">
        <f t="shared" si="53"/>
        <v/>
      </c>
      <c r="CI6" s="82" t="str">
        <f t="shared" si="54"/>
        <v/>
      </c>
      <c r="CJ6" s="96">
        <v>0</v>
      </c>
      <c r="CK6" s="97" t="str">
        <f t="shared" si="55"/>
        <v/>
      </c>
      <c r="CL6" s="98" t="str">
        <f t="shared" si="56"/>
        <v/>
      </c>
      <c r="CM6" s="83">
        <v>1</v>
      </c>
      <c r="CN6" s="84" t="e">
        <f t="shared" si="57"/>
        <v>#DIV/0!</v>
      </c>
      <c r="CO6" s="85">
        <f t="shared" si="58"/>
        <v>0</v>
      </c>
      <c r="CP6" s="93">
        <v>0</v>
      </c>
      <c r="CQ6" s="94" t="str">
        <f t="shared" si="59"/>
        <v/>
      </c>
      <c r="CR6" s="95" t="str">
        <f t="shared" si="60"/>
        <v/>
      </c>
      <c r="CS6" s="90">
        <v>0</v>
      </c>
      <c r="CT6" s="91" t="str">
        <f t="shared" si="61"/>
        <v/>
      </c>
      <c r="CU6" s="92" t="str">
        <f t="shared" si="62"/>
        <v/>
      </c>
      <c r="CV6" s="72" t="str">
        <f t="shared" si="63"/>
        <v>Web</v>
      </c>
      <c r="CW6" s="108" t="str">
        <f t="shared" si="64"/>
        <v>Web HD/Comp</v>
      </c>
    </row>
    <row r="7" spans="2:102" ht="29.25" thickBot="1" x14ac:dyDescent="0.25">
      <c r="B7" s="71" t="s">
        <v>41</v>
      </c>
      <c r="C7" s="72" t="s">
        <v>43</v>
      </c>
      <c r="D7" s="72" t="s">
        <v>41</v>
      </c>
      <c r="E7" s="35">
        <f>(15/28)*0.6666666666</f>
        <v>0.35714285710714283</v>
      </c>
      <c r="F7" s="73">
        <f t="shared" si="0"/>
        <v>9.9999999989999999</v>
      </c>
      <c r="G7" s="73">
        <f t="shared" si="1"/>
        <v>129.999999987</v>
      </c>
      <c r="H7" s="73">
        <f t="shared" si="2"/>
        <v>130.35714284410713</v>
      </c>
      <c r="I7" s="74"/>
      <c r="J7" s="75">
        <v>0</v>
      </c>
      <c r="K7" s="76" t="str">
        <f t="shared" si="3"/>
        <v/>
      </c>
      <c r="L7" s="77" t="str">
        <f t="shared" si="4"/>
        <v/>
      </c>
      <c r="M7" s="78">
        <v>0</v>
      </c>
      <c r="N7" s="79" t="str">
        <f t="shared" si="5"/>
        <v/>
      </c>
      <c r="O7" s="42" t="str">
        <f t="shared" si="6"/>
        <v/>
      </c>
      <c r="P7" s="80">
        <v>0</v>
      </c>
      <c r="Q7" s="81" t="str">
        <f t="shared" si="7"/>
        <v/>
      </c>
      <c r="R7" s="82" t="str">
        <f t="shared" si="8"/>
        <v/>
      </c>
      <c r="S7" s="83">
        <v>0</v>
      </c>
      <c r="T7" s="84" t="str">
        <f t="shared" si="9"/>
        <v/>
      </c>
      <c r="U7" s="85" t="str">
        <f t="shared" si="10"/>
        <v/>
      </c>
      <c r="V7" s="78">
        <v>0</v>
      </c>
      <c r="W7" s="79" t="str">
        <f t="shared" si="11"/>
        <v/>
      </c>
      <c r="X7" s="86" t="str">
        <f t="shared" si="12"/>
        <v/>
      </c>
      <c r="Y7" s="87">
        <v>0</v>
      </c>
      <c r="Z7" s="88" t="str">
        <f t="shared" si="13"/>
        <v/>
      </c>
      <c r="AA7" s="89" t="str">
        <f t="shared" si="14"/>
        <v/>
      </c>
      <c r="AB7" s="78">
        <v>0</v>
      </c>
      <c r="AC7" s="79" t="str">
        <f t="shared" si="15"/>
        <v/>
      </c>
      <c r="AD7" s="86" t="str">
        <f t="shared" si="16"/>
        <v/>
      </c>
      <c r="AE7" s="83">
        <v>0</v>
      </c>
      <c r="AF7" s="84" t="str">
        <f t="shared" si="17"/>
        <v/>
      </c>
      <c r="AG7" s="85" t="str">
        <f t="shared" si="18"/>
        <v/>
      </c>
      <c r="AH7" s="90">
        <v>0</v>
      </c>
      <c r="AI7" s="91" t="str">
        <f t="shared" si="19"/>
        <v/>
      </c>
      <c r="AJ7" s="92" t="str">
        <f t="shared" si="20"/>
        <v/>
      </c>
      <c r="AK7" s="93">
        <v>0</v>
      </c>
      <c r="AL7" s="94" t="str">
        <f t="shared" si="21"/>
        <v/>
      </c>
      <c r="AM7" s="95" t="str">
        <f t="shared" si="22"/>
        <v/>
      </c>
      <c r="AN7" s="75">
        <v>0</v>
      </c>
      <c r="AO7" s="76" t="str">
        <f t="shared" si="23"/>
        <v/>
      </c>
      <c r="AP7" s="77" t="str">
        <f t="shared" si="24"/>
        <v/>
      </c>
      <c r="AQ7" s="80">
        <v>0</v>
      </c>
      <c r="AR7" s="81" t="str">
        <f t="shared" si="25"/>
        <v/>
      </c>
      <c r="AS7" s="82" t="str">
        <f t="shared" si="26"/>
        <v/>
      </c>
      <c r="AT7" s="96">
        <v>0</v>
      </c>
      <c r="AU7" s="97" t="str">
        <f t="shared" si="27"/>
        <v/>
      </c>
      <c r="AV7" s="98" t="str">
        <f t="shared" si="28"/>
        <v/>
      </c>
      <c r="AW7" s="80">
        <v>0</v>
      </c>
      <c r="AX7" s="81" t="str">
        <f t="shared" si="29"/>
        <v/>
      </c>
      <c r="AY7" s="82" t="str">
        <f t="shared" si="30"/>
        <v/>
      </c>
      <c r="AZ7" s="96">
        <v>1</v>
      </c>
      <c r="BA7" s="97">
        <f t="shared" si="31"/>
        <v>0.66666666664444441</v>
      </c>
      <c r="BB7" s="98">
        <f t="shared" si="32"/>
        <v>9.9999999989999999</v>
      </c>
      <c r="BC7" s="99">
        <v>0</v>
      </c>
      <c r="BD7" s="100" t="str">
        <f t="shared" si="33"/>
        <v/>
      </c>
      <c r="BE7" s="101" t="str">
        <f t="shared" si="34"/>
        <v/>
      </c>
      <c r="BF7" s="102">
        <v>1</v>
      </c>
      <c r="BG7" s="103">
        <f t="shared" si="35"/>
        <v>0.399999999976</v>
      </c>
      <c r="BH7" s="104">
        <f t="shared" si="36"/>
        <v>9.9999999989999999</v>
      </c>
      <c r="BI7" s="96">
        <v>0</v>
      </c>
      <c r="BJ7" s="97" t="str">
        <f t="shared" si="37"/>
        <v/>
      </c>
      <c r="BK7" s="98" t="str">
        <f t="shared" si="38"/>
        <v/>
      </c>
      <c r="BL7" s="99">
        <v>0</v>
      </c>
      <c r="BM7" s="100" t="str">
        <f t="shared" si="39"/>
        <v/>
      </c>
      <c r="BN7" s="101" t="str">
        <f t="shared" si="40"/>
        <v/>
      </c>
      <c r="BO7" s="102">
        <v>0</v>
      </c>
      <c r="BP7" s="103" t="str">
        <f t="shared" si="41"/>
        <v/>
      </c>
      <c r="BQ7" s="104" t="str">
        <f t="shared" si="42"/>
        <v/>
      </c>
      <c r="BR7" s="105">
        <v>0</v>
      </c>
      <c r="BS7" s="106" t="str">
        <f t="shared" si="43"/>
        <v/>
      </c>
      <c r="BT7" s="107" t="str">
        <f t="shared" si="44"/>
        <v/>
      </c>
      <c r="BU7" s="75">
        <v>0</v>
      </c>
      <c r="BV7" s="76" t="str">
        <f t="shared" si="45"/>
        <v/>
      </c>
      <c r="BW7" s="77" t="str">
        <f t="shared" si="46"/>
        <v/>
      </c>
      <c r="BX7" s="78">
        <v>0</v>
      </c>
      <c r="BY7" s="79" t="str">
        <f t="shared" si="47"/>
        <v/>
      </c>
      <c r="BZ7" s="42" t="str">
        <f t="shared" si="48"/>
        <v/>
      </c>
      <c r="CA7" s="80">
        <v>0</v>
      </c>
      <c r="CB7" s="81" t="str">
        <f t="shared" si="49"/>
        <v/>
      </c>
      <c r="CC7" s="82" t="str">
        <f t="shared" si="50"/>
        <v/>
      </c>
      <c r="CD7" s="96">
        <v>0</v>
      </c>
      <c r="CE7" s="97" t="str">
        <f t="shared" si="51"/>
        <v/>
      </c>
      <c r="CF7" s="98" t="str">
        <f t="shared" si="52"/>
        <v/>
      </c>
      <c r="CG7" s="80">
        <v>0</v>
      </c>
      <c r="CH7" s="81" t="str">
        <f t="shared" si="53"/>
        <v/>
      </c>
      <c r="CI7" s="82" t="str">
        <f t="shared" si="54"/>
        <v/>
      </c>
      <c r="CJ7" s="96">
        <v>0</v>
      </c>
      <c r="CK7" s="97" t="str">
        <f t="shared" si="55"/>
        <v/>
      </c>
      <c r="CL7" s="98" t="str">
        <f t="shared" si="56"/>
        <v/>
      </c>
      <c r="CM7" s="83">
        <v>0</v>
      </c>
      <c r="CN7" s="84" t="str">
        <f t="shared" si="57"/>
        <v/>
      </c>
      <c r="CO7" s="85" t="str">
        <f t="shared" si="58"/>
        <v/>
      </c>
      <c r="CP7" s="93">
        <v>0</v>
      </c>
      <c r="CQ7" s="94" t="str">
        <f t="shared" si="59"/>
        <v/>
      </c>
      <c r="CR7" s="95" t="str">
        <f t="shared" si="60"/>
        <v/>
      </c>
      <c r="CS7" s="90">
        <v>0</v>
      </c>
      <c r="CT7" s="91" t="str">
        <f t="shared" si="61"/>
        <v/>
      </c>
      <c r="CU7" s="92" t="str">
        <f t="shared" si="62"/>
        <v/>
      </c>
      <c r="CV7" s="72" t="str">
        <f t="shared" si="63"/>
        <v>Web</v>
      </c>
      <c r="CW7" s="108" t="str">
        <f t="shared" si="64"/>
        <v>Web IHT/Tax free</v>
      </c>
    </row>
    <row r="8" spans="2:102" ht="15.75" thickBot="1" x14ac:dyDescent="0.25">
      <c r="B8" s="71" t="s">
        <v>41</v>
      </c>
      <c r="C8" s="72" t="s">
        <v>44</v>
      </c>
      <c r="D8" s="72" t="s">
        <v>44</v>
      </c>
      <c r="E8" s="73">
        <v>0</v>
      </c>
      <c r="F8" s="73">
        <f t="shared" si="0"/>
        <v>0</v>
      </c>
      <c r="G8" s="73">
        <f t="shared" si="1"/>
        <v>0</v>
      </c>
      <c r="H8" s="73">
        <f t="shared" si="2"/>
        <v>0</v>
      </c>
      <c r="I8" s="74"/>
      <c r="J8" s="75">
        <v>1</v>
      </c>
      <c r="K8" s="76">
        <f t="shared" si="3"/>
        <v>0</v>
      </c>
      <c r="L8" s="77">
        <f t="shared" si="4"/>
        <v>0</v>
      </c>
      <c r="M8" s="78">
        <v>1</v>
      </c>
      <c r="N8" s="79">
        <f t="shared" si="5"/>
        <v>0</v>
      </c>
      <c r="O8" s="42">
        <f t="shared" si="6"/>
        <v>0</v>
      </c>
      <c r="P8" s="80">
        <v>1</v>
      </c>
      <c r="Q8" s="81">
        <f t="shared" si="7"/>
        <v>0</v>
      </c>
      <c r="R8" s="82">
        <f t="shared" si="8"/>
        <v>0</v>
      </c>
      <c r="S8" s="83">
        <v>1</v>
      </c>
      <c r="T8" s="84" t="e">
        <f t="shared" si="9"/>
        <v>#DIV/0!</v>
      </c>
      <c r="U8" s="85">
        <f t="shared" si="10"/>
        <v>0</v>
      </c>
      <c r="V8" s="78">
        <v>1</v>
      </c>
      <c r="W8" s="79" t="e">
        <f t="shared" si="11"/>
        <v>#DIV/0!</v>
      </c>
      <c r="X8" s="86">
        <f t="shared" si="12"/>
        <v>0</v>
      </c>
      <c r="Y8" s="87">
        <v>1</v>
      </c>
      <c r="Z8" s="88" t="e">
        <f t="shared" si="13"/>
        <v>#DIV/0!</v>
      </c>
      <c r="AA8" s="89">
        <f t="shared" si="14"/>
        <v>0</v>
      </c>
      <c r="AB8" s="78">
        <v>1</v>
      </c>
      <c r="AC8" s="79" t="e">
        <f t="shared" si="15"/>
        <v>#DIV/0!</v>
      </c>
      <c r="AD8" s="86">
        <f t="shared" si="16"/>
        <v>0</v>
      </c>
      <c r="AE8" s="83">
        <v>0</v>
      </c>
      <c r="AF8" s="84" t="str">
        <f t="shared" si="17"/>
        <v/>
      </c>
      <c r="AG8" s="85" t="str">
        <f t="shared" si="18"/>
        <v/>
      </c>
      <c r="AH8" s="90">
        <v>1</v>
      </c>
      <c r="AI8" s="91" t="e">
        <f t="shared" si="19"/>
        <v>#DIV/0!</v>
      </c>
      <c r="AJ8" s="92">
        <f t="shared" si="20"/>
        <v>0</v>
      </c>
      <c r="AK8" s="93">
        <v>0</v>
      </c>
      <c r="AL8" s="94" t="str">
        <f t="shared" si="21"/>
        <v/>
      </c>
      <c r="AM8" s="95" t="str">
        <f t="shared" si="22"/>
        <v/>
      </c>
      <c r="AN8" s="75">
        <v>0</v>
      </c>
      <c r="AO8" s="76" t="str">
        <f t="shared" si="23"/>
        <v/>
      </c>
      <c r="AP8" s="77" t="str">
        <f t="shared" si="24"/>
        <v/>
      </c>
      <c r="AQ8" s="80">
        <v>0</v>
      </c>
      <c r="AR8" s="81" t="str">
        <f t="shared" si="25"/>
        <v/>
      </c>
      <c r="AS8" s="82" t="str">
        <f t="shared" si="26"/>
        <v/>
      </c>
      <c r="AT8" s="96">
        <v>0</v>
      </c>
      <c r="AU8" s="97" t="str">
        <f t="shared" si="27"/>
        <v/>
      </c>
      <c r="AV8" s="98" t="str">
        <f t="shared" si="28"/>
        <v/>
      </c>
      <c r="AW8" s="80">
        <v>1</v>
      </c>
      <c r="AX8" s="81" t="e">
        <f t="shared" si="29"/>
        <v>#DIV/0!</v>
      </c>
      <c r="AY8" s="82">
        <f t="shared" si="30"/>
        <v>0</v>
      </c>
      <c r="AZ8" s="96">
        <v>1</v>
      </c>
      <c r="BA8" s="97">
        <f t="shared" si="31"/>
        <v>0</v>
      </c>
      <c r="BB8" s="98">
        <f t="shared" si="32"/>
        <v>0</v>
      </c>
      <c r="BC8" s="99">
        <v>0</v>
      </c>
      <c r="BD8" s="100" t="str">
        <f t="shared" si="33"/>
        <v/>
      </c>
      <c r="BE8" s="101" t="str">
        <f t="shared" si="34"/>
        <v/>
      </c>
      <c r="BF8" s="102">
        <v>1</v>
      </c>
      <c r="BG8" s="103">
        <f t="shared" si="35"/>
        <v>0</v>
      </c>
      <c r="BH8" s="104">
        <f t="shared" si="36"/>
        <v>0</v>
      </c>
      <c r="BI8" s="96">
        <v>1</v>
      </c>
      <c r="BJ8" s="97" t="e">
        <f t="shared" si="37"/>
        <v>#DIV/0!</v>
      </c>
      <c r="BK8" s="98">
        <f t="shared" si="38"/>
        <v>0</v>
      </c>
      <c r="BL8" s="99">
        <v>0</v>
      </c>
      <c r="BM8" s="100" t="str">
        <f t="shared" si="39"/>
        <v/>
      </c>
      <c r="BN8" s="101" t="str">
        <f t="shared" si="40"/>
        <v/>
      </c>
      <c r="BO8" s="102">
        <v>1</v>
      </c>
      <c r="BP8" s="103" t="e">
        <f t="shared" si="41"/>
        <v>#DIV/0!</v>
      </c>
      <c r="BQ8" s="104">
        <f t="shared" si="42"/>
        <v>0</v>
      </c>
      <c r="BR8" s="105">
        <v>1</v>
      </c>
      <c r="BS8" s="106" t="e">
        <f t="shared" si="43"/>
        <v>#DIV/0!</v>
      </c>
      <c r="BT8" s="107">
        <f t="shared" si="44"/>
        <v>0</v>
      </c>
      <c r="BU8" s="75">
        <v>1</v>
      </c>
      <c r="BV8" s="76">
        <f t="shared" si="45"/>
        <v>0</v>
      </c>
      <c r="BW8" s="77">
        <f t="shared" si="46"/>
        <v>0</v>
      </c>
      <c r="BX8" s="78">
        <v>1</v>
      </c>
      <c r="BY8" s="79">
        <f t="shared" si="47"/>
        <v>0</v>
      </c>
      <c r="BZ8" s="42">
        <f t="shared" si="48"/>
        <v>0</v>
      </c>
      <c r="CA8" s="80">
        <v>1</v>
      </c>
      <c r="CB8" s="81">
        <f t="shared" si="49"/>
        <v>0</v>
      </c>
      <c r="CC8" s="82">
        <f t="shared" si="50"/>
        <v>0</v>
      </c>
      <c r="CD8" s="96">
        <v>0</v>
      </c>
      <c r="CE8" s="97" t="str">
        <f t="shared" si="51"/>
        <v/>
      </c>
      <c r="CF8" s="98" t="str">
        <f t="shared" si="52"/>
        <v/>
      </c>
      <c r="CG8" s="80">
        <v>0</v>
      </c>
      <c r="CH8" s="81" t="str">
        <f t="shared" si="53"/>
        <v/>
      </c>
      <c r="CI8" s="82" t="str">
        <f t="shared" si="54"/>
        <v/>
      </c>
      <c r="CJ8" s="96">
        <v>0</v>
      </c>
      <c r="CK8" s="97" t="str">
        <f t="shared" si="55"/>
        <v/>
      </c>
      <c r="CL8" s="98" t="str">
        <f t="shared" si="56"/>
        <v/>
      </c>
      <c r="CM8" s="83">
        <v>1</v>
      </c>
      <c r="CN8" s="84" t="e">
        <f t="shared" si="57"/>
        <v>#DIV/0!</v>
      </c>
      <c r="CO8" s="85">
        <f t="shared" si="58"/>
        <v>0</v>
      </c>
      <c r="CP8" s="93">
        <v>0</v>
      </c>
      <c r="CQ8" s="94" t="str">
        <f t="shared" si="59"/>
        <v/>
      </c>
      <c r="CR8" s="95" t="str">
        <f t="shared" si="60"/>
        <v/>
      </c>
      <c r="CS8" s="90">
        <v>0</v>
      </c>
      <c r="CT8" s="91" t="str">
        <f t="shared" si="61"/>
        <v/>
      </c>
      <c r="CU8" s="92" t="str">
        <f t="shared" si="62"/>
        <v/>
      </c>
      <c r="CV8" s="72" t="str">
        <f t="shared" si="63"/>
        <v>WAP</v>
      </c>
      <c r="CW8" s="108" t="str">
        <f t="shared" si="64"/>
        <v>WAP</v>
      </c>
    </row>
    <row r="9" spans="2:102" ht="29.25" thickBot="1" x14ac:dyDescent="0.25">
      <c r="B9" s="71" t="s">
        <v>41</v>
      </c>
      <c r="C9" s="72" t="s">
        <v>45</v>
      </c>
      <c r="D9" s="72" t="s">
        <v>46</v>
      </c>
      <c r="E9" s="73">
        <f>0*100</f>
        <v>0</v>
      </c>
      <c r="F9" s="73">
        <f t="shared" si="0"/>
        <v>0</v>
      </c>
      <c r="G9" s="73">
        <f t="shared" si="1"/>
        <v>0</v>
      </c>
      <c r="H9" s="73">
        <f t="shared" si="2"/>
        <v>0</v>
      </c>
      <c r="I9" s="74"/>
      <c r="J9" s="75">
        <v>1</v>
      </c>
      <c r="K9" s="76">
        <f t="shared" si="3"/>
        <v>0</v>
      </c>
      <c r="L9" s="77">
        <f t="shared" si="4"/>
        <v>0</v>
      </c>
      <c r="M9" s="78">
        <v>1</v>
      </c>
      <c r="N9" s="79">
        <f t="shared" si="5"/>
        <v>0</v>
      </c>
      <c r="O9" s="42">
        <f t="shared" si="6"/>
        <v>0</v>
      </c>
      <c r="P9" s="80">
        <v>1</v>
      </c>
      <c r="Q9" s="81">
        <f t="shared" si="7"/>
        <v>0</v>
      </c>
      <c r="R9" s="82">
        <f t="shared" si="8"/>
        <v>0</v>
      </c>
      <c r="S9" s="83">
        <v>1</v>
      </c>
      <c r="T9" s="84" t="e">
        <f t="shared" si="9"/>
        <v>#DIV/0!</v>
      </c>
      <c r="U9" s="85">
        <f t="shared" si="10"/>
        <v>0</v>
      </c>
      <c r="V9" s="78">
        <v>1</v>
      </c>
      <c r="W9" s="79" t="e">
        <f t="shared" si="11"/>
        <v>#DIV/0!</v>
      </c>
      <c r="X9" s="86">
        <f t="shared" si="12"/>
        <v>0</v>
      </c>
      <c r="Y9" s="87">
        <v>1</v>
      </c>
      <c r="Z9" s="88" t="e">
        <f t="shared" si="13"/>
        <v>#DIV/0!</v>
      </c>
      <c r="AA9" s="89">
        <f t="shared" si="14"/>
        <v>0</v>
      </c>
      <c r="AB9" s="78">
        <v>1</v>
      </c>
      <c r="AC9" s="79" t="e">
        <f t="shared" si="15"/>
        <v>#DIV/0!</v>
      </c>
      <c r="AD9" s="86">
        <f t="shared" si="16"/>
        <v>0</v>
      </c>
      <c r="AE9" s="83">
        <v>0</v>
      </c>
      <c r="AF9" s="84" t="str">
        <f t="shared" si="17"/>
        <v/>
      </c>
      <c r="AG9" s="85" t="str">
        <f t="shared" si="18"/>
        <v/>
      </c>
      <c r="AH9" s="90">
        <v>1</v>
      </c>
      <c r="AI9" s="91" t="e">
        <f t="shared" si="19"/>
        <v>#DIV/0!</v>
      </c>
      <c r="AJ9" s="92">
        <f t="shared" si="20"/>
        <v>0</v>
      </c>
      <c r="AK9" s="93">
        <v>0</v>
      </c>
      <c r="AL9" s="94" t="str">
        <f t="shared" si="21"/>
        <v/>
      </c>
      <c r="AM9" s="95" t="str">
        <f t="shared" si="22"/>
        <v/>
      </c>
      <c r="AN9" s="75">
        <v>0</v>
      </c>
      <c r="AO9" s="76" t="str">
        <f t="shared" si="23"/>
        <v/>
      </c>
      <c r="AP9" s="77" t="str">
        <f t="shared" si="24"/>
        <v/>
      </c>
      <c r="AQ9" s="80">
        <v>0</v>
      </c>
      <c r="AR9" s="81" t="str">
        <f t="shared" si="25"/>
        <v/>
      </c>
      <c r="AS9" s="82" t="str">
        <f t="shared" si="26"/>
        <v/>
      </c>
      <c r="AT9" s="96">
        <v>0</v>
      </c>
      <c r="AU9" s="97" t="str">
        <f t="shared" si="27"/>
        <v/>
      </c>
      <c r="AV9" s="98" t="str">
        <f t="shared" si="28"/>
        <v/>
      </c>
      <c r="AW9" s="80">
        <v>1</v>
      </c>
      <c r="AX9" s="81" t="e">
        <f t="shared" si="29"/>
        <v>#DIV/0!</v>
      </c>
      <c r="AY9" s="82">
        <f t="shared" si="30"/>
        <v>0</v>
      </c>
      <c r="AZ9" s="96">
        <v>1</v>
      </c>
      <c r="BA9" s="97">
        <f t="shared" si="31"/>
        <v>0</v>
      </c>
      <c r="BB9" s="98">
        <f t="shared" si="32"/>
        <v>0</v>
      </c>
      <c r="BC9" s="99">
        <v>0</v>
      </c>
      <c r="BD9" s="100" t="str">
        <f t="shared" si="33"/>
        <v/>
      </c>
      <c r="BE9" s="101" t="str">
        <f t="shared" si="34"/>
        <v/>
      </c>
      <c r="BF9" s="102">
        <v>1</v>
      </c>
      <c r="BG9" s="103">
        <f t="shared" si="35"/>
        <v>0</v>
      </c>
      <c r="BH9" s="104">
        <f t="shared" si="36"/>
        <v>0</v>
      </c>
      <c r="BI9" s="96">
        <v>1</v>
      </c>
      <c r="BJ9" s="97" t="e">
        <f t="shared" si="37"/>
        <v>#DIV/0!</v>
      </c>
      <c r="BK9" s="98">
        <f t="shared" si="38"/>
        <v>0</v>
      </c>
      <c r="BL9" s="99">
        <v>0</v>
      </c>
      <c r="BM9" s="100" t="str">
        <f t="shared" si="39"/>
        <v/>
      </c>
      <c r="BN9" s="101" t="str">
        <f t="shared" si="40"/>
        <v/>
      </c>
      <c r="BO9" s="102">
        <v>1</v>
      </c>
      <c r="BP9" s="103" t="e">
        <f t="shared" si="41"/>
        <v>#DIV/0!</v>
      </c>
      <c r="BQ9" s="104">
        <f t="shared" si="42"/>
        <v>0</v>
      </c>
      <c r="BR9" s="105">
        <v>1</v>
      </c>
      <c r="BS9" s="106" t="e">
        <f t="shared" si="43"/>
        <v>#DIV/0!</v>
      </c>
      <c r="BT9" s="107">
        <f t="shared" si="44"/>
        <v>0</v>
      </c>
      <c r="BU9" s="75">
        <v>1</v>
      </c>
      <c r="BV9" s="76">
        <f t="shared" si="45"/>
        <v>0</v>
      </c>
      <c r="BW9" s="77">
        <f t="shared" si="46"/>
        <v>0</v>
      </c>
      <c r="BX9" s="78">
        <v>1</v>
      </c>
      <c r="BY9" s="79">
        <f t="shared" si="47"/>
        <v>0</v>
      </c>
      <c r="BZ9" s="42">
        <f t="shared" si="48"/>
        <v>0</v>
      </c>
      <c r="CA9" s="80">
        <v>1</v>
      </c>
      <c r="CB9" s="81">
        <f t="shared" si="49"/>
        <v>0</v>
      </c>
      <c r="CC9" s="82">
        <f t="shared" si="50"/>
        <v>0</v>
      </c>
      <c r="CD9" s="96">
        <v>0</v>
      </c>
      <c r="CE9" s="97" t="str">
        <f t="shared" si="51"/>
        <v/>
      </c>
      <c r="CF9" s="98" t="str">
        <f t="shared" si="52"/>
        <v/>
      </c>
      <c r="CG9" s="80">
        <v>0</v>
      </c>
      <c r="CH9" s="81" t="str">
        <f t="shared" si="53"/>
        <v/>
      </c>
      <c r="CI9" s="82" t="str">
        <f t="shared" si="54"/>
        <v/>
      </c>
      <c r="CJ9" s="96">
        <v>0</v>
      </c>
      <c r="CK9" s="97" t="str">
        <f t="shared" si="55"/>
        <v/>
      </c>
      <c r="CL9" s="98" t="str">
        <f t="shared" si="56"/>
        <v/>
      </c>
      <c r="CM9" s="83">
        <v>1</v>
      </c>
      <c r="CN9" s="84" t="e">
        <f t="shared" si="57"/>
        <v>#DIV/0!</v>
      </c>
      <c r="CO9" s="85">
        <f t="shared" si="58"/>
        <v>0</v>
      </c>
      <c r="CP9" s="93">
        <v>0</v>
      </c>
      <c r="CQ9" s="94" t="str">
        <f t="shared" si="59"/>
        <v/>
      </c>
      <c r="CR9" s="95" t="str">
        <f t="shared" si="60"/>
        <v/>
      </c>
      <c r="CS9" s="90">
        <v>0</v>
      </c>
      <c r="CT9" s="91" t="str">
        <f t="shared" si="61"/>
        <v/>
      </c>
      <c r="CU9" s="92" t="str">
        <f t="shared" si="62"/>
        <v/>
      </c>
      <c r="CV9" s="72" t="str">
        <f t="shared" si="63"/>
        <v>Archive Article</v>
      </c>
      <c r="CW9" s="108" t="str">
        <f t="shared" si="64"/>
        <v>Archives (100/month)</v>
      </c>
    </row>
    <row r="10" spans="2:102" ht="29.25" thickBot="1" x14ac:dyDescent="0.25">
      <c r="B10" s="71" t="s">
        <v>41</v>
      </c>
      <c r="C10" s="72" t="s">
        <v>47</v>
      </c>
      <c r="D10" s="72" t="s">
        <v>48</v>
      </c>
      <c r="E10" s="73">
        <v>0</v>
      </c>
      <c r="F10" s="73">
        <f t="shared" si="0"/>
        <v>0</v>
      </c>
      <c r="G10" s="73">
        <f t="shared" si="1"/>
        <v>0</v>
      </c>
      <c r="H10" s="73">
        <f t="shared" si="2"/>
        <v>0</v>
      </c>
      <c r="I10" s="74"/>
      <c r="J10" s="75">
        <v>1</v>
      </c>
      <c r="K10" s="76">
        <f t="shared" si="3"/>
        <v>0</v>
      </c>
      <c r="L10" s="77">
        <f t="shared" si="4"/>
        <v>0</v>
      </c>
      <c r="M10" s="78">
        <v>1</v>
      </c>
      <c r="N10" s="79">
        <f t="shared" si="5"/>
        <v>0</v>
      </c>
      <c r="O10" s="42">
        <f t="shared" si="6"/>
        <v>0</v>
      </c>
      <c r="P10" s="80">
        <v>1</v>
      </c>
      <c r="Q10" s="81">
        <f t="shared" si="7"/>
        <v>0</v>
      </c>
      <c r="R10" s="82">
        <f t="shared" si="8"/>
        <v>0</v>
      </c>
      <c r="S10" s="83">
        <v>1</v>
      </c>
      <c r="T10" s="84" t="e">
        <f t="shared" si="9"/>
        <v>#DIV/0!</v>
      </c>
      <c r="U10" s="85">
        <f t="shared" si="10"/>
        <v>0</v>
      </c>
      <c r="V10" s="78">
        <v>1</v>
      </c>
      <c r="W10" s="79" t="e">
        <f t="shared" si="11"/>
        <v>#DIV/0!</v>
      </c>
      <c r="X10" s="86">
        <f t="shared" si="12"/>
        <v>0</v>
      </c>
      <c r="Y10" s="87">
        <v>1</v>
      </c>
      <c r="Z10" s="88" t="e">
        <f t="shared" si="13"/>
        <v>#DIV/0!</v>
      </c>
      <c r="AA10" s="89">
        <f t="shared" si="14"/>
        <v>0</v>
      </c>
      <c r="AB10" s="78">
        <v>1</v>
      </c>
      <c r="AC10" s="79" t="e">
        <f t="shared" si="15"/>
        <v>#DIV/0!</v>
      </c>
      <c r="AD10" s="86">
        <f t="shared" si="16"/>
        <v>0</v>
      </c>
      <c r="AE10" s="83">
        <v>0</v>
      </c>
      <c r="AF10" s="84" t="str">
        <f t="shared" si="17"/>
        <v/>
      </c>
      <c r="AG10" s="85" t="str">
        <f t="shared" si="18"/>
        <v/>
      </c>
      <c r="AH10" s="90">
        <v>1</v>
      </c>
      <c r="AI10" s="91" t="e">
        <f t="shared" si="19"/>
        <v>#DIV/0!</v>
      </c>
      <c r="AJ10" s="92">
        <f t="shared" si="20"/>
        <v>0</v>
      </c>
      <c r="AK10" s="93">
        <v>0</v>
      </c>
      <c r="AL10" s="94" t="str">
        <f t="shared" si="21"/>
        <v/>
      </c>
      <c r="AM10" s="95" t="str">
        <f t="shared" si="22"/>
        <v/>
      </c>
      <c r="AN10" s="75">
        <v>0</v>
      </c>
      <c r="AO10" s="76" t="str">
        <f t="shared" si="23"/>
        <v/>
      </c>
      <c r="AP10" s="77" t="str">
        <f t="shared" si="24"/>
        <v/>
      </c>
      <c r="AQ10" s="80">
        <v>0</v>
      </c>
      <c r="AR10" s="81" t="str">
        <f t="shared" si="25"/>
        <v/>
      </c>
      <c r="AS10" s="82" t="str">
        <f t="shared" si="26"/>
        <v/>
      </c>
      <c r="AT10" s="96">
        <v>0</v>
      </c>
      <c r="AU10" s="97" t="str">
        <f t="shared" si="27"/>
        <v/>
      </c>
      <c r="AV10" s="98" t="str">
        <f t="shared" si="28"/>
        <v/>
      </c>
      <c r="AW10" s="80">
        <v>1</v>
      </c>
      <c r="AX10" s="81" t="e">
        <f t="shared" si="29"/>
        <v>#DIV/0!</v>
      </c>
      <c r="AY10" s="82">
        <f t="shared" si="30"/>
        <v>0</v>
      </c>
      <c r="AZ10" s="96">
        <v>1</v>
      </c>
      <c r="BA10" s="97">
        <f t="shared" si="31"/>
        <v>0</v>
      </c>
      <c r="BB10" s="98">
        <f t="shared" si="32"/>
        <v>0</v>
      </c>
      <c r="BC10" s="99">
        <v>0</v>
      </c>
      <c r="BD10" s="100" t="str">
        <f t="shared" si="33"/>
        <v/>
      </c>
      <c r="BE10" s="101" t="str">
        <f t="shared" si="34"/>
        <v/>
      </c>
      <c r="BF10" s="102">
        <v>1</v>
      </c>
      <c r="BG10" s="103">
        <f t="shared" si="35"/>
        <v>0</v>
      </c>
      <c r="BH10" s="104">
        <f t="shared" si="36"/>
        <v>0</v>
      </c>
      <c r="BI10" s="96">
        <v>1</v>
      </c>
      <c r="BJ10" s="97" t="e">
        <f t="shared" si="37"/>
        <v>#DIV/0!</v>
      </c>
      <c r="BK10" s="98">
        <f t="shared" si="38"/>
        <v>0</v>
      </c>
      <c r="BL10" s="99">
        <v>0</v>
      </c>
      <c r="BM10" s="100" t="str">
        <f t="shared" si="39"/>
        <v/>
      </c>
      <c r="BN10" s="101" t="str">
        <f t="shared" si="40"/>
        <v/>
      </c>
      <c r="BO10" s="102">
        <v>1</v>
      </c>
      <c r="BP10" s="103" t="e">
        <f t="shared" si="41"/>
        <v>#DIV/0!</v>
      </c>
      <c r="BQ10" s="104">
        <f t="shared" si="42"/>
        <v>0</v>
      </c>
      <c r="BR10" s="105">
        <v>1</v>
      </c>
      <c r="BS10" s="106" t="e">
        <f t="shared" si="43"/>
        <v>#DIV/0!</v>
      </c>
      <c r="BT10" s="107">
        <f t="shared" si="44"/>
        <v>0</v>
      </c>
      <c r="BU10" s="75">
        <v>1</v>
      </c>
      <c r="BV10" s="76">
        <f t="shared" si="45"/>
        <v>0</v>
      </c>
      <c r="BW10" s="77">
        <f t="shared" si="46"/>
        <v>0</v>
      </c>
      <c r="BX10" s="78">
        <v>1</v>
      </c>
      <c r="BY10" s="79">
        <f t="shared" si="47"/>
        <v>0</v>
      </c>
      <c r="BZ10" s="42">
        <f t="shared" si="48"/>
        <v>0</v>
      </c>
      <c r="CA10" s="80">
        <v>1</v>
      </c>
      <c r="CB10" s="81">
        <f t="shared" si="49"/>
        <v>0</v>
      </c>
      <c r="CC10" s="82">
        <f t="shared" si="50"/>
        <v>0</v>
      </c>
      <c r="CD10" s="96">
        <v>0</v>
      </c>
      <c r="CE10" s="97" t="str">
        <f t="shared" si="51"/>
        <v/>
      </c>
      <c r="CF10" s="98" t="str">
        <f t="shared" si="52"/>
        <v/>
      </c>
      <c r="CG10" s="80">
        <v>0</v>
      </c>
      <c r="CH10" s="81" t="str">
        <f t="shared" si="53"/>
        <v/>
      </c>
      <c r="CI10" s="82" t="str">
        <f t="shared" si="54"/>
        <v/>
      </c>
      <c r="CJ10" s="96">
        <v>0</v>
      </c>
      <c r="CK10" s="97" t="str">
        <f t="shared" si="55"/>
        <v/>
      </c>
      <c r="CL10" s="98" t="str">
        <f t="shared" si="56"/>
        <v/>
      </c>
      <c r="CM10" s="83">
        <v>1</v>
      </c>
      <c r="CN10" s="84" t="e">
        <f t="shared" si="57"/>
        <v>#DIV/0!</v>
      </c>
      <c r="CO10" s="85">
        <f t="shared" si="58"/>
        <v>0</v>
      </c>
      <c r="CP10" s="93">
        <v>0</v>
      </c>
      <c r="CQ10" s="94" t="str">
        <f t="shared" si="59"/>
        <v/>
      </c>
      <c r="CR10" s="95" t="str">
        <f t="shared" si="60"/>
        <v/>
      </c>
      <c r="CS10" s="90">
        <v>0</v>
      </c>
      <c r="CT10" s="91" t="str">
        <f t="shared" si="61"/>
        <v/>
      </c>
      <c r="CU10" s="92" t="str">
        <f t="shared" si="62"/>
        <v/>
      </c>
      <c r="CV10" s="72" t="str">
        <f t="shared" si="63"/>
        <v>TimesMachine</v>
      </c>
      <c r="CW10" s="108" t="str">
        <f t="shared" si="64"/>
        <v>Times Machine</v>
      </c>
    </row>
    <row r="11" spans="2:102" ht="15.75" thickBot="1" x14ac:dyDescent="0.25">
      <c r="B11" s="109" t="s">
        <v>41</v>
      </c>
      <c r="C11" s="110" t="s">
        <v>49</v>
      </c>
      <c r="D11" s="110" t="s">
        <v>50</v>
      </c>
      <c r="E11" s="111">
        <v>0</v>
      </c>
      <c r="F11" s="111">
        <f t="shared" si="0"/>
        <v>0</v>
      </c>
      <c r="G11" s="111">
        <f t="shared" si="1"/>
        <v>0</v>
      </c>
      <c r="H11" s="111">
        <f t="shared" si="2"/>
        <v>0</v>
      </c>
      <c r="I11" s="112"/>
      <c r="J11" s="113">
        <v>0</v>
      </c>
      <c r="K11" s="114" t="str">
        <f t="shared" si="3"/>
        <v/>
      </c>
      <c r="L11" s="115" t="str">
        <f t="shared" si="4"/>
        <v/>
      </c>
      <c r="M11" s="116">
        <v>0</v>
      </c>
      <c r="N11" s="117" t="str">
        <f t="shared" si="5"/>
        <v/>
      </c>
      <c r="O11" s="42" t="str">
        <f t="shared" si="6"/>
        <v/>
      </c>
      <c r="P11" s="118">
        <v>0</v>
      </c>
      <c r="Q11" s="119" t="str">
        <f t="shared" si="7"/>
        <v/>
      </c>
      <c r="R11" s="120" t="str">
        <f t="shared" si="8"/>
        <v/>
      </c>
      <c r="S11" s="121">
        <v>1</v>
      </c>
      <c r="T11" s="122" t="e">
        <f t="shared" si="9"/>
        <v>#DIV/0!</v>
      </c>
      <c r="U11" s="123">
        <f t="shared" si="10"/>
        <v>0</v>
      </c>
      <c r="V11" s="116">
        <v>0</v>
      </c>
      <c r="W11" s="117" t="str">
        <f t="shared" si="11"/>
        <v/>
      </c>
      <c r="X11" s="124" t="str">
        <f t="shared" si="12"/>
        <v/>
      </c>
      <c r="Y11" s="125">
        <v>0</v>
      </c>
      <c r="Z11" s="126" t="str">
        <f t="shared" si="13"/>
        <v/>
      </c>
      <c r="AA11" s="127" t="str">
        <f t="shared" si="14"/>
        <v/>
      </c>
      <c r="AB11" s="116">
        <v>0</v>
      </c>
      <c r="AC11" s="117" t="str">
        <f t="shared" si="15"/>
        <v/>
      </c>
      <c r="AD11" s="124" t="str">
        <f t="shared" si="16"/>
        <v/>
      </c>
      <c r="AE11" s="121">
        <v>0</v>
      </c>
      <c r="AF11" s="122" t="str">
        <f t="shared" si="17"/>
        <v/>
      </c>
      <c r="AG11" s="123" t="str">
        <f t="shared" si="18"/>
        <v/>
      </c>
      <c r="AH11" s="128">
        <v>0</v>
      </c>
      <c r="AI11" s="129" t="str">
        <f t="shared" si="19"/>
        <v/>
      </c>
      <c r="AJ11" s="130" t="str">
        <f t="shared" si="20"/>
        <v/>
      </c>
      <c r="AK11" s="131">
        <v>0</v>
      </c>
      <c r="AL11" s="132" t="str">
        <f t="shared" si="21"/>
        <v/>
      </c>
      <c r="AM11" s="133" t="str">
        <f t="shared" si="22"/>
        <v/>
      </c>
      <c r="AN11" s="113">
        <v>0</v>
      </c>
      <c r="AO11" s="114" t="str">
        <f t="shared" si="23"/>
        <v/>
      </c>
      <c r="AP11" s="115" t="str">
        <f t="shared" si="24"/>
        <v/>
      </c>
      <c r="AQ11" s="118">
        <v>0</v>
      </c>
      <c r="AR11" s="119" t="str">
        <f t="shared" si="25"/>
        <v/>
      </c>
      <c r="AS11" s="120" t="str">
        <f t="shared" si="26"/>
        <v/>
      </c>
      <c r="AT11" s="134">
        <v>0</v>
      </c>
      <c r="AU11" s="135" t="str">
        <f t="shared" si="27"/>
        <v/>
      </c>
      <c r="AV11" s="136" t="str">
        <f t="shared" si="28"/>
        <v/>
      </c>
      <c r="AW11" s="118">
        <v>0</v>
      </c>
      <c r="AX11" s="119" t="str">
        <f t="shared" si="29"/>
        <v/>
      </c>
      <c r="AY11" s="120" t="str">
        <f t="shared" si="30"/>
        <v/>
      </c>
      <c r="AZ11" s="134">
        <v>0</v>
      </c>
      <c r="BA11" s="135" t="str">
        <f t="shared" si="31"/>
        <v/>
      </c>
      <c r="BB11" s="136" t="str">
        <f t="shared" si="32"/>
        <v/>
      </c>
      <c r="BC11" s="137">
        <v>0</v>
      </c>
      <c r="BD11" s="138" t="str">
        <f t="shared" si="33"/>
        <v/>
      </c>
      <c r="BE11" s="139" t="str">
        <f t="shared" si="34"/>
        <v/>
      </c>
      <c r="BF11" s="140">
        <v>0</v>
      </c>
      <c r="BG11" s="141" t="str">
        <f t="shared" si="35"/>
        <v/>
      </c>
      <c r="BH11" s="142" t="str">
        <f t="shared" si="36"/>
        <v/>
      </c>
      <c r="BI11" s="134">
        <v>0</v>
      </c>
      <c r="BJ11" s="135" t="str">
        <f t="shared" si="37"/>
        <v/>
      </c>
      <c r="BK11" s="136" t="str">
        <f t="shared" si="38"/>
        <v/>
      </c>
      <c r="BL11" s="137">
        <v>0</v>
      </c>
      <c r="BM11" s="138" t="str">
        <f t="shared" si="39"/>
        <v/>
      </c>
      <c r="BN11" s="139" t="str">
        <f t="shared" si="40"/>
        <v/>
      </c>
      <c r="BO11" s="140">
        <v>0</v>
      </c>
      <c r="BP11" s="141" t="str">
        <f t="shared" si="41"/>
        <v/>
      </c>
      <c r="BQ11" s="142" t="str">
        <f t="shared" si="42"/>
        <v/>
      </c>
      <c r="BR11" s="143">
        <v>0</v>
      </c>
      <c r="BS11" s="144" t="str">
        <f t="shared" si="43"/>
        <v/>
      </c>
      <c r="BT11" s="145" t="str">
        <f t="shared" si="44"/>
        <v/>
      </c>
      <c r="BU11" s="113">
        <v>0</v>
      </c>
      <c r="BV11" s="114" t="str">
        <f t="shared" si="45"/>
        <v/>
      </c>
      <c r="BW11" s="115" t="str">
        <f t="shared" si="46"/>
        <v/>
      </c>
      <c r="BX11" s="116">
        <v>0</v>
      </c>
      <c r="BY11" s="117" t="str">
        <f t="shared" si="47"/>
        <v/>
      </c>
      <c r="BZ11" s="42" t="str">
        <f t="shared" si="48"/>
        <v/>
      </c>
      <c r="CA11" s="118">
        <v>0</v>
      </c>
      <c r="CB11" s="119" t="str">
        <f t="shared" si="49"/>
        <v/>
      </c>
      <c r="CC11" s="120" t="str">
        <f t="shared" si="50"/>
        <v/>
      </c>
      <c r="CD11" s="134">
        <v>0</v>
      </c>
      <c r="CE11" s="135" t="str">
        <f t="shared" si="51"/>
        <v/>
      </c>
      <c r="CF11" s="136" t="str">
        <f t="shared" si="52"/>
        <v/>
      </c>
      <c r="CG11" s="118">
        <v>0</v>
      </c>
      <c r="CH11" s="119" t="str">
        <f t="shared" si="53"/>
        <v/>
      </c>
      <c r="CI11" s="120" t="str">
        <f t="shared" si="54"/>
        <v/>
      </c>
      <c r="CJ11" s="134">
        <v>0</v>
      </c>
      <c r="CK11" s="135" t="str">
        <f t="shared" si="55"/>
        <v/>
      </c>
      <c r="CL11" s="136" t="str">
        <f t="shared" si="56"/>
        <v/>
      </c>
      <c r="CM11" s="121">
        <v>1</v>
      </c>
      <c r="CN11" s="122" t="e">
        <f t="shared" si="57"/>
        <v>#DIV/0!</v>
      </c>
      <c r="CO11" s="123">
        <f t="shared" si="58"/>
        <v>0</v>
      </c>
      <c r="CP11" s="131">
        <v>0</v>
      </c>
      <c r="CQ11" s="132" t="str">
        <f t="shared" si="59"/>
        <v/>
      </c>
      <c r="CR11" s="133" t="str">
        <f t="shared" si="60"/>
        <v/>
      </c>
      <c r="CS11" s="128">
        <v>0</v>
      </c>
      <c r="CT11" s="129" t="str">
        <f t="shared" si="61"/>
        <v/>
      </c>
      <c r="CU11" s="130" t="str">
        <f t="shared" si="62"/>
        <v/>
      </c>
      <c r="CV11" s="110" t="str">
        <f t="shared" si="63"/>
        <v>Replica</v>
      </c>
      <c r="CW11" s="146" t="str">
        <f t="shared" si="64"/>
        <v>Replica Edition</v>
      </c>
    </row>
    <row r="12" spans="2:102" ht="30" customHeight="1" thickBot="1" x14ac:dyDescent="0.25">
      <c r="B12" s="33" t="s">
        <v>51</v>
      </c>
      <c r="C12" s="34" t="s">
        <v>52</v>
      </c>
      <c r="D12" s="34" t="s">
        <v>53</v>
      </c>
      <c r="E12" s="35">
        <f>(15/28)*0.333333333</f>
        <v>0.17857142839285714</v>
      </c>
      <c r="F12" s="35">
        <f t="shared" si="0"/>
        <v>4.9999999949999996</v>
      </c>
      <c r="G12" s="35">
        <f t="shared" si="1"/>
        <v>64.999999934999991</v>
      </c>
      <c r="H12" s="35">
        <f t="shared" si="2"/>
        <v>65.178571363392862</v>
      </c>
      <c r="I12" s="147"/>
      <c r="J12" s="37">
        <v>1</v>
      </c>
      <c r="K12" s="38">
        <f t="shared" si="3"/>
        <v>0.3333333331333333</v>
      </c>
      <c r="L12" s="39">
        <f t="shared" si="4"/>
        <v>4.9999999949999996</v>
      </c>
      <c r="M12" s="40">
        <v>0</v>
      </c>
      <c r="N12" s="41" t="str">
        <f t="shared" si="5"/>
        <v/>
      </c>
      <c r="O12" s="42" t="str">
        <f t="shared" si="6"/>
        <v/>
      </c>
      <c r="P12" s="43">
        <v>1</v>
      </c>
      <c r="Q12" s="44">
        <f t="shared" si="7"/>
        <v>0.14285714273877551</v>
      </c>
      <c r="R12" s="45">
        <f t="shared" si="8"/>
        <v>4.9999999949999996</v>
      </c>
      <c r="S12" s="46">
        <v>0</v>
      </c>
      <c r="T12" s="47" t="str">
        <f t="shared" si="9"/>
        <v/>
      </c>
      <c r="U12" s="48" t="str">
        <f t="shared" si="10"/>
        <v/>
      </c>
      <c r="V12" s="40">
        <v>0</v>
      </c>
      <c r="W12" s="41" t="str">
        <f t="shared" si="11"/>
        <v/>
      </c>
      <c r="X12" s="42" t="str">
        <f t="shared" si="12"/>
        <v/>
      </c>
      <c r="Y12" s="49">
        <v>0</v>
      </c>
      <c r="Z12" s="50" t="str">
        <f t="shared" si="13"/>
        <v/>
      </c>
      <c r="AA12" s="51" t="str">
        <f t="shared" si="14"/>
        <v/>
      </c>
      <c r="AB12" s="40">
        <v>0</v>
      </c>
      <c r="AC12" s="41" t="str">
        <f t="shared" si="15"/>
        <v/>
      </c>
      <c r="AD12" s="42" t="str">
        <f t="shared" si="16"/>
        <v/>
      </c>
      <c r="AE12" s="46">
        <v>0</v>
      </c>
      <c r="AF12" s="47" t="str">
        <f t="shared" si="17"/>
        <v/>
      </c>
      <c r="AG12" s="48" t="str">
        <f t="shared" si="18"/>
        <v/>
      </c>
      <c r="AH12" s="52">
        <v>0</v>
      </c>
      <c r="AI12" s="53" t="str">
        <f t="shared" si="19"/>
        <v/>
      </c>
      <c r="AJ12" s="54" t="str">
        <f t="shared" si="20"/>
        <v/>
      </c>
      <c r="AK12" s="55">
        <v>0</v>
      </c>
      <c r="AL12" s="56" t="str">
        <f t="shared" si="21"/>
        <v/>
      </c>
      <c r="AM12" s="57" t="str">
        <f t="shared" si="22"/>
        <v/>
      </c>
      <c r="AN12" s="37">
        <v>0</v>
      </c>
      <c r="AO12" s="38" t="str">
        <f t="shared" si="23"/>
        <v/>
      </c>
      <c r="AP12" s="39" t="str">
        <f t="shared" si="24"/>
        <v/>
      </c>
      <c r="AQ12" s="43">
        <v>0</v>
      </c>
      <c r="AR12" s="44" t="str">
        <f t="shared" si="25"/>
        <v/>
      </c>
      <c r="AS12" s="45" t="str">
        <f t="shared" si="26"/>
        <v/>
      </c>
      <c r="AT12" s="58">
        <v>0</v>
      </c>
      <c r="AU12" s="59" t="str">
        <f t="shared" si="27"/>
        <v/>
      </c>
      <c r="AV12" s="60" t="str">
        <f t="shared" si="28"/>
        <v/>
      </c>
      <c r="AW12" s="43">
        <v>0</v>
      </c>
      <c r="AX12" s="44" t="str">
        <f t="shared" si="29"/>
        <v/>
      </c>
      <c r="AY12" s="45" t="str">
        <f t="shared" si="30"/>
        <v/>
      </c>
      <c r="AZ12" s="58">
        <v>0</v>
      </c>
      <c r="BA12" s="59" t="str">
        <f t="shared" si="31"/>
        <v/>
      </c>
      <c r="BB12" s="60" t="str">
        <f t="shared" si="32"/>
        <v/>
      </c>
      <c r="BC12" s="61">
        <v>0</v>
      </c>
      <c r="BD12" s="62" t="str">
        <f t="shared" si="33"/>
        <v/>
      </c>
      <c r="BE12" s="63" t="str">
        <f t="shared" si="34"/>
        <v/>
      </c>
      <c r="BF12" s="64">
        <v>0</v>
      </c>
      <c r="BG12" s="65" t="str">
        <f t="shared" si="35"/>
        <v/>
      </c>
      <c r="BH12" s="66" t="str">
        <f t="shared" si="36"/>
        <v/>
      </c>
      <c r="BI12" s="58">
        <v>0</v>
      </c>
      <c r="BJ12" s="59" t="str">
        <f t="shared" si="37"/>
        <v/>
      </c>
      <c r="BK12" s="60" t="str">
        <f t="shared" si="38"/>
        <v/>
      </c>
      <c r="BL12" s="61">
        <v>0</v>
      </c>
      <c r="BM12" s="62" t="str">
        <f t="shared" si="39"/>
        <v/>
      </c>
      <c r="BN12" s="63" t="str">
        <f t="shared" si="40"/>
        <v/>
      </c>
      <c r="BO12" s="64">
        <v>0</v>
      </c>
      <c r="BP12" s="65" t="str">
        <f t="shared" si="41"/>
        <v/>
      </c>
      <c r="BQ12" s="66" t="str">
        <f t="shared" si="42"/>
        <v/>
      </c>
      <c r="BR12" s="67">
        <v>0</v>
      </c>
      <c r="BS12" s="68" t="str">
        <f t="shared" si="43"/>
        <v/>
      </c>
      <c r="BT12" s="69" t="str">
        <f t="shared" si="44"/>
        <v/>
      </c>
      <c r="BU12" s="37">
        <v>1</v>
      </c>
      <c r="BV12" s="38">
        <f t="shared" si="45"/>
        <v>0.3333333331333333</v>
      </c>
      <c r="BW12" s="39">
        <f t="shared" si="46"/>
        <v>4.9999999949999996</v>
      </c>
      <c r="BX12" s="40">
        <v>0</v>
      </c>
      <c r="BY12" s="41" t="str">
        <f t="shared" si="47"/>
        <v/>
      </c>
      <c r="BZ12" s="42" t="str">
        <f t="shared" si="48"/>
        <v/>
      </c>
      <c r="CA12" s="43">
        <v>1</v>
      </c>
      <c r="CB12" s="44">
        <f t="shared" si="49"/>
        <v>0.14285714273877551</v>
      </c>
      <c r="CC12" s="45">
        <f t="shared" si="50"/>
        <v>4.9999999949999996</v>
      </c>
      <c r="CD12" s="58">
        <v>0</v>
      </c>
      <c r="CE12" s="59" t="str">
        <f t="shared" si="51"/>
        <v/>
      </c>
      <c r="CF12" s="60" t="str">
        <f t="shared" si="52"/>
        <v/>
      </c>
      <c r="CG12" s="43">
        <v>0</v>
      </c>
      <c r="CH12" s="44" t="str">
        <f t="shared" si="53"/>
        <v/>
      </c>
      <c r="CI12" s="45" t="str">
        <f t="shared" si="54"/>
        <v/>
      </c>
      <c r="CJ12" s="58">
        <v>0</v>
      </c>
      <c r="CK12" s="59" t="str">
        <f t="shared" si="55"/>
        <v/>
      </c>
      <c r="CL12" s="60" t="str">
        <f t="shared" si="56"/>
        <v/>
      </c>
      <c r="CM12" s="46">
        <v>0</v>
      </c>
      <c r="CN12" s="47" t="str">
        <f t="shared" si="57"/>
        <v/>
      </c>
      <c r="CO12" s="48" t="str">
        <f t="shared" si="58"/>
        <v/>
      </c>
      <c r="CP12" s="55">
        <v>0</v>
      </c>
      <c r="CQ12" s="56" t="str">
        <f t="shared" si="59"/>
        <v/>
      </c>
      <c r="CR12" s="57" t="str">
        <f t="shared" si="60"/>
        <v/>
      </c>
      <c r="CS12" s="52">
        <v>0</v>
      </c>
      <c r="CT12" s="53" t="str">
        <f t="shared" si="61"/>
        <v/>
      </c>
      <c r="CU12" s="54" t="str">
        <f t="shared" si="62"/>
        <v/>
      </c>
      <c r="CV12" s="34" t="str">
        <f t="shared" si="63"/>
        <v>Smartphone</v>
      </c>
      <c r="CW12" s="70" t="str">
        <f t="shared" si="64"/>
        <v>Smart Phone Apps</v>
      </c>
    </row>
    <row r="13" spans="2:102" ht="30" customHeight="1" thickBot="1" x14ac:dyDescent="0.25">
      <c r="B13" s="71" t="s">
        <v>51</v>
      </c>
      <c r="C13" s="72" t="s">
        <v>54</v>
      </c>
      <c r="D13" s="72" t="s">
        <v>53</v>
      </c>
      <c r="E13" s="73">
        <v>0</v>
      </c>
      <c r="F13" s="73">
        <f t="shared" si="0"/>
        <v>0</v>
      </c>
      <c r="G13" s="73">
        <f t="shared" si="1"/>
        <v>0</v>
      </c>
      <c r="H13" s="73">
        <f t="shared" si="2"/>
        <v>0</v>
      </c>
      <c r="I13" s="148"/>
      <c r="J13" s="75">
        <v>0</v>
      </c>
      <c r="K13" s="76" t="str">
        <f t="shared" si="3"/>
        <v/>
      </c>
      <c r="L13" s="77" t="str">
        <f t="shared" si="4"/>
        <v/>
      </c>
      <c r="M13" s="78">
        <v>0</v>
      </c>
      <c r="N13" s="79" t="str">
        <f t="shared" si="5"/>
        <v/>
      </c>
      <c r="O13" s="42" t="str">
        <f t="shared" si="6"/>
        <v/>
      </c>
      <c r="P13" s="80">
        <v>0</v>
      </c>
      <c r="Q13" s="81" t="str">
        <f t="shared" si="7"/>
        <v/>
      </c>
      <c r="R13" s="82" t="str">
        <f t="shared" si="8"/>
        <v/>
      </c>
      <c r="S13" s="83">
        <v>1</v>
      </c>
      <c r="T13" s="84" t="e">
        <f t="shared" si="9"/>
        <v>#DIV/0!</v>
      </c>
      <c r="U13" s="85">
        <f t="shared" si="10"/>
        <v>0</v>
      </c>
      <c r="V13" s="78">
        <v>0</v>
      </c>
      <c r="W13" s="79" t="str">
        <f t="shared" si="11"/>
        <v/>
      </c>
      <c r="X13" s="86" t="str">
        <f t="shared" si="12"/>
        <v/>
      </c>
      <c r="Y13" s="87">
        <v>1</v>
      </c>
      <c r="Z13" s="88" t="e">
        <f t="shared" si="13"/>
        <v>#DIV/0!</v>
      </c>
      <c r="AA13" s="89">
        <f t="shared" si="14"/>
        <v>0</v>
      </c>
      <c r="AB13" s="78">
        <v>0</v>
      </c>
      <c r="AC13" s="79" t="str">
        <f t="shared" si="15"/>
        <v/>
      </c>
      <c r="AD13" s="86" t="str">
        <f t="shared" si="16"/>
        <v/>
      </c>
      <c r="AE13" s="83">
        <v>0</v>
      </c>
      <c r="AF13" s="84" t="str">
        <f t="shared" si="17"/>
        <v/>
      </c>
      <c r="AG13" s="85" t="str">
        <f t="shared" si="18"/>
        <v/>
      </c>
      <c r="AH13" s="90">
        <v>1</v>
      </c>
      <c r="AI13" s="91"/>
      <c r="AJ13" s="92">
        <f t="shared" si="20"/>
        <v>0</v>
      </c>
      <c r="AK13" s="93">
        <v>0</v>
      </c>
      <c r="AL13" s="94"/>
      <c r="AM13" s="95" t="str">
        <f t="shared" si="22"/>
        <v/>
      </c>
      <c r="AN13" s="75">
        <v>0</v>
      </c>
      <c r="AO13" s="76"/>
      <c r="AP13" s="77" t="str">
        <f t="shared" si="24"/>
        <v/>
      </c>
      <c r="AQ13" s="80">
        <v>0</v>
      </c>
      <c r="AR13" s="81"/>
      <c r="AS13" s="82" t="str">
        <f t="shared" si="26"/>
        <v/>
      </c>
      <c r="AT13" s="96">
        <v>0</v>
      </c>
      <c r="AU13" s="97"/>
      <c r="AV13" s="98" t="str">
        <f t="shared" si="28"/>
        <v/>
      </c>
      <c r="AW13" s="80">
        <v>1</v>
      </c>
      <c r="AX13" s="81" t="e">
        <f t="shared" si="29"/>
        <v>#DIV/0!</v>
      </c>
      <c r="AY13" s="82">
        <f t="shared" si="30"/>
        <v>0</v>
      </c>
      <c r="AZ13" s="96">
        <v>0</v>
      </c>
      <c r="BA13" s="97" t="str">
        <f t="shared" si="31"/>
        <v/>
      </c>
      <c r="BB13" s="98" t="str">
        <f t="shared" si="32"/>
        <v/>
      </c>
      <c r="BC13" s="99">
        <v>0</v>
      </c>
      <c r="BD13" s="100" t="str">
        <f t="shared" si="33"/>
        <v/>
      </c>
      <c r="BE13" s="101" t="str">
        <f t="shared" si="34"/>
        <v/>
      </c>
      <c r="BF13" s="102">
        <v>0</v>
      </c>
      <c r="BG13" s="103" t="str">
        <f t="shared" si="35"/>
        <v/>
      </c>
      <c r="BH13" s="104" t="str">
        <f t="shared" si="36"/>
        <v/>
      </c>
      <c r="BI13" s="96">
        <v>0</v>
      </c>
      <c r="BJ13" s="97" t="str">
        <f t="shared" si="37"/>
        <v/>
      </c>
      <c r="BK13" s="98" t="str">
        <f t="shared" si="38"/>
        <v/>
      </c>
      <c r="BL13" s="99">
        <v>0</v>
      </c>
      <c r="BM13" s="100" t="str">
        <f t="shared" si="39"/>
        <v/>
      </c>
      <c r="BN13" s="101" t="str">
        <f t="shared" si="40"/>
        <v/>
      </c>
      <c r="BO13" s="102">
        <v>0</v>
      </c>
      <c r="BP13" s="103" t="str">
        <f t="shared" si="41"/>
        <v/>
      </c>
      <c r="BQ13" s="104" t="str">
        <f t="shared" si="42"/>
        <v/>
      </c>
      <c r="BR13" s="105">
        <v>1</v>
      </c>
      <c r="BS13" s="106"/>
      <c r="BT13" s="107">
        <f t="shared" si="44"/>
        <v>0</v>
      </c>
      <c r="BU13" s="75">
        <v>0</v>
      </c>
      <c r="BV13" s="76" t="str">
        <f t="shared" si="45"/>
        <v/>
      </c>
      <c r="BW13" s="77" t="str">
        <f t="shared" si="46"/>
        <v/>
      </c>
      <c r="BX13" s="78">
        <v>0</v>
      </c>
      <c r="BY13" s="79" t="str">
        <f t="shared" si="47"/>
        <v/>
      </c>
      <c r="BZ13" s="42" t="str">
        <f t="shared" si="48"/>
        <v/>
      </c>
      <c r="CA13" s="80">
        <v>0</v>
      </c>
      <c r="CB13" s="81" t="str">
        <f t="shared" si="49"/>
        <v/>
      </c>
      <c r="CC13" s="82" t="str">
        <f t="shared" si="50"/>
        <v/>
      </c>
      <c r="CD13" s="96">
        <v>0</v>
      </c>
      <c r="CE13" s="97"/>
      <c r="CF13" s="98" t="str">
        <f t="shared" si="52"/>
        <v/>
      </c>
      <c r="CG13" s="80">
        <v>0</v>
      </c>
      <c r="CH13" s="81"/>
      <c r="CI13" s="82" t="str">
        <f t="shared" si="54"/>
        <v/>
      </c>
      <c r="CJ13" s="96">
        <v>0</v>
      </c>
      <c r="CK13" s="97"/>
      <c r="CL13" s="98" t="str">
        <f t="shared" si="56"/>
        <v/>
      </c>
      <c r="CM13" s="83">
        <v>1</v>
      </c>
      <c r="CN13" s="84" t="e">
        <f t="shared" si="57"/>
        <v>#DIV/0!</v>
      </c>
      <c r="CO13" s="85">
        <f t="shared" si="58"/>
        <v>0</v>
      </c>
      <c r="CP13" s="93">
        <v>0</v>
      </c>
      <c r="CQ13" s="94"/>
      <c r="CR13" s="95" t="str">
        <f t="shared" si="60"/>
        <v/>
      </c>
      <c r="CS13" s="90">
        <v>0</v>
      </c>
      <c r="CT13" s="91"/>
      <c r="CU13" s="92" t="str">
        <f t="shared" si="62"/>
        <v/>
      </c>
      <c r="CV13" s="72" t="str">
        <f t="shared" si="63"/>
        <v>Smartphone</v>
      </c>
      <c r="CW13" s="108" t="str">
        <f t="shared" si="64"/>
        <v>Smart Phone Apps HD/Comp</v>
      </c>
    </row>
    <row r="14" spans="2:102" ht="29.25" thickBot="1" x14ac:dyDescent="0.25">
      <c r="B14" s="71" t="s">
        <v>51</v>
      </c>
      <c r="C14" s="72" t="s">
        <v>55</v>
      </c>
      <c r="D14" s="72" t="s">
        <v>56</v>
      </c>
      <c r="E14" s="73">
        <f>5/28</f>
        <v>0.17857142857142858</v>
      </c>
      <c r="F14" s="73">
        <f t="shared" si="0"/>
        <v>5</v>
      </c>
      <c r="G14" s="73">
        <f t="shared" si="1"/>
        <v>65</v>
      </c>
      <c r="H14" s="73">
        <f t="shared" si="2"/>
        <v>65.178571428571431</v>
      </c>
      <c r="I14" s="148"/>
      <c r="J14" s="75">
        <v>0</v>
      </c>
      <c r="K14" s="76" t="str">
        <f t="shared" si="3"/>
        <v/>
      </c>
      <c r="L14" s="77" t="str">
        <f t="shared" si="4"/>
        <v/>
      </c>
      <c r="M14" s="78">
        <v>0</v>
      </c>
      <c r="N14" s="79" t="str">
        <f t="shared" si="5"/>
        <v/>
      </c>
      <c r="O14" s="42" t="str">
        <f t="shared" si="6"/>
        <v/>
      </c>
      <c r="P14" s="80">
        <v>0</v>
      </c>
      <c r="Q14" s="81" t="str">
        <f t="shared" si="7"/>
        <v/>
      </c>
      <c r="R14" s="82" t="str">
        <f t="shared" si="8"/>
        <v/>
      </c>
      <c r="S14" s="83">
        <v>0</v>
      </c>
      <c r="T14" s="84" t="str">
        <f t="shared" si="9"/>
        <v/>
      </c>
      <c r="U14" s="85" t="str">
        <f t="shared" si="10"/>
        <v/>
      </c>
      <c r="V14" s="78">
        <v>0</v>
      </c>
      <c r="W14" s="79" t="str">
        <f t="shared" si="11"/>
        <v/>
      </c>
      <c r="X14" s="86" t="str">
        <f t="shared" si="12"/>
        <v/>
      </c>
      <c r="Y14" s="87">
        <v>0</v>
      </c>
      <c r="Z14" s="88" t="str">
        <f t="shared" si="13"/>
        <v/>
      </c>
      <c r="AA14" s="89" t="str">
        <f t="shared" si="14"/>
        <v/>
      </c>
      <c r="AB14" s="78">
        <v>0</v>
      </c>
      <c r="AC14" s="79" t="str">
        <f t="shared" si="15"/>
        <v/>
      </c>
      <c r="AD14" s="86" t="str">
        <f t="shared" si="16"/>
        <v/>
      </c>
      <c r="AE14" s="83">
        <v>0</v>
      </c>
      <c r="AF14" s="84" t="str">
        <f t="shared" si="17"/>
        <v/>
      </c>
      <c r="AG14" s="85" t="str">
        <f t="shared" si="18"/>
        <v/>
      </c>
      <c r="AH14" s="90">
        <v>0</v>
      </c>
      <c r="AI14" s="91"/>
      <c r="AJ14" s="92" t="str">
        <f t="shared" si="20"/>
        <v/>
      </c>
      <c r="AK14" s="93">
        <v>0</v>
      </c>
      <c r="AL14" s="94"/>
      <c r="AM14" s="95" t="str">
        <f t="shared" si="22"/>
        <v/>
      </c>
      <c r="AN14" s="75">
        <v>0</v>
      </c>
      <c r="AO14" s="76"/>
      <c r="AP14" s="77" t="str">
        <f t="shared" si="24"/>
        <v/>
      </c>
      <c r="AQ14" s="80">
        <v>0</v>
      </c>
      <c r="AR14" s="81"/>
      <c r="AS14" s="82" t="str">
        <f t="shared" si="26"/>
        <v/>
      </c>
      <c r="AT14" s="96">
        <v>0</v>
      </c>
      <c r="AU14" s="97"/>
      <c r="AV14" s="98" t="str">
        <f t="shared" si="28"/>
        <v/>
      </c>
      <c r="AW14" s="80">
        <v>0</v>
      </c>
      <c r="AX14" s="81" t="str">
        <f t="shared" si="29"/>
        <v/>
      </c>
      <c r="AY14" s="82" t="str">
        <f t="shared" si="30"/>
        <v/>
      </c>
      <c r="AZ14" s="96">
        <v>1</v>
      </c>
      <c r="BA14" s="97">
        <f t="shared" si="31"/>
        <v>0.33333333335555554</v>
      </c>
      <c r="BB14" s="98">
        <f t="shared" si="32"/>
        <v>5</v>
      </c>
      <c r="BC14" s="99">
        <v>0</v>
      </c>
      <c r="BD14" s="100" t="str">
        <f t="shared" si="33"/>
        <v/>
      </c>
      <c r="BE14" s="101" t="str">
        <f t="shared" si="34"/>
        <v/>
      </c>
      <c r="BF14" s="102">
        <v>1</v>
      </c>
      <c r="BG14" s="103">
        <f t="shared" si="35"/>
        <v>0.200000000008</v>
      </c>
      <c r="BH14" s="104">
        <f t="shared" si="36"/>
        <v>5</v>
      </c>
      <c r="BI14" s="96">
        <v>0</v>
      </c>
      <c r="BJ14" s="97" t="str">
        <f t="shared" si="37"/>
        <v/>
      </c>
      <c r="BK14" s="98" t="str">
        <f t="shared" si="38"/>
        <v/>
      </c>
      <c r="BL14" s="99">
        <v>0</v>
      </c>
      <c r="BM14" s="100" t="str">
        <f t="shared" si="39"/>
        <v/>
      </c>
      <c r="BN14" s="101" t="str">
        <f t="shared" si="40"/>
        <v/>
      </c>
      <c r="BO14" s="102">
        <v>0</v>
      </c>
      <c r="BP14" s="103" t="str">
        <f t="shared" si="41"/>
        <v/>
      </c>
      <c r="BQ14" s="104" t="str">
        <f t="shared" si="42"/>
        <v/>
      </c>
      <c r="BR14" s="105">
        <v>0</v>
      </c>
      <c r="BS14" s="106"/>
      <c r="BT14" s="107" t="str">
        <f t="shared" si="44"/>
        <v/>
      </c>
      <c r="BU14" s="75">
        <v>0</v>
      </c>
      <c r="BV14" s="76" t="str">
        <f t="shared" si="45"/>
        <v/>
      </c>
      <c r="BW14" s="77" t="str">
        <f t="shared" si="46"/>
        <v/>
      </c>
      <c r="BX14" s="78">
        <v>0</v>
      </c>
      <c r="BY14" s="79" t="str">
        <f t="shared" si="47"/>
        <v/>
      </c>
      <c r="BZ14" s="42" t="str">
        <f t="shared" si="48"/>
        <v/>
      </c>
      <c r="CA14" s="80">
        <v>0</v>
      </c>
      <c r="CB14" s="81" t="str">
        <f t="shared" si="49"/>
        <v/>
      </c>
      <c r="CC14" s="82" t="str">
        <f t="shared" si="50"/>
        <v/>
      </c>
      <c r="CD14" s="96">
        <v>0</v>
      </c>
      <c r="CE14" s="97"/>
      <c r="CF14" s="98" t="str">
        <f t="shared" si="52"/>
        <v/>
      </c>
      <c r="CG14" s="80">
        <v>0</v>
      </c>
      <c r="CH14" s="81"/>
      <c r="CI14" s="82" t="str">
        <f t="shared" si="54"/>
        <v/>
      </c>
      <c r="CJ14" s="96">
        <v>0</v>
      </c>
      <c r="CK14" s="97"/>
      <c r="CL14" s="98" t="str">
        <f t="shared" si="56"/>
        <v/>
      </c>
      <c r="CM14" s="83">
        <v>0</v>
      </c>
      <c r="CN14" s="84" t="str">
        <f t="shared" si="57"/>
        <v/>
      </c>
      <c r="CO14" s="85" t="str">
        <f t="shared" si="58"/>
        <v/>
      </c>
      <c r="CP14" s="93">
        <v>0</v>
      </c>
      <c r="CQ14" s="94"/>
      <c r="CR14" s="95" t="str">
        <f t="shared" si="60"/>
        <v/>
      </c>
      <c r="CS14" s="90">
        <v>0</v>
      </c>
      <c r="CT14" s="91"/>
      <c r="CU14" s="92" t="str">
        <f t="shared" si="62"/>
        <v/>
      </c>
      <c r="CV14" s="72" t="str">
        <f t="shared" si="63"/>
        <v>IHT Smartphone</v>
      </c>
      <c r="CW14" s="108" t="str">
        <f t="shared" si="64"/>
        <v>IHT Smart Phone</v>
      </c>
    </row>
    <row r="15" spans="2:102" ht="29.25" thickBot="1" x14ac:dyDescent="0.25">
      <c r="B15" s="149" t="s">
        <v>51</v>
      </c>
      <c r="C15" s="150" t="s">
        <v>57</v>
      </c>
      <c r="D15" s="150" t="s">
        <v>56</v>
      </c>
      <c r="E15" s="151">
        <v>0</v>
      </c>
      <c r="F15" s="151">
        <f t="shared" si="0"/>
        <v>0</v>
      </c>
      <c r="G15" s="151">
        <f t="shared" si="1"/>
        <v>0</v>
      </c>
      <c r="H15" s="151">
        <f t="shared" si="2"/>
        <v>0</v>
      </c>
      <c r="I15" s="152"/>
      <c r="J15" s="153">
        <v>0</v>
      </c>
      <c r="K15" s="154" t="str">
        <f t="shared" si="3"/>
        <v/>
      </c>
      <c r="L15" s="155" t="str">
        <f t="shared" si="4"/>
        <v/>
      </c>
      <c r="M15" s="156">
        <v>0</v>
      </c>
      <c r="N15" s="157" t="str">
        <f t="shared" si="5"/>
        <v/>
      </c>
      <c r="O15" s="42" t="str">
        <f t="shared" si="6"/>
        <v/>
      </c>
      <c r="P15" s="158">
        <v>0</v>
      </c>
      <c r="Q15" s="159" t="str">
        <f t="shared" si="7"/>
        <v/>
      </c>
      <c r="R15" s="160" t="str">
        <f t="shared" si="8"/>
        <v/>
      </c>
      <c r="S15" s="161">
        <v>0</v>
      </c>
      <c r="T15" s="162" t="str">
        <f t="shared" si="9"/>
        <v/>
      </c>
      <c r="U15" s="163" t="str">
        <f t="shared" si="10"/>
        <v/>
      </c>
      <c r="V15" s="156">
        <v>0</v>
      </c>
      <c r="W15" s="157" t="str">
        <f t="shared" si="11"/>
        <v/>
      </c>
      <c r="X15" s="164" t="str">
        <f t="shared" si="12"/>
        <v/>
      </c>
      <c r="Y15" s="165">
        <v>0</v>
      </c>
      <c r="Z15" s="166" t="str">
        <f t="shared" si="13"/>
        <v/>
      </c>
      <c r="AA15" s="167" t="str">
        <f t="shared" si="14"/>
        <v/>
      </c>
      <c r="AB15" s="156">
        <v>0</v>
      </c>
      <c r="AC15" s="157" t="str">
        <f t="shared" si="15"/>
        <v/>
      </c>
      <c r="AD15" s="164" t="str">
        <f t="shared" si="16"/>
        <v/>
      </c>
      <c r="AE15" s="161">
        <v>0</v>
      </c>
      <c r="AF15" s="162" t="str">
        <f t="shared" si="17"/>
        <v/>
      </c>
      <c r="AG15" s="163" t="str">
        <f t="shared" si="18"/>
        <v/>
      </c>
      <c r="AH15" s="168">
        <v>0</v>
      </c>
      <c r="AI15" s="169"/>
      <c r="AJ15" s="170" t="str">
        <f t="shared" si="20"/>
        <v/>
      </c>
      <c r="AK15" s="171">
        <v>0</v>
      </c>
      <c r="AL15" s="172"/>
      <c r="AM15" s="173" t="str">
        <f t="shared" si="22"/>
        <v/>
      </c>
      <c r="AN15" s="153">
        <v>0</v>
      </c>
      <c r="AO15" s="154"/>
      <c r="AP15" s="155" t="str">
        <f t="shared" si="24"/>
        <v/>
      </c>
      <c r="AQ15" s="158">
        <v>0</v>
      </c>
      <c r="AR15" s="159"/>
      <c r="AS15" s="160" t="str">
        <f t="shared" si="26"/>
        <v/>
      </c>
      <c r="AT15" s="174">
        <v>0</v>
      </c>
      <c r="AU15" s="175"/>
      <c r="AV15" s="176" t="str">
        <f t="shared" si="28"/>
        <v/>
      </c>
      <c r="AW15" s="158">
        <v>0</v>
      </c>
      <c r="AX15" s="159" t="str">
        <f t="shared" si="29"/>
        <v/>
      </c>
      <c r="AY15" s="160" t="str">
        <f t="shared" si="30"/>
        <v/>
      </c>
      <c r="AZ15" s="174">
        <v>0</v>
      </c>
      <c r="BA15" s="175" t="str">
        <f t="shared" si="31"/>
        <v/>
      </c>
      <c r="BB15" s="176" t="str">
        <f t="shared" si="32"/>
        <v/>
      </c>
      <c r="BC15" s="177">
        <v>0</v>
      </c>
      <c r="BD15" s="178" t="str">
        <f t="shared" si="33"/>
        <v/>
      </c>
      <c r="BE15" s="179" t="str">
        <f t="shared" si="34"/>
        <v/>
      </c>
      <c r="BF15" s="180">
        <v>0</v>
      </c>
      <c r="BG15" s="181" t="str">
        <f t="shared" si="35"/>
        <v/>
      </c>
      <c r="BH15" s="182" t="str">
        <f t="shared" si="36"/>
        <v/>
      </c>
      <c r="BI15" s="174">
        <v>1</v>
      </c>
      <c r="BJ15" s="175" t="e">
        <f t="shared" si="37"/>
        <v>#DIV/0!</v>
      </c>
      <c r="BK15" s="176">
        <f t="shared" si="38"/>
        <v>0</v>
      </c>
      <c r="BL15" s="177">
        <v>0</v>
      </c>
      <c r="BM15" s="178" t="str">
        <f t="shared" si="39"/>
        <v/>
      </c>
      <c r="BN15" s="179" t="str">
        <f t="shared" si="40"/>
        <v/>
      </c>
      <c r="BO15" s="180">
        <v>1</v>
      </c>
      <c r="BP15" s="181" t="e">
        <f t="shared" si="41"/>
        <v>#DIV/0!</v>
      </c>
      <c r="BQ15" s="182">
        <f t="shared" si="42"/>
        <v>0</v>
      </c>
      <c r="BR15" s="183">
        <v>1</v>
      </c>
      <c r="BS15" s="184"/>
      <c r="BT15" s="185">
        <f t="shared" si="44"/>
        <v>0</v>
      </c>
      <c r="BU15" s="153">
        <v>0</v>
      </c>
      <c r="BV15" s="154" t="str">
        <f t="shared" si="45"/>
        <v/>
      </c>
      <c r="BW15" s="155" t="str">
        <f t="shared" si="46"/>
        <v/>
      </c>
      <c r="BX15" s="156">
        <v>0</v>
      </c>
      <c r="BY15" s="157" t="str">
        <f t="shared" si="47"/>
        <v/>
      </c>
      <c r="BZ15" s="42" t="str">
        <f t="shared" si="48"/>
        <v/>
      </c>
      <c r="CA15" s="158">
        <v>0</v>
      </c>
      <c r="CB15" s="159" t="str">
        <f t="shared" si="49"/>
        <v/>
      </c>
      <c r="CC15" s="160" t="str">
        <f t="shared" si="50"/>
        <v/>
      </c>
      <c r="CD15" s="174">
        <v>0</v>
      </c>
      <c r="CE15" s="175"/>
      <c r="CF15" s="176" t="str">
        <f t="shared" si="52"/>
        <v/>
      </c>
      <c r="CG15" s="158">
        <v>0</v>
      </c>
      <c r="CH15" s="159"/>
      <c r="CI15" s="160" t="str">
        <f t="shared" si="54"/>
        <v/>
      </c>
      <c r="CJ15" s="174">
        <v>0</v>
      </c>
      <c r="CK15" s="175"/>
      <c r="CL15" s="176" t="str">
        <f t="shared" si="56"/>
        <v/>
      </c>
      <c r="CM15" s="161">
        <v>0</v>
      </c>
      <c r="CN15" s="162" t="str">
        <f t="shared" si="57"/>
        <v/>
      </c>
      <c r="CO15" s="163" t="str">
        <f t="shared" si="58"/>
        <v/>
      </c>
      <c r="CP15" s="171">
        <v>0</v>
      </c>
      <c r="CQ15" s="172"/>
      <c r="CR15" s="173" t="str">
        <f t="shared" si="60"/>
        <v/>
      </c>
      <c r="CS15" s="168">
        <v>0</v>
      </c>
      <c r="CT15" s="169"/>
      <c r="CU15" s="170" t="str">
        <f t="shared" si="62"/>
        <v/>
      </c>
      <c r="CV15" s="150" t="str">
        <f t="shared" si="63"/>
        <v>IHT Smartphone</v>
      </c>
      <c r="CW15" s="186" t="str">
        <f t="shared" si="64"/>
        <v>IHT Smart Phone Comp</v>
      </c>
    </row>
    <row r="16" spans="2:102" ht="15.75" thickBot="1" x14ac:dyDescent="0.25">
      <c r="B16" s="187" t="s">
        <v>58</v>
      </c>
      <c r="C16" s="188" t="s">
        <v>58</v>
      </c>
      <c r="D16" s="188" t="s">
        <v>59</v>
      </c>
      <c r="E16" s="189">
        <f>10/28</f>
        <v>0.35714285714285715</v>
      </c>
      <c r="F16" s="189">
        <f t="shared" si="0"/>
        <v>10</v>
      </c>
      <c r="G16" s="189">
        <f t="shared" si="1"/>
        <v>130</v>
      </c>
      <c r="H16" s="189">
        <f t="shared" si="2"/>
        <v>130.35714285714286</v>
      </c>
      <c r="I16" s="190"/>
      <c r="J16" s="191">
        <v>0</v>
      </c>
      <c r="K16" s="192" t="str">
        <f t="shared" si="3"/>
        <v/>
      </c>
      <c r="L16" s="193" t="str">
        <f t="shared" si="4"/>
        <v/>
      </c>
      <c r="M16" s="194">
        <v>1</v>
      </c>
      <c r="N16" s="195">
        <f t="shared" si="5"/>
        <v>0.500000000025</v>
      </c>
      <c r="O16" s="42">
        <f t="shared" si="6"/>
        <v>10</v>
      </c>
      <c r="P16" s="196">
        <v>0</v>
      </c>
      <c r="Q16" s="197" t="str">
        <f t="shared" si="7"/>
        <v/>
      </c>
      <c r="R16" s="198" t="str">
        <f t="shared" si="8"/>
        <v/>
      </c>
      <c r="S16" s="199">
        <v>0</v>
      </c>
      <c r="T16" s="200" t="str">
        <f t="shared" si="9"/>
        <v/>
      </c>
      <c r="U16" s="201" t="str">
        <f t="shared" si="10"/>
        <v/>
      </c>
      <c r="V16" s="194">
        <v>0</v>
      </c>
      <c r="W16" s="195" t="str">
        <f t="shared" si="11"/>
        <v/>
      </c>
      <c r="X16" s="202" t="str">
        <f t="shared" si="12"/>
        <v/>
      </c>
      <c r="Y16" s="203">
        <v>0</v>
      </c>
      <c r="Z16" s="204" t="str">
        <f t="shared" si="13"/>
        <v/>
      </c>
      <c r="AA16" s="205" t="str">
        <f t="shared" si="14"/>
        <v/>
      </c>
      <c r="AB16" s="194">
        <v>0</v>
      </c>
      <c r="AC16" s="195" t="str">
        <f t="shared" si="15"/>
        <v/>
      </c>
      <c r="AD16" s="202" t="str">
        <f t="shared" si="16"/>
        <v/>
      </c>
      <c r="AE16" s="199">
        <v>0</v>
      </c>
      <c r="AF16" s="200" t="str">
        <f t="shared" si="17"/>
        <v/>
      </c>
      <c r="AG16" s="201" t="str">
        <f t="shared" si="18"/>
        <v/>
      </c>
      <c r="AH16" s="206">
        <v>0</v>
      </c>
      <c r="AI16" s="207" t="str">
        <f t="shared" ref="AI16:AI32" si="65">IF(ISNUMBER(AJ16),AJ16/AJ$36,"")</f>
        <v/>
      </c>
      <c r="AJ16" s="208" t="str">
        <f t="shared" si="20"/>
        <v/>
      </c>
      <c r="AK16" s="209">
        <v>0</v>
      </c>
      <c r="AL16" s="210" t="str">
        <f t="shared" ref="AL16:AL32" si="66">IF(ISNUMBER(AM16),AM16/AM$36,"")</f>
        <v/>
      </c>
      <c r="AM16" s="211" t="str">
        <f t="shared" si="22"/>
        <v/>
      </c>
      <c r="AN16" s="191">
        <v>0</v>
      </c>
      <c r="AO16" s="192" t="str">
        <f t="shared" ref="AO16:AO32" si="67">IF(ISNUMBER(AP16),AP16/AP$36,"")</f>
        <v/>
      </c>
      <c r="AP16" s="193" t="str">
        <f t="shared" si="24"/>
        <v/>
      </c>
      <c r="AQ16" s="196">
        <v>0</v>
      </c>
      <c r="AR16" s="197" t="str">
        <f t="shared" ref="AR16:AR32" si="68">IF(ISNUMBER(AS16),AS16/AS$36,"")</f>
        <v/>
      </c>
      <c r="AS16" s="198" t="str">
        <f t="shared" si="26"/>
        <v/>
      </c>
      <c r="AT16" s="212">
        <v>0</v>
      </c>
      <c r="AU16" s="213" t="str">
        <f t="shared" ref="AU16:AU32" si="69">IF(ISNUMBER(AV16),AV16/AV$36,"")</f>
        <v/>
      </c>
      <c r="AV16" s="214" t="str">
        <f t="shared" si="28"/>
        <v/>
      </c>
      <c r="AW16" s="196">
        <v>0</v>
      </c>
      <c r="AX16" s="197" t="str">
        <f t="shared" si="29"/>
        <v/>
      </c>
      <c r="AY16" s="198" t="str">
        <f t="shared" si="30"/>
        <v/>
      </c>
      <c r="AZ16" s="212">
        <v>0</v>
      </c>
      <c r="BA16" s="213" t="str">
        <f t="shared" si="31"/>
        <v/>
      </c>
      <c r="BB16" s="214" t="str">
        <f t="shared" si="32"/>
        <v/>
      </c>
      <c r="BC16" s="215">
        <v>0</v>
      </c>
      <c r="BD16" s="216" t="str">
        <f t="shared" si="33"/>
        <v/>
      </c>
      <c r="BE16" s="217" t="str">
        <f t="shared" si="34"/>
        <v/>
      </c>
      <c r="BF16" s="218">
        <v>0</v>
      </c>
      <c r="BG16" s="219" t="str">
        <f t="shared" si="35"/>
        <v/>
      </c>
      <c r="BH16" s="220" t="str">
        <f t="shared" si="36"/>
        <v/>
      </c>
      <c r="BI16" s="212">
        <v>0</v>
      </c>
      <c r="BJ16" s="213" t="str">
        <f t="shared" si="37"/>
        <v/>
      </c>
      <c r="BK16" s="214" t="str">
        <f t="shared" si="38"/>
        <v/>
      </c>
      <c r="BL16" s="215">
        <v>0</v>
      </c>
      <c r="BM16" s="216" t="str">
        <f t="shared" si="39"/>
        <v/>
      </c>
      <c r="BN16" s="217" t="str">
        <f t="shared" si="40"/>
        <v/>
      </c>
      <c r="BO16" s="218">
        <v>0</v>
      </c>
      <c r="BP16" s="219" t="str">
        <f t="shared" si="41"/>
        <v/>
      </c>
      <c r="BQ16" s="220" t="str">
        <f t="shared" si="42"/>
        <v/>
      </c>
      <c r="BR16" s="221">
        <v>0</v>
      </c>
      <c r="BS16" s="222" t="str">
        <f t="shared" ref="BS16:BS32" si="70">IF(ISNUMBER(BT16),BT16/BT$36,"")</f>
        <v/>
      </c>
      <c r="BT16" s="223" t="str">
        <f t="shared" si="44"/>
        <v/>
      </c>
      <c r="BU16" s="191">
        <v>0</v>
      </c>
      <c r="BV16" s="192" t="str">
        <f t="shared" si="45"/>
        <v/>
      </c>
      <c r="BW16" s="193" t="str">
        <f t="shared" si="46"/>
        <v/>
      </c>
      <c r="BX16" s="194">
        <v>1</v>
      </c>
      <c r="BY16" s="195">
        <f t="shared" si="47"/>
        <v>0.500000000025</v>
      </c>
      <c r="BZ16" s="42">
        <f t="shared" si="48"/>
        <v>10</v>
      </c>
      <c r="CA16" s="196">
        <v>0</v>
      </c>
      <c r="CB16" s="197" t="str">
        <f t="shared" si="49"/>
        <v/>
      </c>
      <c r="CC16" s="198" t="str">
        <f t="shared" si="50"/>
        <v/>
      </c>
      <c r="CD16" s="212">
        <v>0</v>
      </c>
      <c r="CE16" s="213" t="str">
        <f t="shared" ref="CE16:CE34" si="71">IF(ISNUMBER(CF16),CF16/CF$36,"")</f>
        <v/>
      </c>
      <c r="CF16" s="214" t="str">
        <f t="shared" si="52"/>
        <v/>
      </c>
      <c r="CG16" s="196">
        <v>0</v>
      </c>
      <c r="CH16" s="197" t="str">
        <f t="shared" ref="CH16:CH34" si="72">IF(ISNUMBER(CI16),CI16/CI$36,"")</f>
        <v/>
      </c>
      <c r="CI16" s="198" t="str">
        <f t="shared" si="54"/>
        <v/>
      </c>
      <c r="CJ16" s="212">
        <v>0</v>
      </c>
      <c r="CK16" s="213" t="str">
        <f t="shared" ref="CK16:CK32" si="73">IF(ISNUMBER(CL16),CL16/CL$36,"")</f>
        <v/>
      </c>
      <c r="CL16" s="214" t="str">
        <f t="shared" si="56"/>
        <v/>
      </c>
      <c r="CM16" s="199">
        <v>0</v>
      </c>
      <c r="CN16" s="200" t="str">
        <f t="shared" si="57"/>
        <v/>
      </c>
      <c r="CO16" s="201" t="str">
        <f t="shared" si="58"/>
        <v/>
      </c>
      <c r="CP16" s="209">
        <v>0</v>
      </c>
      <c r="CQ16" s="210" t="str">
        <f t="shared" ref="CQ16:CQ32" si="74">IF(ISNUMBER(CR16),CR16/CR$36,"")</f>
        <v/>
      </c>
      <c r="CR16" s="211" t="str">
        <f t="shared" si="60"/>
        <v/>
      </c>
      <c r="CS16" s="206">
        <v>0</v>
      </c>
      <c r="CT16" s="207" t="str">
        <f t="shared" ref="CT16:CT32" si="75">IF(ISNUMBER(CU16),CU16/CU$36,"")</f>
        <v/>
      </c>
      <c r="CU16" s="208" t="str">
        <f t="shared" si="62"/>
        <v/>
      </c>
      <c r="CV16" s="188" t="str">
        <f t="shared" si="63"/>
        <v>Tablet</v>
      </c>
      <c r="CW16" s="224" t="str">
        <f t="shared" si="64"/>
        <v>Tablet Apps</v>
      </c>
    </row>
    <row r="17" spans="2:101" ht="15.75" thickBot="1" x14ac:dyDescent="0.25">
      <c r="B17" s="71" t="s">
        <v>58</v>
      </c>
      <c r="C17" s="72" t="s">
        <v>60</v>
      </c>
      <c r="D17" s="72" t="s">
        <v>59</v>
      </c>
      <c r="E17" s="73">
        <f>60/365</f>
        <v>0.16438356164383561</v>
      </c>
      <c r="F17" s="73">
        <f t="shared" si="0"/>
        <v>4.602739726027397</v>
      </c>
      <c r="G17" s="73">
        <f t="shared" si="1"/>
        <v>59.835616438356162</v>
      </c>
      <c r="H17" s="73">
        <f t="shared" si="2"/>
        <v>60</v>
      </c>
      <c r="I17" s="74"/>
      <c r="J17" s="75">
        <v>0</v>
      </c>
      <c r="K17" s="76" t="str">
        <f t="shared" si="3"/>
        <v/>
      </c>
      <c r="L17" s="77" t="str">
        <f t="shared" si="4"/>
        <v/>
      </c>
      <c r="M17" s="78">
        <v>0</v>
      </c>
      <c r="N17" s="79" t="str">
        <f t="shared" si="5"/>
        <v/>
      </c>
      <c r="O17" s="42" t="str">
        <f t="shared" si="6"/>
        <v/>
      </c>
      <c r="P17" s="80">
        <v>0</v>
      </c>
      <c r="Q17" s="81" t="str">
        <f t="shared" si="7"/>
        <v/>
      </c>
      <c r="R17" s="82" t="str">
        <f t="shared" si="8"/>
        <v/>
      </c>
      <c r="S17" s="83">
        <v>0</v>
      </c>
      <c r="T17" s="84" t="str">
        <f t="shared" si="9"/>
        <v/>
      </c>
      <c r="U17" s="85" t="str">
        <f t="shared" si="10"/>
        <v/>
      </c>
      <c r="V17" s="78">
        <v>0</v>
      </c>
      <c r="W17" s="79" t="str">
        <f t="shared" si="11"/>
        <v/>
      </c>
      <c r="X17" s="86" t="str">
        <f t="shared" si="12"/>
        <v/>
      </c>
      <c r="Y17" s="87">
        <v>0</v>
      </c>
      <c r="Z17" s="88" t="str">
        <f t="shared" si="13"/>
        <v/>
      </c>
      <c r="AA17" s="89" t="str">
        <f t="shared" si="14"/>
        <v/>
      </c>
      <c r="AB17" s="78">
        <v>0</v>
      </c>
      <c r="AC17" s="79" t="str">
        <f t="shared" si="15"/>
        <v/>
      </c>
      <c r="AD17" s="86" t="str">
        <f t="shared" si="16"/>
        <v/>
      </c>
      <c r="AE17" s="83">
        <v>0</v>
      </c>
      <c r="AF17" s="84" t="str">
        <f t="shared" si="17"/>
        <v/>
      </c>
      <c r="AG17" s="85" t="str">
        <f t="shared" si="18"/>
        <v/>
      </c>
      <c r="AH17" s="90">
        <v>0</v>
      </c>
      <c r="AI17" s="91" t="str">
        <f t="shared" si="65"/>
        <v/>
      </c>
      <c r="AJ17" s="92" t="str">
        <f t="shared" si="20"/>
        <v/>
      </c>
      <c r="AK17" s="93">
        <v>0</v>
      </c>
      <c r="AL17" s="94" t="str">
        <f t="shared" si="66"/>
        <v/>
      </c>
      <c r="AM17" s="95" t="str">
        <f t="shared" si="22"/>
        <v/>
      </c>
      <c r="AN17" s="75">
        <v>0</v>
      </c>
      <c r="AO17" s="76" t="str">
        <f t="shared" si="67"/>
        <v/>
      </c>
      <c r="AP17" s="77" t="str">
        <f t="shared" si="24"/>
        <v/>
      </c>
      <c r="AQ17" s="80">
        <v>0</v>
      </c>
      <c r="AR17" s="81" t="str">
        <f t="shared" si="68"/>
        <v/>
      </c>
      <c r="AS17" s="82" t="str">
        <f t="shared" si="26"/>
        <v/>
      </c>
      <c r="AT17" s="96">
        <v>0</v>
      </c>
      <c r="AU17" s="97" t="str">
        <f t="shared" si="69"/>
        <v/>
      </c>
      <c r="AV17" s="98" t="str">
        <f t="shared" si="28"/>
        <v/>
      </c>
      <c r="AW17" s="80">
        <v>0</v>
      </c>
      <c r="AX17" s="81" t="str">
        <f t="shared" si="29"/>
        <v/>
      </c>
      <c r="AY17" s="82" t="str">
        <f t="shared" si="30"/>
        <v/>
      </c>
      <c r="AZ17" s="96">
        <v>0</v>
      </c>
      <c r="BA17" s="97" t="str">
        <f t="shared" si="31"/>
        <v/>
      </c>
      <c r="BB17" s="98" t="str">
        <f t="shared" si="32"/>
        <v/>
      </c>
      <c r="BC17" s="99">
        <v>0</v>
      </c>
      <c r="BD17" s="100" t="str">
        <f t="shared" si="33"/>
        <v/>
      </c>
      <c r="BE17" s="101" t="str">
        <f t="shared" si="34"/>
        <v/>
      </c>
      <c r="BF17" s="102">
        <v>0</v>
      </c>
      <c r="BG17" s="103" t="str">
        <f t="shared" si="35"/>
        <v/>
      </c>
      <c r="BH17" s="104" t="str">
        <f t="shared" si="36"/>
        <v/>
      </c>
      <c r="BI17" s="96">
        <v>0</v>
      </c>
      <c r="BJ17" s="97" t="str">
        <f t="shared" si="37"/>
        <v/>
      </c>
      <c r="BK17" s="98" t="str">
        <f t="shared" si="38"/>
        <v/>
      </c>
      <c r="BL17" s="99">
        <v>0</v>
      </c>
      <c r="BM17" s="100" t="str">
        <f t="shared" si="39"/>
        <v/>
      </c>
      <c r="BN17" s="101" t="str">
        <f t="shared" si="40"/>
        <v/>
      </c>
      <c r="BO17" s="102">
        <v>0</v>
      </c>
      <c r="BP17" s="103" t="str">
        <f t="shared" si="41"/>
        <v/>
      </c>
      <c r="BQ17" s="104" t="str">
        <f t="shared" si="42"/>
        <v/>
      </c>
      <c r="BR17" s="105">
        <v>0</v>
      </c>
      <c r="BS17" s="106" t="str">
        <f t="shared" si="70"/>
        <v/>
      </c>
      <c r="BT17" s="107" t="str">
        <f t="shared" si="44"/>
        <v/>
      </c>
      <c r="BU17" s="75">
        <v>0</v>
      </c>
      <c r="BV17" s="76" t="str">
        <f t="shared" si="45"/>
        <v/>
      </c>
      <c r="BW17" s="77" t="str">
        <f t="shared" si="46"/>
        <v/>
      </c>
      <c r="BX17" s="78">
        <v>0</v>
      </c>
      <c r="BY17" s="79" t="str">
        <f t="shared" si="47"/>
        <v/>
      </c>
      <c r="BZ17" s="42" t="str">
        <f t="shared" si="48"/>
        <v/>
      </c>
      <c r="CA17" s="80">
        <v>0</v>
      </c>
      <c r="CB17" s="81" t="str">
        <f t="shared" si="49"/>
        <v/>
      </c>
      <c r="CC17" s="82" t="str">
        <f t="shared" si="50"/>
        <v/>
      </c>
      <c r="CD17" s="96">
        <v>0</v>
      </c>
      <c r="CE17" s="97" t="str">
        <f t="shared" si="71"/>
        <v/>
      </c>
      <c r="CF17" s="98" t="str">
        <f t="shared" si="52"/>
        <v/>
      </c>
      <c r="CG17" s="80">
        <v>0</v>
      </c>
      <c r="CH17" s="81" t="str">
        <f t="shared" si="72"/>
        <v/>
      </c>
      <c r="CI17" s="82" t="str">
        <f t="shared" si="54"/>
        <v/>
      </c>
      <c r="CJ17" s="96">
        <v>0</v>
      </c>
      <c r="CK17" s="97" t="str">
        <f t="shared" si="73"/>
        <v/>
      </c>
      <c r="CL17" s="98" t="str">
        <f t="shared" si="56"/>
        <v/>
      </c>
      <c r="CM17" s="83">
        <v>0</v>
      </c>
      <c r="CN17" s="84" t="str">
        <f t="shared" si="57"/>
        <v/>
      </c>
      <c r="CO17" s="85" t="str">
        <f t="shared" si="58"/>
        <v/>
      </c>
      <c r="CP17" s="93">
        <v>0</v>
      </c>
      <c r="CQ17" s="94" t="str">
        <f t="shared" si="74"/>
        <v/>
      </c>
      <c r="CR17" s="95" t="str">
        <f t="shared" si="60"/>
        <v/>
      </c>
      <c r="CS17" s="90">
        <v>0</v>
      </c>
      <c r="CT17" s="91" t="str">
        <f t="shared" si="75"/>
        <v/>
      </c>
      <c r="CU17" s="92" t="str">
        <f t="shared" si="62"/>
        <v/>
      </c>
      <c r="CV17" s="72" t="str">
        <f t="shared" si="63"/>
        <v>Tablet</v>
      </c>
      <c r="CW17" s="108" t="str">
        <f t="shared" si="64"/>
        <v>Tablet Apps IHD</v>
      </c>
    </row>
    <row r="18" spans="2:101" ht="29.25" thickBot="1" x14ac:dyDescent="0.25">
      <c r="B18" s="71" t="s">
        <v>58</v>
      </c>
      <c r="C18" s="72" t="s">
        <v>61</v>
      </c>
      <c r="D18" s="72" t="s">
        <v>59</v>
      </c>
      <c r="E18" s="73">
        <f>20/28</f>
        <v>0.7142857142857143</v>
      </c>
      <c r="F18" s="73">
        <f t="shared" si="0"/>
        <v>20</v>
      </c>
      <c r="G18" s="73">
        <f t="shared" si="1"/>
        <v>260</v>
      </c>
      <c r="H18" s="73">
        <f t="shared" si="2"/>
        <v>260.71428571428572</v>
      </c>
      <c r="I18" s="74"/>
      <c r="J18" s="75">
        <v>0</v>
      </c>
      <c r="K18" s="76" t="str">
        <f t="shared" si="3"/>
        <v/>
      </c>
      <c r="L18" s="77" t="str">
        <f t="shared" si="4"/>
        <v/>
      </c>
      <c r="M18" s="78">
        <v>0</v>
      </c>
      <c r="N18" s="79" t="str">
        <f t="shared" si="5"/>
        <v/>
      </c>
      <c r="O18" s="42" t="str">
        <f t="shared" si="6"/>
        <v/>
      </c>
      <c r="P18" s="80">
        <v>1</v>
      </c>
      <c r="Q18" s="81">
        <f t="shared" si="7"/>
        <v>0.57142857152653059</v>
      </c>
      <c r="R18" s="82">
        <f t="shared" si="8"/>
        <v>20</v>
      </c>
      <c r="S18" s="83">
        <v>0</v>
      </c>
      <c r="T18" s="84" t="str">
        <f t="shared" si="9"/>
        <v/>
      </c>
      <c r="U18" s="85" t="str">
        <f t="shared" si="10"/>
        <v/>
      </c>
      <c r="V18" s="78">
        <v>0</v>
      </c>
      <c r="W18" s="79" t="str">
        <f t="shared" si="11"/>
        <v/>
      </c>
      <c r="X18" s="86" t="str">
        <f t="shared" si="12"/>
        <v/>
      </c>
      <c r="Y18" s="87">
        <v>0</v>
      </c>
      <c r="Z18" s="88" t="str">
        <f t="shared" si="13"/>
        <v/>
      </c>
      <c r="AA18" s="89" t="str">
        <f t="shared" si="14"/>
        <v/>
      </c>
      <c r="AB18" s="78">
        <v>0</v>
      </c>
      <c r="AC18" s="79" t="str">
        <f t="shared" si="15"/>
        <v/>
      </c>
      <c r="AD18" s="86" t="str">
        <f t="shared" si="16"/>
        <v/>
      </c>
      <c r="AE18" s="83">
        <v>0</v>
      </c>
      <c r="AF18" s="84" t="str">
        <f t="shared" si="17"/>
        <v/>
      </c>
      <c r="AG18" s="85" t="str">
        <f t="shared" si="18"/>
        <v/>
      </c>
      <c r="AH18" s="90">
        <v>0</v>
      </c>
      <c r="AI18" s="91" t="str">
        <f t="shared" si="65"/>
        <v/>
      </c>
      <c r="AJ18" s="92" t="str">
        <f t="shared" si="20"/>
        <v/>
      </c>
      <c r="AK18" s="93">
        <v>0</v>
      </c>
      <c r="AL18" s="94" t="str">
        <f t="shared" si="66"/>
        <v/>
      </c>
      <c r="AM18" s="95" t="str">
        <f t="shared" si="22"/>
        <v/>
      </c>
      <c r="AN18" s="75">
        <v>0</v>
      </c>
      <c r="AO18" s="76" t="str">
        <f t="shared" si="67"/>
        <v/>
      </c>
      <c r="AP18" s="77" t="str">
        <f t="shared" si="24"/>
        <v/>
      </c>
      <c r="AQ18" s="80">
        <v>0</v>
      </c>
      <c r="AR18" s="81" t="str">
        <f t="shared" si="68"/>
        <v/>
      </c>
      <c r="AS18" s="82" t="str">
        <f t="shared" si="26"/>
        <v/>
      </c>
      <c r="AT18" s="96">
        <v>0</v>
      </c>
      <c r="AU18" s="97" t="str">
        <f t="shared" si="69"/>
        <v/>
      </c>
      <c r="AV18" s="98" t="str">
        <f t="shared" si="28"/>
        <v/>
      </c>
      <c r="AW18" s="80">
        <v>0</v>
      </c>
      <c r="AX18" s="81" t="str">
        <f t="shared" si="29"/>
        <v/>
      </c>
      <c r="AY18" s="82" t="str">
        <f t="shared" si="30"/>
        <v/>
      </c>
      <c r="AZ18" s="96">
        <v>0</v>
      </c>
      <c r="BA18" s="97" t="str">
        <f t="shared" si="31"/>
        <v/>
      </c>
      <c r="BB18" s="98" t="str">
        <f t="shared" si="32"/>
        <v/>
      </c>
      <c r="BC18" s="99">
        <v>0</v>
      </c>
      <c r="BD18" s="100" t="str">
        <f t="shared" si="33"/>
        <v/>
      </c>
      <c r="BE18" s="101" t="str">
        <f t="shared" si="34"/>
        <v/>
      </c>
      <c r="BF18" s="102">
        <v>0</v>
      </c>
      <c r="BG18" s="103" t="str">
        <f t="shared" si="35"/>
        <v/>
      </c>
      <c r="BH18" s="104" t="str">
        <f t="shared" si="36"/>
        <v/>
      </c>
      <c r="BI18" s="96">
        <v>0</v>
      </c>
      <c r="BJ18" s="97" t="str">
        <f t="shared" si="37"/>
        <v/>
      </c>
      <c r="BK18" s="98" t="str">
        <f t="shared" si="38"/>
        <v/>
      </c>
      <c r="BL18" s="99">
        <v>0</v>
      </c>
      <c r="BM18" s="100" t="str">
        <f t="shared" si="39"/>
        <v/>
      </c>
      <c r="BN18" s="101" t="str">
        <f t="shared" si="40"/>
        <v/>
      </c>
      <c r="BO18" s="102">
        <v>0</v>
      </c>
      <c r="BP18" s="103" t="str">
        <f t="shared" si="41"/>
        <v/>
      </c>
      <c r="BQ18" s="104" t="str">
        <f t="shared" si="42"/>
        <v/>
      </c>
      <c r="BR18" s="105">
        <v>0</v>
      </c>
      <c r="BS18" s="106" t="str">
        <f t="shared" si="70"/>
        <v/>
      </c>
      <c r="BT18" s="107" t="str">
        <f t="shared" si="44"/>
        <v/>
      </c>
      <c r="BU18" s="75">
        <v>0</v>
      </c>
      <c r="BV18" s="76" t="str">
        <f t="shared" si="45"/>
        <v/>
      </c>
      <c r="BW18" s="77" t="str">
        <f t="shared" si="46"/>
        <v/>
      </c>
      <c r="BX18" s="78">
        <v>0</v>
      </c>
      <c r="BY18" s="79" t="str">
        <f t="shared" si="47"/>
        <v/>
      </c>
      <c r="BZ18" s="42" t="str">
        <f t="shared" si="48"/>
        <v/>
      </c>
      <c r="CA18" s="80">
        <v>1</v>
      </c>
      <c r="CB18" s="81">
        <f t="shared" si="49"/>
        <v>0.57142857152653059</v>
      </c>
      <c r="CC18" s="82">
        <f t="shared" si="50"/>
        <v>20</v>
      </c>
      <c r="CD18" s="96">
        <v>0</v>
      </c>
      <c r="CE18" s="97" t="str">
        <f t="shared" si="71"/>
        <v/>
      </c>
      <c r="CF18" s="98" t="str">
        <f t="shared" si="52"/>
        <v/>
      </c>
      <c r="CG18" s="80">
        <v>0</v>
      </c>
      <c r="CH18" s="81" t="str">
        <f t="shared" si="72"/>
        <v/>
      </c>
      <c r="CI18" s="82" t="str">
        <f t="shared" si="54"/>
        <v/>
      </c>
      <c r="CJ18" s="96">
        <v>0</v>
      </c>
      <c r="CK18" s="97" t="str">
        <f t="shared" si="73"/>
        <v/>
      </c>
      <c r="CL18" s="98" t="str">
        <f t="shared" si="56"/>
        <v/>
      </c>
      <c r="CM18" s="83">
        <v>0</v>
      </c>
      <c r="CN18" s="84" t="str">
        <f t="shared" si="57"/>
        <v/>
      </c>
      <c r="CO18" s="85" t="str">
        <f t="shared" si="58"/>
        <v/>
      </c>
      <c r="CP18" s="93">
        <v>0</v>
      </c>
      <c r="CQ18" s="94" t="str">
        <f t="shared" si="74"/>
        <v/>
      </c>
      <c r="CR18" s="95" t="str">
        <f t="shared" si="60"/>
        <v/>
      </c>
      <c r="CS18" s="90">
        <v>0</v>
      </c>
      <c r="CT18" s="91" t="str">
        <f t="shared" si="75"/>
        <v/>
      </c>
      <c r="CU18" s="92" t="str">
        <f t="shared" si="62"/>
        <v/>
      </c>
      <c r="CV18" s="72" t="str">
        <f t="shared" si="63"/>
        <v>Tablet</v>
      </c>
      <c r="CW18" s="108" t="str">
        <f t="shared" si="64"/>
        <v>Tablet Apps All Access</v>
      </c>
    </row>
    <row r="19" spans="2:101" ht="29.25" thickBot="1" x14ac:dyDescent="0.25">
      <c r="B19" s="71" t="s">
        <v>58</v>
      </c>
      <c r="C19" s="72" t="s">
        <v>62</v>
      </c>
      <c r="D19" s="72" t="s">
        <v>59</v>
      </c>
      <c r="E19" s="73">
        <f>35/28</f>
        <v>1.25</v>
      </c>
      <c r="F19" s="73">
        <f t="shared" si="0"/>
        <v>35</v>
      </c>
      <c r="G19" s="73">
        <f t="shared" si="1"/>
        <v>455</v>
      </c>
      <c r="H19" s="73">
        <f t="shared" si="2"/>
        <v>456.25</v>
      </c>
      <c r="I19" s="74"/>
      <c r="J19" s="75">
        <v>0</v>
      </c>
      <c r="K19" s="76" t="str">
        <f t="shared" si="3"/>
        <v/>
      </c>
      <c r="L19" s="77" t="str">
        <f t="shared" si="4"/>
        <v/>
      </c>
      <c r="M19" s="78">
        <v>0</v>
      </c>
      <c r="N19" s="79" t="str">
        <f t="shared" si="5"/>
        <v/>
      </c>
      <c r="O19" s="42" t="str">
        <f t="shared" si="6"/>
        <v/>
      </c>
      <c r="P19" s="80">
        <v>0</v>
      </c>
      <c r="Q19" s="81" t="str">
        <f t="shared" si="7"/>
        <v/>
      </c>
      <c r="R19" s="82" t="str">
        <f t="shared" si="8"/>
        <v/>
      </c>
      <c r="S19" s="83">
        <v>0</v>
      </c>
      <c r="T19" s="84" t="str">
        <f t="shared" si="9"/>
        <v/>
      </c>
      <c r="U19" s="85" t="str">
        <f t="shared" si="10"/>
        <v/>
      </c>
      <c r="V19" s="78">
        <v>0</v>
      </c>
      <c r="W19" s="79" t="str">
        <f t="shared" si="11"/>
        <v/>
      </c>
      <c r="X19" s="86" t="str">
        <f t="shared" si="12"/>
        <v/>
      </c>
      <c r="Y19" s="87">
        <v>0</v>
      </c>
      <c r="Z19" s="88" t="str">
        <f t="shared" si="13"/>
        <v/>
      </c>
      <c r="AA19" s="89" t="str">
        <f t="shared" si="14"/>
        <v/>
      </c>
      <c r="AB19" s="78">
        <v>0</v>
      </c>
      <c r="AC19" s="79" t="str">
        <f t="shared" si="15"/>
        <v/>
      </c>
      <c r="AD19" s="86" t="str">
        <f t="shared" si="16"/>
        <v/>
      </c>
      <c r="AE19" s="83">
        <v>1</v>
      </c>
      <c r="AF19" s="84">
        <f t="shared" si="17"/>
        <v>1</v>
      </c>
      <c r="AG19" s="85">
        <f t="shared" si="18"/>
        <v>35</v>
      </c>
      <c r="AH19" s="90">
        <v>0</v>
      </c>
      <c r="AI19" s="91" t="str">
        <f t="shared" si="65"/>
        <v/>
      </c>
      <c r="AJ19" s="92" t="str">
        <f t="shared" si="20"/>
        <v/>
      </c>
      <c r="AK19" s="93">
        <v>0</v>
      </c>
      <c r="AL19" s="94" t="str">
        <f t="shared" si="66"/>
        <v/>
      </c>
      <c r="AM19" s="95" t="str">
        <f t="shared" si="22"/>
        <v/>
      </c>
      <c r="AN19" s="75">
        <v>0</v>
      </c>
      <c r="AO19" s="76" t="str">
        <f t="shared" si="67"/>
        <v/>
      </c>
      <c r="AP19" s="77" t="str">
        <f t="shared" si="24"/>
        <v/>
      </c>
      <c r="AQ19" s="80">
        <v>0</v>
      </c>
      <c r="AR19" s="81" t="str">
        <f t="shared" si="68"/>
        <v/>
      </c>
      <c r="AS19" s="82" t="str">
        <f t="shared" si="26"/>
        <v/>
      </c>
      <c r="AT19" s="96">
        <v>0</v>
      </c>
      <c r="AU19" s="97" t="str">
        <f t="shared" si="69"/>
        <v/>
      </c>
      <c r="AV19" s="98" t="str">
        <f t="shared" si="28"/>
        <v/>
      </c>
      <c r="AW19" s="80">
        <v>0</v>
      </c>
      <c r="AX19" s="81" t="str">
        <f t="shared" si="29"/>
        <v/>
      </c>
      <c r="AY19" s="82" t="str">
        <f t="shared" si="30"/>
        <v/>
      </c>
      <c r="AZ19" s="96">
        <v>0</v>
      </c>
      <c r="BA19" s="97" t="str">
        <f t="shared" si="31"/>
        <v/>
      </c>
      <c r="BB19" s="98" t="str">
        <f t="shared" si="32"/>
        <v/>
      </c>
      <c r="BC19" s="99">
        <v>0</v>
      </c>
      <c r="BD19" s="100" t="str">
        <f t="shared" si="33"/>
        <v/>
      </c>
      <c r="BE19" s="101" t="str">
        <f t="shared" si="34"/>
        <v/>
      </c>
      <c r="BF19" s="102">
        <v>0</v>
      </c>
      <c r="BG19" s="103" t="str">
        <f t="shared" si="35"/>
        <v/>
      </c>
      <c r="BH19" s="104" t="str">
        <f t="shared" si="36"/>
        <v/>
      </c>
      <c r="BI19" s="96">
        <v>0</v>
      </c>
      <c r="BJ19" s="97" t="str">
        <f t="shared" si="37"/>
        <v/>
      </c>
      <c r="BK19" s="98" t="str">
        <f t="shared" si="38"/>
        <v/>
      </c>
      <c r="BL19" s="99">
        <v>0</v>
      </c>
      <c r="BM19" s="100" t="str">
        <f t="shared" si="39"/>
        <v/>
      </c>
      <c r="BN19" s="101" t="str">
        <f t="shared" si="40"/>
        <v/>
      </c>
      <c r="BO19" s="102">
        <v>0</v>
      </c>
      <c r="BP19" s="103" t="str">
        <f t="shared" si="41"/>
        <v/>
      </c>
      <c r="BQ19" s="104" t="str">
        <f t="shared" si="42"/>
        <v/>
      </c>
      <c r="BR19" s="105">
        <v>0</v>
      </c>
      <c r="BS19" s="106" t="str">
        <f t="shared" si="70"/>
        <v/>
      </c>
      <c r="BT19" s="107" t="str">
        <f t="shared" si="44"/>
        <v/>
      </c>
      <c r="BU19" s="75">
        <v>0</v>
      </c>
      <c r="BV19" s="76" t="str">
        <f t="shared" si="45"/>
        <v/>
      </c>
      <c r="BW19" s="77" t="str">
        <f t="shared" si="46"/>
        <v/>
      </c>
      <c r="BX19" s="78">
        <v>0</v>
      </c>
      <c r="BY19" s="79" t="str">
        <f t="shared" si="47"/>
        <v/>
      </c>
      <c r="BZ19" s="42" t="str">
        <f t="shared" si="48"/>
        <v/>
      </c>
      <c r="CA19" s="80">
        <v>0</v>
      </c>
      <c r="CB19" s="81" t="str">
        <f t="shared" si="49"/>
        <v/>
      </c>
      <c r="CC19" s="82" t="str">
        <f t="shared" si="50"/>
        <v/>
      </c>
      <c r="CD19" s="96">
        <v>0</v>
      </c>
      <c r="CE19" s="97" t="str">
        <f t="shared" si="71"/>
        <v/>
      </c>
      <c r="CF19" s="98" t="str">
        <f t="shared" si="52"/>
        <v/>
      </c>
      <c r="CG19" s="80">
        <v>0</v>
      </c>
      <c r="CH19" s="81" t="str">
        <f t="shared" si="72"/>
        <v/>
      </c>
      <c r="CI19" s="82" t="str">
        <f t="shared" si="54"/>
        <v/>
      </c>
      <c r="CJ19" s="96">
        <v>0</v>
      </c>
      <c r="CK19" s="97" t="str">
        <f t="shared" si="73"/>
        <v/>
      </c>
      <c r="CL19" s="98" t="str">
        <f t="shared" si="56"/>
        <v/>
      </c>
      <c r="CM19" s="83">
        <v>0</v>
      </c>
      <c r="CN19" s="84" t="str">
        <f t="shared" si="57"/>
        <v/>
      </c>
      <c r="CO19" s="85" t="str">
        <f t="shared" si="58"/>
        <v/>
      </c>
      <c r="CP19" s="93">
        <v>0</v>
      </c>
      <c r="CQ19" s="94" t="str">
        <f t="shared" si="74"/>
        <v/>
      </c>
      <c r="CR19" s="95" t="str">
        <f t="shared" si="60"/>
        <v/>
      </c>
      <c r="CS19" s="90">
        <v>0</v>
      </c>
      <c r="CT19" s="91" t="str">
        <f t="shared" si="75"/>
        <v/>
      </c>
      <c r="CU19" s="92" t="str">
        <f t="shared" si="62"/>
        <v/>
      </c>
      <c r="CV19" s="72" t="str">
        <f t="shared" si="63"/>
        <v>Tablet</v>
      </c>
      <c r="CW19" s="108" t="str">
        <f t="shared" si="64"/>
        <v>Tablet Only for MEU</v>
      </c>
    </row>
    <row r="20" spans="2:101" ht="30.75" customHeight="1" thickBot="1" x14ac:dyDescent="0.25">
      <c r="B20" s="71" t="s">
        <v>58</v>
      </c>
      <c r="C20" s="72" t="s">
        <v>63</v>
      </c>
      <c r="D20" s="72" t="s">
        <v>59</v>
      </c>
      <c r="E20" s="73">
        <v>0</v>
      </c>
      <c r="F20" s="73">
        <f t="shared" si="0"/>
        <v>0</v>
      </c>
      <c r="G20" s="73">
        <f t="shared" si="1"/>
        <v>0</v>
      </c>
      <c r="H20" s="73">
        <f t="shared" si="2"/>
        <v>0</v>
      </c>
      <c r="I20" s="74"/>
      <c r="J20" s="75">
        <v>0</v>
      </c>
      <c r="K20" s="76" t="str">
        <f t="shared" si="3"/>
        <v/>
      </c>
      <c r="L20" s="77" t="str">
        <f t="shared" si="4"/>
        <v/>
      </c>
      <c r="M20" s="78">
        <v>0</v>
      </c>
      <c r="N20" s="79" t="str">
        <f t="shared" si="5"/>
        <v/>
      </c>
      <c r="O20" s="42" t="str">
        <f t="shared" si="6"/>
        <v/>
      </c>
      <c r="P20" s="80">
        <v>0</v>
      </c>
      <c r="Q20" s="81" t="str">
        <f t="shared" si="7"/>
        <v/>
      </c>
      <c r="R20" s="82" t="str">
        <f t="shared" si="8"/>
        <v/>
      </c>
      <c r="S20" s="83">
        <v>1</v>
      </c>
      <c r="T20" s="84" t="e">
        <f t="shared" si="9"/>
        <v>#DIV/0!</v>
      </c>
      <c r="U20" s="85">
        <f t="shared" si="10"/>
        <v>0</v>
      </c>
      <c r="V20" s="78">
        <v>0</v>
      </c>
      <c r="W20" s="79" t="str">
        <f t="shared" si="11"/>
        <v/>
      </c>
      <c r="X20" s="86" t="str">
        <f t="shared" si="12"/>
        <v/>
      </c>
      <c r="Y20" s="87">
        <v>0</v>
      </c>
      <c r="Z20" s="88" t="str">
        <f t="shared" si="13"/>
        <v/>
      </c>
      <c r="AA20" s="89" t="str">
        <f t="shared" si="14"/>
        <v/>
      </c>
      <c r="AB20" s="78">
        <v>1</v>
      </c>
      <c r="AC20" s="79" t="e">
        <f t="shared" si="15"/>
        <v>#DIV/0!</v>
      </c>
      <c r="AD20" s="86">
        <f t="shared" si="16"/>
        <v>0</v>
      </c>
      <c r="AE20" s="83">
        <v>0</v>
      </c>
      <c r="AF20" s="84" t="str">
        <f t="shared" si="17"/>
        <v/>
      </c>
      <c r="AG20" s="85" t="str">
        <f t="shared" si="18"/>
        <v/>
      </c>
      <c r="AH20" s="90">
        <v>1</v>
      </c>
      <c r="AI20" s="91" t="e">
        <f t="shared" si="65"/>
        <v>#DIV/0!</v>
      </c>
      <c r="AJ20" s="92">
        <f t="shared" si="20"/>
        <v>0</v>
      </c>
      <c r="AK20" s="93">
        <v>0</v>
      </c>
      <c r="AL20" s="94" t="str">
        <f t="shared" si="66"/>
        <v/>
      </c>
      <c r="AM20" s="95" t="str">
        <f t="shared" si="22"/>
        <v/>
      </c>
      <c r="AN20" s="75">
        <v>0</v>
      </c>
      <c r="AO20" s="76" t="str">
        <f t="shared" si="67"/>
        <v/>
      </c>
      <c r="AP20" s="77" t="str">
        <f t="shared" si="24"/>
        <v/>
      </c>
      <c r="AQ20" s="80">
        <v>0</v>
      </c>
      <c r="AR20" s="81" t="str">
        <f t="shared" si="68"/>
        <v/>
      </c>
      <c r="AS20" s="82" t="str">
        <f t="shared" si="26"/>
        <v/>
      </c>
      <c r="AT20" s="96">
        <v>0</v>
      </c>
      <c r="AU20" s="97" t="str">
        <f t="shared" si="69"/>
        <v/>
      </c>
      <c r="AV20" s="98" t="str">
        <f t="shared" si="28"/>
        <v/>
      </c>
      <c r="AW20" s="80">
        <v>1</v>
      </c>
      <c r="AX20" s="81" t="e">
        <f t="shared" si="29"/>
        <v>#DIV/0!</v>
      </c>
      <c r="AY20" s="82">
        <f t="shared" si="30"/>
        <v>0</v>
      </c>
      <c r="AZ20" s="96">
        <v>0</v>
      </c>
      <c r="BA20" s="97" t="str">
        <f t="shared" si="31"/>
        <v/>
      </c>
      <c r="BB20" s="98" t="str">
        <f t="shared" si="32"/>
        <v/>
      </c>
      <c r="BC20" s="99">
        <v>0</v>
      </c>
      <c r="BD20" s="100" t="str">
        <f t="shared" si="33"/>
        <v/>
      </c>
      <c r="BE20" s="101" t="str">
        <f t="shared" si="34"/>
        <v/>
      </c>
      <c r="BF20" s="102">
        <v>0</v>
      </c>
      <c r="BG20" s="103" t="str">
        <f t="shared" si="35"/>
        <v/>
      </c>
      <c r="BH20" s="104" t="str">
        <f t="shared" si="36"/>
        <v/>
      </c>
      <c r="BI20" s="96">
        <v>0</v>
      </c>
      <c r="BJ20" s="97" t="str">
        <f t="shared" si="37"/>
        <v/>
      </c>
      <c r="BK20" s="98" t="str">
        <f t="shared" si="38"/>
        <v/>
      </c>
      <c r="BL20" s="99">
        <v>0</v>
      </c>
      <c r="BM20" s="100" t="str">
        <f t="shared" si="39"/>
        <v/>
      </c>
      <c r="BN20" s="101" t="str">
        <f t="shared" si="40"/>
        <v/>
      </c>
      <c r="BO20" s="102">
        <v>0</v>
      </c>
      <c r="BP20" s="103" t="str">
        <f t="shared" si="41"/>
        <v/>
      </c>
      <c r="BQ20" s="104" t="str">
        <f t="shared" si="42"/>
        <v/>
      </c>
      <c r="BR20" s="105">
        <v>1</v>
      </c>
      <c r="BS20" s="106" t="e">
        <f t="shared" si="70"/>
        <v>#DIV/0!</v>
      </c>
      <c r="BT20" s="107">
        <f t="shared" si="44"/>
        <v>0</v>
      </c>
      <c r="BU20" s="75">
        <v>0</v>
      </c>
      <c r="BV20" s="76" t="str">
        <f t="shared" si="45"/>
        <v/>
      </c>
      <c r="BW20" s="77" t="str">
        <f t="shared" si="46"/>
        <v/>
      </c>
      <c r="BX20" s="78">
        <v>0</v>
      </c>
      <c r="BY20" s="79" t="str">
        <f t="shared" si="47"/>
        <v/>
      </c>
      <c r="BZ20" s="42" t="str">
        <f t="shared" si="48"/>
        <v/>
      </c>
      <c r="CA20" s="80">
        <v>0</v>
      </c>
      <c r="CB20" s="81" t="str">
        <f t="shared" si="49"/>
        <v/>
      </c>
      <c r="CC20" s="82" t="str">
        <f t="shared" si="50"/>
        <v/>
      </c>
      <c r="CD20" s="96">
        <v>0</v>
      </c>
      <c r="CE20" s="97" t="str">
        <f t="shared" si="71"/>
        <v/>
      </c>
      <c r="CF20" s="98" t="str">
        <f t="shared" si="52"/>
        <v/>
      </c>
      <c r="CG20" s="80">
        <v>1</v>
      </c>
      <c r="CH20" s="81" t="e">
        <f t="shared" si="72"/>
        <v>#DIV/0!</v>
      </c>
      <c r="CI20" s="82">
        <f t="shared" si="54"/>
        <v>0</v>
      </c>
      <c r="CJ20" s="96">
        <v>0</v>
      </c>
      <c r="CK20" s="97" t="str">
        <f t="shared" si="73"/>
        <v/>
      </c>
      <c r="CL20" s="98" t="str">
        <f t="shared" si="56"/>
        <v/>
      </c>
      <c r="CM20" s="83">
        <v>1</v>
      </c>
      <c r="CN20" s="84" t="e">
        <f t="shared" si="57"/>
        <v>#DIV/0!</v>
      </c>
      <c r="CO20" s="85">
        <f t="shared" si="58"/>
        <v>0</v>
      </c>
      <c r="CP20" s="93">
        <v>0</v>
      </c>
      <c r="CQ20" s="94" t="str">
        <f t="shared" si="74"/>
        <v/>
      </c>
      <c r="CR20" s="95" t="str">
        <f t="shared" si="60"/>
        <v/>
      </c>
      <c r="CS20" s="90">
        <v>0</v>
      </c>
      <c r="CT20" s="91" t="str">
        <f t="shared" si="75"/>
        <v/>
      </c>
      <c r="CU20" s="92" t="str">
        <f t="shared" si="62"/>
        <v/>
      </c>
      <c r="CV20" s="72" t="str">
        <f t="shared" si="63"/>
        <v>Tablet</v>
      </c>
      <c r="CW20" s="108" t="str">
        <f t="shared" si="64"/>
        <v>Tablet Apps HD/Comp</v>
      </c>
    </row>
    <row r="21" spans="2:101" ht="24.75" customHeight="1" thickBot="1" x14ac:dyDescent="0.25">
      <c r="B21" s="71" t="s">
        <v>58</v>
      </c>
      <c r="C21" s="72" t="s">
        <v>64</v>
      </c>
      <c r="D21" s="72" t="s">
        <v>64</v>
      </c>
      <c r="E21" s="73">
        <f>19.99/28</f>
        <v>0.71392857142857136</v>
      </c>
      <c r="F21" s="73">
        <f t="shared" si="0"/>
        <v>19.989999999999998</v>
      </c>
      <c r="G21" s="73">
        <f t="shared" si="1"/>
        <v>259.87</v>
      </c>
      <c r="H21" s="73">
        <f t="shared" si="2"/>
        <v>260.58392857142854</v>
      </c>
      <c r="I21" s="74"/>
      <c r="J21" s="75">
        <v>0</v>
      </c>
      <c r="K21" s="76" t="str">
        <f t="shared" si="3"/>
        <v/>
      </c>
      <c r="L21" s="77" t="str">
        <f t="shared" si="4"/>
        <v/>
      </c>
      <c r="M21" s="78">
        <v>0</v>
      </c>
      <c r="N21" s="79" t="str">
        <f t="shared" si="5"/>
        <v/>
      </c>
      <c r="O21" s="42" t="str">
        <f t="shared" si="6"/>
        <v/>
      </c>
      <c r="P21" s="80">
        <v>0</v>
      </c>
      <c r="Q21" s="81" t="str">
        <f t="shared" si="7"/>
        <v/>
      </c>
      <c r="R21" s="82" t="str">
        <f t="shared" si="8"/>
        <v/>
      </c>
      <c r="S21" s="83">
        <v>0</v>
      </c>
      <c r="T21" s="84" t="str">
        <f t="shared" si="9"/>
        <v/>
      </c>
      <c r="U21" s="85" t="str">
        <f t="shared" si="10"/>
        <v/>
      </c>
      <c r="V21" s="78">
        <v>0</v>
      </c>
      <c r="W21" s="79" t="str">
        <f t="shared" si="11"/>
        <v/>
      </c>
      <c r="X21" s="86" t="str">
        <f t="shared" si="12"/>
        <v/>
      </c>
      <c r="Y21" s="87">
        <v>0</v>
      </c>
      <c r="Z21" s="88" t="str">
        <f t="shared" si="13"/>
        <v/>
      </c>
      <c r="AA21" s="89" t="str">
        <f t="shared" si="14"/>
        <v/>
      </c>
      <c r="AB21" s="78">
        <v>0</v>
      </c>
      <c r="AC21" s="79" t="str">
        <f t="shared" si="15"/>
        <v/>
      </c>
      <c r="AD21" s="86" t="str">
        <f t="shared" si="16"/>
        <v/>
      </c>
      <c r="AE21" s="83">
        <v>0</v>
      </c>
      <c r="AF21" s="84" t="str">
        <f t="shared" si="17"/>
        <v/>
      </c>
      <c r="AG21" s="85" t="str">
        <f t="shared" si="18"/>
        <v/>
      </c>
      <c r="AH21" s="90">
        <v>0</v>
      </c>
      <c r="AI21" s="91" t="str">
        <f t="shared" si="65"/>
        <v/>
      </c>
      <c r="AJ21" s="92" t="str">
        <f t="shared" si="20"/>
        <v/>
      </c>
      <c r="AK21" s="93">
        <v>0</v>
      </c>
      <c r="AL21" s="94" t="str">
        <f t="shared" si="66"/>
        <v/>
      </c>
      <c r="AM21" s="95" t="str">
        <f t="shared" si="22"/>
        <v/>
      </c>
      <c r="AN21" s="75">
        <v>1</v>
      </c>
      <c r="AO21" s="76">
        <f t="shared" si="67"/>
        <v>1</v>
      </c>
      <c r="AP21" s="77">
        <f t="shared" si="24"/>
        <v>19.989999999999998</v>
      </c>
      <c r="AQ21" s="80">
        <v>0</v>
      </c>
      <c r="AR21" s="81" t="str">
        <f t="shared" si="68"/>
        <v/>
      </c>
      <c r="AS21" s="82" t="str">
        <f t="shared" si="26"/>
        <v/>
      </c>
      <c r="AT21" s="96">
        <v>0</v>
      </c>
      <c r="AU21" s="97" t="str">
        <f t="shared" si="69"/>
        <v/>
      </c>
      <c r="AV21" s="98" t="str">
        <f t="shared" si="28"/>
        <v/>
      </c>
      <c r="AW21" s="80">
        <v>0</v>
      </c>
      <c r="AX21" s="81" t="str">
        <f t="shared" si="29"/>
        <v/>
      </c>
      <c r="AY21" s="82" t="str">
        <f t="shared" si="30"/>
        <v/>
      </c>
      <c r="AZ21" s="96">
        <v>0</v>
      </c>
      <c r="BA21" s="97" t="str">
        <f t="shared" si="31"/>
        <v/>
      </c>
      <c r="BB21" s="98" t="str">
        <f t="shared" si="32"/>
        <v/>
      </c>
      <c r="BC21" s="99">
        <v>0</v>
      </c>
      <c r="BD21" s="100" t="str">
        <f t="shared" si="33"/>
        <v/>
      </c>
      <c r="BE21" s="101" t="str">
        <f t="shared" si="34"/>
        <v/>
      </c>
      <c r="BF21" s="102">
        <v>0</v>
      </c>
      <c r="BG21" s="103" t="str">
        <f t="shared" si="35"/>
        <v/>
      </c>
      <c r="BH21" s="104" t="str">
        <f t="shared" si="36"/>
        <v/>
      </c>
      <c r="BI21" s="96">
        <v>0</v>
      </c>
      <c r="BJ21" s="97" t="str">
        <f t="shared" si="37"/>
        <v/>
      </c>
      <c r="BK21" s="98" t="str">
        <f t="shared" si="38"/>
        <v/>
      </c>
      <c r="BL21" s="99">
        <v>0</v>
      </c>
      <c r="BM21" s="100" t="str">
        <f t="shared" si="39"/>
        <v/>
      </c>
      <c r="BN21" s="101" t="str">
        <f t="shared" si="40"/>
        <v/>
      </c>
      <c r="BO21" s="102">
        <v>0</v>
      </c>
      <c r="BP21" s="103" t="str">
        <f t="shared" si="41"/>
        <v/>
      </c>
      <c r="BQ21" s="104" t="str">
        <f t="shared" si="42"/>
        <v/>
      </c>
      <c r="BR21" s="105">
        <v>0</v>
      </c>
      <c r="BS21" s="106" t="str">
        <f t="shared" si="70"/>
        <v/>
      </c>
      <c r="BT21" s="107" t="str">
        <f t="shared" si="44"/>
        <v/>
      </c>
      <c r="BU21" s="75">
        <v>0</v>
      </c>
      <c r="BV21" s="76" t="str">
        <f t="shared" si="45"/>
        <v/>
      </c>
      <c r="BW21" s="77" t="str">
        <f t="shared" si="46"/>
        <v/>
      </c>
      <c r="BX21" s="78">
        <v>0</v>
      </c>
      <c r="BY21" s="79" t="str">
        <f t="shared" si="47"/>
        <v/>
      </c>
      <c r="BZ21" s="42" t="str">
        <f t="shared" si="48"/>
        <v/>
      </c>
      <c r="CA21" s="80">
        <v>0</v>
      </c>
      <c r="CB21" s="81" t="str">
        <f t="shared" si="49"/>
        <v/>
      </c>
      <c r="CC21" s="82" t="str">
        <f t="shared" si="50"/>
        <v/>
      </c>
      <c r="CD21" s="96">
        <v>0</v>
      </c>
      <c r="CE21" s="97" t="str">
        <f t="shared" si="71"/>
        <v/>
      </c>
      <c r="CF21" s="98" t="str">
        <f t="shared" si="52"/>
        <v/>
      </c>
      <c r="CG21" s="80">
        <v>0</v>
      </c>
      <c r="CH21" s="81" t="str">
        <f t="shared" si="72"/>
        <v/>
      </c>
      <c r="CI21" s="82" t="str">
        <f t="shared" si="54"/>
        <v/>
      </c>
      <c r="CJ21" s="96">
        <v>0</v>
      </c>
      <c r="CK21" s="97" t="str">
        <f t="shared" si="73"/>
        <v/>
      </c>
      <c r="CL21" s="98" t="str">
        <f t="shared" si="56"/>
        <v/>
      </c>
      <c r="CM21" s="83">
        <v>0</v>
      </c>
      <c r="CN21" s="84" t="str">
        <f t="shared" si="57"/>
        <v/>
      </c>
      <c r="CO21" s="85" t="str">
        <f t="shared" si="58"/>
        <v/>
      </c>
      <c r="CP21" s="93">
        <v>0</v>
      </c>
      <c r="CQ21" s="94" t="str">
        <f t="shared" si="74"/>
        <v/>
      </c>
      <c r="CR21" s="95" t="str">
        <f t="shared" si="60"/>
        <v/>
      </c>
      <c r="CS21" s="90">
        <v>0</v>
      </c>
      <c r="CT21" s="91" t="str">
        <f t="shared" si="75"/>
        <v/>
      </c>
      <c r="CU21" s="92" t="str">
        <f t="shared" si="62"/>
        <v/>
      </c>
      <c r="CV21" s="72" t="str">
        <f t="shared" si="63"/>
        <v>Times Reader</v>
      </c>
      <c r="CW21" s="108" t="str">
        <f t="shared" si="64"/>
        <v>Times Reader</v>
      </c>
    </row>
    <row r="22" spans="2:101" ht="31.5" customHeight="1" thickBot="1" x14ac:dyDescent="0.25">
      <c r="B22" s="71" t="s">
        <v>58</v>
      </c>
      <c r="C22" s="72" t="s">
        <v>65</v>
      </c>
      <c r="D22" s="72" t="s">
        <v>64</v>
      </c>
      <c r="E22" s="73">
        <v>0</v>
      </c>
      <c r="F22" s="73">
        <f t="shared" si="0"/>
        <v>0</v>
      </c>
      <c r="G22" s="73">
        <f t="shared" si="1"/>
        <v>0</v>
      </c>
      <c r="H22" s="73">
        <f t="shared" si="2"/>
        <v>0</v>
      </c>
      <c r="I22" s="74"/>
      <c r="J22" s="75">
        <v>0</v>
      </c>
      <c r="K22" s="76" t="str">
        <f t="shared" si="3"/>
        <v/>
      </c>
      <c r="L22" s="77" t="str">
        <f t="shared" si="4"/>
        <v/>
      </c>
      <c r="M22" s="78">
        <v>1</v>
      </c>
      <c r="N22" s="79">
        <f t="shared" si="5"/>
        <v>0</v>
      </c>
      <c r="O22" s="42">
        <f t="shared" si="6"/>
        <v>0</v>
      </c>
      <c r="P22" s="80">
        <v>1</v>
      </c>
      <c r="Q22" s="81">
        <f t="shared" si="7"/>
        <v>0</v>
      </c>
      <c r="R22" s="82">
        <f t="shared" si="8"/>
        <v>0</v>
      </c>
      <c r="S22" s="83">
        <v>1</v>
      </c>
      <c r="T22" s="84" t="e">
        <f t="shared" si="9"/>
        <v>#DIV/0!</v>
      </c>
      <c r="U22" s="85">
        <f t="shared" si="10"/>
        <v>0</v>
      </c>
      <c r="V22" s="78">
        <v>0</v>
      </c>
      <c r="W22" s="79" t="str">
        <f t="shared" si="11"/>
        <v/>
      </c>
      <c r="X22" s="86" t="str">
        <f t="shared" si="12"/>
        <v/>
      </c>
      <c r="Y22" s="87">
        <v>0</v>
      </c>
      <c r="Z22" s="88" t="str">
        <f t="shared" si="13"/>
        <v/>
      </c>
      <c r="AA22" s="89" t="str">
        <f t="shared" si="14"/>
        <v/>
      </c>
      <c r="AB22" s="78">
        <v>1</v>
      </c>
      <c r="AC22" s="79" t="e">
        <f t="shared" si="15"/>
        <v>#DIV/0!</v>
      </c>
      <c r="AD22" s="86">
        <f t="shared" si="16"/>
        <v>0</v>
      </c>
      <c r="AE22" s="83">
        <v>1</v>
      </c>
      <c r="AF22" s="84">
        <f t="shared" si="17"/>
        <v>0</v>
      </c>
      <c r="AG22" s="85">
        <f t="shared" si="18"/>
        <v>0</v>
      </c>
      <c r="AH22" s="90">
        <v>1</v>
      </c>
      <c r="AI22" s="91" t="e">
        <f t="shared" si="65"/>
        <v>#DIV/0!</v>
      </c>
      <c r="AJ22" s="92">
        <f t="shared" si="20"/>
        <v>0</v>
      </c>
      <c r="AK22" s="93">
        <v>0</v>
      </c>
      <c r="AL22" s="94" t="str">
        <f t="shared" si="66"/>
        <v/>
      </c>
      <c r="AM22" s="95" t="str">
        <f t="shared" si="22"/>
        <v/>
      </c>
      <c r="AN22" s="75">
        <v>0</v>
      </c>
      <c r="AO22" s="76" t="str">
        <f t="shared" si="67"/>
        <v/>
      </c>
      <c r="AP22" s="77" t="str">
        <f t="shared" si="24"/>
        <v/>
      </c>
      <c r="AQ22" s="80">
        <v>0</v>
      </c>
      <c r="AR22" s="81" t="str">
        <f t="shared" si="68"/>
        <v/>
      </c>
      <c r="AS22" s="82" t="str">
        <f t="shared" si="26"/>
        <v/>
      </c>
      <c r="AT22" s="96">
        <v>0</v>
      </c>
      <c r="AU22" s="97" t="str">
        <f t="shared" si="69"/>
        <v/>
      </c>
      <c r="AV22" s="98" t="str">
        <f t="shared" si="28"/>
        <v/>
      </c>
      <c r="AW22" s="80">
        <v>1</v>
      </c>
      <c r="AX22" s="81" t="e">
        <f t="shared" si="29"/>
        <v>#DIV/0!</v>
      </c>
      <c r="AY22" s="82">
        <f t="shared" si="30"/>
        <v>0</v>
      </c>
      <c r="AZ22" s="96">
        <v>0</v>
      </c>
      <c r="BA22" s="97" t="str">
        <f t="shared" si="31"/>
        <v/>
      </c>
      <c r="BB22" s="98" t="str">
        <f t="shared" si="32"/>
        <v/>
      </c>
      <c r="BC22" s="99">
        <v>0</v>
      </c>
      <c r="BD22" s="100" t="str">
        <f t="shared" si="33"/>
        <v/>
      </c>
      <c r="BE22" s="101" t="str">
        <f t="shared" si="34"/>
        <v/>
      </c>
      <c r="BF22" s="102">
        <v>0</v>
      </c>
      <c r="BG22" s="103" t="str">
        <f t="shared" si="35"/>
        <v/>
      </c>
      <c r="BH22" s="104" t="str">
        <f t="shared" si="36"/>
        <v/>
      </c>
      <c r="BI22" s="96">
        <v>0</v>
      </c>
      <c r="BJ22" s="97" t="str">
        <f t="shared" si="37"/>
        <v/>
      </c>
      <c r="BK22" s="98" t="str">
        <f t="shared" si="38"/>
        <v/>
      </c>
      <c r="BL22" s="99">
        <v>0</v>
      </c>
      <c r="BM22" s="100" t="str">
        <f t="shared" si="39"/>
        <v/>
      </c>
      <c r="BN22" s="101" t="str">
        <f t="shared" si="40"/>
        <v/>
      </c>
      <c r="BO22" s="102">
        <v>0</v>
      </c>
      <c r="BP22" s="103" t="str">
        <f t="shared" si="41"/>
        <v/>
      </c>
      <c r="BQ22" s="104" t="str">
        <f t="shared" si="42"/>
        <v/>
      </c>
      <c r="BR22" s="105">
        <v>1</v>
      </c>
      <c r="BS22" s="106" t="e">
        <f t="shared" si="70"/>
        <v>#DIV/0!</v>
      </c>
      <c r="BT22" s="107">
        <f t="shared" si="44"/>
        <v>0</v>
      </c>
      <c r="BU22" s="75">
        <v>0</v>
      </c>
      <c r="BV22" s="76" t="str">
        <f t="shared" si="45"/>
        <v/>
      </c>
      <c r="BW22" s="77" t="str">
        <f t="shared" si="46"/>
        <v/>
      </c>
      <c r="BX22" s="78">
        <v>1</v>
      </c>
      <c r="BY22" s="79">
        <f t="shared" si="47"/>
        <v>0</v>
      </c>
      <c r="BZ22" s="42">
        <f t="shared" si="48"/>
        <v>0</v>
      </c>
      <c r="CA22" s="80">
        <v>1</v>
      </c>
      <c r="CB22" s="81">
        <f t="shared" si="49"/>
        <v>0</v>
      </c>
      <c r="CC22" s="82">
        <f t="shared" si="50"/>
        <v>0</v>
      </c>
      <c r="CD22" s="96">
        <v>0</v>
      </c>
      <c r="CE22" s="97" t="str">
        <f t="shared" si="71"/>
        <v/>
      </c>
      <c r="CF22" s="98" t="str">
        <f t="shared" si="52"/>
        <v/>
      </c>
      <c r="CG22" s="80">
        <v>0</v>
      </c>
      <c r="CH22" s="81" t="str">
        <f t="shared" si="72"/>
        <v/>
      </c>
      <c r="CI22" s="82" t="str">
        <f t="shared" si="54"/>
        <v/>
      </c>
      <c r="CJ22" s="96">
        <v>0</v>
      </c>
      <c r="CK22" s="97" t="str">
        <f t="shared" si="73"/>
        <v/>
      </c>
      <c r="CL22" s="98" t="str">
        <f t="shared" si="56"/>
        <v/>
      </c>
      <c r="CM22" s="83">
        <v>1</v>
      </c>
      <c r="CN22" s="84" t="e">
        <f t="shared" si="57"/>
        <v>#DIV/0!</v>
      </c>
      <c r="CO22" s="85">
        <f t="shared" si="58"/>
        <v>0</v>
      </c>
      <c r="CP22" s="93">
        <v>0</v>
      </c>
      <c r="CQ22" s="94" t="str">
        <f t="shared" si="74"/>
        <v/>
      </c>
      <c r="CR22" s="95" t="str">
        <f t="shared" si="60"/>
        <v/>
      </c>
      <c r="CS22" s="90">
        <v>0</v>
      </c>
      <c r="CT22" s="91" t="str">
        <f t="shared" si="75"/>
        <v/>
      </c>
      <c r="CU22" s="92" t="str">
        <f t="shared" si="62"/>
        <v/>
      </c>
      <c r="CV22" s="72" t="str">
        <f t="shared" si="63"/>
        <v>Times Reader</v>
      </c>
      <c r="CW22" s="108" t="str">
        <f t="shared" si="64"/>
        <v>Times Reader HD/Comp</v>
      </c>
    </row>
    <row r="23" spans="2:101" ht="31.5" customHeight="1" thickBot="1" x14ac:dyDescent="0.25">
      <c r="B23" s="71" t="s">
        <v>58</v>
      </c>
      <c r="C23" s="72" t="s">
        <v>66</v>
      </c>
      <c r="D23" s="72" t="s">
        <v>66</v>
      </c>
      <c r="E23" s="73">
        <f>15/28</f>
        <v>0.5357142857142857</v>
      </c>
      <c r="F23" s="73">
        <f t="shared" si="0"/>
        <v>15</v>
      </c>
      <c r="G23" s="73">
        <f t="shared" si="1"/>
        <v>195</v>
      </c>
      <c r="H23" s="73">
        <f t="shared" si="2"/>
        <v>195.53571428571428</v>
      </c>
      <c r="I23" s="74"/>
      <c r="J23" s="75">
        <v>0</v>
      </c>
      <c r="K23" s="76" t="str">
        <f t="shared" si="3"/>
        <v/>
      </c>
      <c r="L23" s="77" t="str">
        <f t="shared" si="4"/>
        <v/>
      </c>
      <c r="M23" s="78">
        <v>0</v>
      </c>
      <c r="N23" s="79" t="str">
        <f t="shared" si="5"/>
        <v/>
      </c>
      <c r="O23" s="42" t="str">
        <f t="shared" si="6"/>
        <v/>
      </c>
      <c r="P23" s="80">
        <v>0</v>
      </c>
      <c r="Q23" s="81" t="str">
        <f t="shared" si="7"/>
        <v/>
      </c>
      <c r="R23" s="82" t="str">
        <f t="shared" si="8"/>
        <v/>
      </c>
      <c r="S23" s="83">
        <v>0</v>
      </c>
      <c r="T23" s="84" t="str">
        <f t="shared" si="9"/>
        <v/>
      </c>
      <c r="U23" s="85" t="str">
        <f t="shared" si="10"/>
        <v/>
      </c>
      <c r="V23" s="78">
        <v>0</v>
      </c>
      <c r="W23" s="79" t="str">
        <f t="shared" si="11"/>
        <v/>
      </c>
      <c r="X23" s="86" t="str">
        <f t="shared" si="12"/>
        <v/>
      </c>
      <c r="Y23" s="87">
        <v>0</v>
      </c>
      <c r="Z23" s="88" t="str">
        <f t="shared" si="13"/>
        <v/>
      </c>
      <c r="AA23" s="89" t="str">
        <f t="shared" si="14"/>
        <v/>
      </c>
      <c r="AB23" s="78">
        <v>0</v>
      </c>
      <c r="AC23" s="79" t="str">
        <f t="shared" si="15"/>
        <v/>
      </c>
      <c r="AD23" s="86" t="str">
        <f t="shared" si="16"/>
        <v/>
      </c>
      <c r="AE23" s="83">
        <v>0</v>
      </c>
      <c r="AF23" s="84" t="str">
        <f t="shared" si="17"/>
        <v/>
      </c>
      <c r="AG23" s="85" t="str">
        <f t="shared" si="18"/>
        <v/>
      </c>
      <c r="AH23" s="90">
        <v>0</v>
      </c>
      <c r="AI23" s="91" t="str">
        <f t="shared" si="65"/>
        <v/>
      </c>
      <c r="AJ23" s="92" t="str">
        <f t="shared" si="20"/>
        <v/>
      </c>
      <c r="AK23" s="93">
        <v>0</v>
      </c>
      <c r="AL23" s="94" t="str">
        <f t="shared" si="66"/>
        <v/>
      </c>
      <c r="AM23" s="95" t="str">
        <f t="shared" si="22"/>
        <v/>
      </c>
      <c r="AN23" s="75">
        <v>0</v>
      </c>
      <c r="AO23" s="76" t="str">
        <f t="shared" si="67"/>
        <v/>
      </c>
      <c r="AP23" s="77" t="str">
        <f t="shared" si="24"/>
        <v/>
      </c>
      <c r="AQ23" s="80">
        <v>0</v>
      </c>
      <c r="AR23" s="81" t="str">
        <f t="shared" si="68"/>
        <v/>
      </c>
      <c r="AS23" s="82" t="str">
        <f t="shared" si="26"/>
        <v/>
      </c>
      <c r="AT23" s="96">
        <v>0</v>
      </c>
      <c r="AU23" s="97" t="str">
        <f t="shared" si="69"/>
        <v/>
      </c>
      <c r="AV23" s="98" t="str">
        <f t="shared" si="28"/>
        <v/>
      </c>
      <c r="AW23" s="80">
        <v>0</v>
      </c>
      <c r="AX23" s="81" t="str">
        <f t="shared" si="29"/>
        <v/>
      </c>
      <c r="AY23" s="82" t="str">
        <f t="shared" si="30"/>
        <v/>
      </c>
      <c r="AZ23" s="96">
        <v>0</v>
      </c>
      <c r="BA23" s="97" t="str">
        <f t="shared" si="31"/>
        <v/>
      </c>
      <c r="BB23" s="98" t="str">
        <f t="shared" si="32"/>
        <v/>
      </c>
      <c r="BC23" s="99">
        <v>1</v>
      </c>
      <c r="BD23" s="100">
        <f t="shared" si="33"/>
        <v>1</v>
      </c>
      <c r="BE23" s="101">
        <f t="shared" si="34"/>
        <v>15</v>
      </c>
      <c r="BF23" s="102">
        <v>0</v>
      </c>
      <c r="BG23" s="103" t="str">
        <f t="shared" si="35"/>
        <v/>
      </c>
      <c r="BH23" s="104" t="str">
        <f t="shared" si="36"/>
        <v/>
      </c>
      <c r="BI23" s="96">
        <v>0</v>
      </c>
      <c r="BJ23" s="97" t="str">
        <f t="shared" si="37"/>
        <v/>
      </c>
      <c r="BK23" s="98" t="str">
        <f t="shared" si="38"/>
        <v/>
      </c>
      <c r="BL23" s="99">
        <v>0</v>
      </c>
      <c r="BM23" s="100" t="str">
        <f t="shared" si="39"/>
        <v/>
      </c>
      <c r="BN23" s="101" t="str">
        <f t="shared" si="40"/>
        <v/>
      </c>
      <c r="BO23" s="102">
        <v>0</v>
      </c>
      <c r="BP23" s="103" t="str">
        <f t="shared" si="41"/>
        <v/>
      </c>
      <c r="BQ23" s="104" t="str">
        <f t="shared" si="42"/>
        <v/>
      </c>
      <c r="BR23" s="105">
        <v>0</v>
      </c>
      <c r="BS23" s="106" t="str">
        <f t="shared" si="70"/>
        <v/>
      </c>
      <c r="BT23" s="107" t="str">
        <f t="shared" si="44"/>
        <v/>
      </c>
      <c r="BU23" s="75">
        <v>0</v>
      </c>
      <c r="BV23" s="76" t="str">
        <f t="shared" si="45"/>
        <v/>
      </c>
      <c r="BW23" s="77" t="str">
        <f t="shared" si="46"/>
        <v/>
      </c>
      <c r="BX23" s="78">
        <v>0</v>
      </c>
      <c r="BY23" s="79" t="str">
        <f t="shared" si="47"/>
        <v/>
      </c>
      <c r="BZ23" s="42" t="str">
        <f t="shared" si="48"/>
        <v/>
      </c>
      <c r="CA23" s="80">
        <v>0</v>
      </c>
      <c r="CB23" s="81" t="str">
        <f t="shared" si="49"/>
        <v/>
      </c>
      <c r="CC23" s="82" t="str">
        <f t="shared" si="50"/>
        <v/>
      </c>
      <c r="CD23" s="96">
        <v>0</v>
      </c>
      <c r="CE23" s="97" t="str">
        <f t="shared" si="71"/>
        <v/>
      </c>
      <c r="CF23" s="98" t="str">
        <f t="shared" si="52"/>
        <v/>
      </c>
      <c r="CG23" s="80">
        <v>0</v>
      </c>
      <c r="CH23" s="81" t="str">
        <f t="shared" si="72"/>
        <v/>
      </c>
      <c r="CI23" s="82" t="str">
        <f t="shared" si="54"/>
        <v/>
      </c>
      <c r="CJ23" s="96">
        <v>0</v>
      </c>
      <c r="CK23" s="97" t="str">
        <f t="shared" si="73"/>
        <v/>
      </c>
      <c r="CL23" s="98" t="str">
        <f t="shared" si="56"/>
        <v/>
      </c>
      <c r="CM23" s="83">
        <v>0</v>
      </c>
      <c r="CN23" s="84" t="str">
        <f t="shared" si="57"/>
        <v/>
      </c>
      <c r="CO23" s="85" t="str">
        <f t="shared" si="58"/>
        <v/>
      </c>
      <c r="CP23" s="93">
        <v>0</v>
      </c>
      <c r="CQ23" s="94" t="str">
        <f t="shared" si="74"/>
        <v/>
      </c>
      <c r="CR23" s="95" t="str">
        <f t="shared" si="60"/>
        <v/>
      </c>
      <c r="CS23" s="90">
        <v>0</v>
      </c>
      <c r="CT23" s="91" t="str">
        <f t="shared" si="75"/>
        <v/>
      </c>
      <c r="CU23" s="92" t="str">
        <f t="shared" si="62"/>
        <v/>
      </c>
      <c r="CV23" s="72" t="str">
        <f t="shared" si="63"/>
        <v>IHT Tablet</v>
      </c>
      <c r="CW23" s="108" t="str">
        <f t="shared" si="64"/>
        <v>IHT Tablet</v>
      </c>
    </row>
    <row r="24" spans="2:101" ht="31.5" customHeight="1" thickBot="1" x14ac:dyDescent="0.25">
      <c r="B24" s="71" t="s">
        <v>58</v>
      </c>
      <c r="C24" s="72" t="s">
        <v>67</v>
      </c>
      <c r="D24" s="72" t="s">
        <v>66</v>
      </c>
      <c r="E24" s="73">
        <f>10/28</f>
        <v>0.35714285714285715</v>
      </c>
      <c r="F24" s="73">
        <f t="shared" si="0"/>
        <v>10</v>
      </c>
      <c r="G24" s="73">
        <f t="shared" si="1"/>
        <v>130</v>
      </c>
      <c r="H24" s="73">
        <f t="shared" si="2"/>
        <v>130.35714285714286</v>
      </c>
      <c r="I24" s="74"/>
      <c r="J24" s="75">
        <v>0</v>
      </c>
      <c r="K24" s="76" t="str">
        <f t="shared" si="3"/>
        <v/>
      </c>
      <c r="L24" s="77" t="str">
        <f t="shared" si="4"/>
        <v/>
      </c>
      <c r="M24" s="78">
        <v>0</v>
      </c>
      <c r="N24" s="79" t="str">
        <f t="shared" si="5"/>
        <v/>
      </c>
      <c r="O24" s="42" t="str">
        <f t="shared" si="6"/>
        <v/>
      </c>
      <c r="P24" s="80">
        <v>0</v>
      </c>
      <c r="Q24" s="81" t="str">
        <f t="shared" si="7"/>
        <v/>
      </c>
      <c r="R24" s="82" t="str">
        <f t="shared" si="8"/>
        <v/>
      </c>
      <c r="S24" s="83">
        <v>0</v>
      </c>
      <c r="T24" s="84" t="str">
        <f t="shared" si="9"/>
        <v/>
      </c>
      <c r="U24" s="85" t="str">
        <f t="shared" si="10"/>
        <v/>
      </c>
      <c r="V24" s="78">
        <v>0</v>
      </c>
      <c r="W24" s="79" t="str">
        <f t="shared" si="11"/>
        <v/>
      </c>
      <c r="X24" s="86" t="str">
        <f t="shared" si="12"/>
        <v/>
      </c>
      <c r="Y24" s="87">
        <v>0</v>
      </c>
      <c r="Z24" s="88" t="str">
        <f t="shared" si="13"/>
        <v/>
      </c>
      <c r="AA24" s="89" t="str">
        <f t="shared" si="14"/>
        <v/>
      </c>
      <c r="AB24" s="78">
        <v>0</v>
      </c>
      <c r="AC24" s="79" t="str">
        <f t="shared" si="15"/>
        <v/>
      </c>
      <c r="AD24" s="86" t="str">
        <f t="shared" si="16"/>
        <v/>
      </c>
      <c r="AE24" s="83">
        <v>0</v>
      </c>
      <c r="AF24" s="84" t="str">
        <f t="shared" si="17"/>
        <v/>
      </c>
      <c r="AG24" s="85" t="str">
        <f t="shared" si="18"/>
        <v/>
      </c>
      <c r="AH24" s="90">
        <v>0</v>
      </c>
      <c r="AI24" s="91" t="str">
        <f t="shared" si="65"/>
        <v/>
      </c>
      <c r="AJ24" s="92" t="str">
        <f t="shared" si="20"/>
        <v/>
      </c>
      <c r="AK24" s="93">
        <v>0</v>
      </c>
      <c r="AL24" s="94" t="str">
        <f t="shared" si="66"/>
        <v/>
      </c>
      <c r="AM24" s="95" t="str">
        <f t="shared" si="22"/>
        <v/>
      </c>
      <c r="AN24" s="75">
        <v>0</v>
      </c>
      <c r="AO24" s="76" t="str">
        <f t="shared" si="67"/>
        <v/>
      </c>
      <c r="AP24" s="77" t="str">
        <f t="shared" si="24"/>
        <v/>
      </c>
      <c r="AQ24" s="80">
        <v>0</v>
      </c>
      <c r="AR24" s="81" t="str">
        <f t="shared" si="68"/>
        <v/>
      </c>
      <c r="AS24" s="82" t="str">
        <f t="shared" si="26"/>
        <v/>
      </c>
      <c r="AT24" s="96">
        <v>0</v>
      </c>
      <c r="AU24" s="97" t="str">
        <f t="shared" si="69"/>
        <v/>
      </c>
      <c r="AV24" s="98" t="str">
        <f t="shared" si="28"/>
        <v/>
      </c>
      <c r="AW24" s="80">
        <v>0</v>
      </c>
      <c r="AX24" s="81" t="str">
        <f t="shared" si="29"/>
        <v/>
      </c>
      <c r="AY24" s="82" t="str">
        <f t="shared" si="30"/>
        <v/>
      </c>
      <c r="AZ24" s="96">
        <v>0</v>
      </c>
      <c r="BA24" s="97" t="str">
        <f t="shared" si="31"/>
        <v/>
      </c>
      <c r="BB24" s="98" t="str">
        <f t="shared" si="32"/>
        <v/>
      </c>
      <c r="BC24" s="99">
        <v>0</v>
      </c>
      <c r="BD24" s="100" t="str">
        <f t="shared" si="33"/>
        <v/>
      </c>
      <c r="BE24" s="101" t="str">
        <f t="shared" si="34"/>
        <v/>
      </c>
      <c r="BF24" s="102">
        <v>1</v>
      </c>
      <c r="BG24" s="103">
        <f t="shared" si="35"/>
        <v>0.400000000016</v>
      </c>
      <c r="BH24" s="104">
        <f t="shared" si="36"/>
        <v>10</v>
      </c>
      <c r="BI24" s="96">
        <v>0</v>
      </c>
      <c r="BJ24" s="97" t="str">
        <f t="shared" si="37"/>
        <v/>
      </c>
      <c r="BK24" s="98" t="str">
        <f t="shared" si="38"/>
        <v/>
      </c>
      <c r="BL24" s="99">
        <v>0</v>
      </c>
      <c r="BM24" s="100" t="str">
        <f t="shared" si="39"/>
        <v/>
      </c>
      <c r="BN24" s="101" t="str">
        <f t="shared" si="40"/>
        <v/>
      </c>
      <c r="BO24" s="102">
        <v>0</v>
      </c>
      <c r="BP24" s="103" t="str">
        <f t="shared" si="41"/>
        <v/>
      </c>
      <c r="BQ24" s="104" t="str">
        <f t="shared" si="42"/>
        <v/>
      </c>
      <c r="BR24" s="105">
        <v>0</v>
      </c>
      <c r="BS24" s="106" t="str">
        <f t="shared" si="70"/>
        <v/>
      </c>
      <c r="BT24" s="107" t="str">
        <f t="shared" si="44"/>
        <v/>
      </c>
      <c r="BU24" s="75">
        <v>0</v>
      </c>
      <c r="BV24" s="76" t="str">
        <f t="shared" si="45"/>
        <v/>
      </c>
      <c r="BW24" s="77" t="str">
        <f t="shared" si="46"/>
        <v/>
      </c>
      <c r="BX24" s="78">
        <v>0</v>
      </c>
      <c r="BY24" s="79" t="str">
        <f t="shared" si="47"/>
        <v/>
      </c>
      <c r="BZ24" s="42" t="str">
        <f t="shared" si="48"/>
        <v/>
      </c>
      <c r="CA24" s="80">
        <v>0</v>
      </c>
      <c r="CB24" s="81" t="str">
        <f t="shared" si="49"/>
        <v/>
      </c>
      <c r="CC24" s="82" t="str">
        <f t="shared" si="50"/>
        <v/>
      </c>
      <c r="CD24" s="96">
        <v>0</v>
      </c>
      <c r="CE24" s="97" t="str">
        <f t="shared" si="71"/>
        <v/>
      </c>
      <c r="CF24" s="98" t="str">
        <f t="shared" si="52"/>
        <v/>
      </c>
      <c r="CG24" s="80">
        <v>0</v>
      </c>
      <c r="CH24" s="81" t="str">
        <f t="shared" si="72"/>
        <v/>
      </c>
      <c r="CI24" s="82" t="str">
        <f t="shared" si="54"/>
        <v/>
      </c>
      <c r="CJ24" s="96">
        <v>0</v>
      </c>
      <c r="CK24" s="97" t="str">
        <f t="shared" si="73"/>
        <v/>
      </c>
      <c r="CL24" s="98" t="str">
        <f t="shared" si="56"/>
        <v/>
      </c>
      <c r="CM24" s="83">
        <v>0</v>
      </c>
      <c r="CN24" s="84" t="str">
        <f t="shared" si="57"/>
        <v/>
      </c>
      <c r="CO24" s="85" t="str">
        <f t="shared" si="58"/>
        <v/>
      </c>
      <c r="CP24" s="93">
        <v>0</v>
      </c>
      <c r="CQ24" s="94" t="str">
        <f t="shared" si="74"/>
        <v/>
      </c>
      <c r="CR24" s="95" t="str">
        <f t="shared" si="60"/>
        <v/>
      </c>
      <c r="CS24" s="90">
        <v>0</v>
      </c>
      <c r="CT24" s="91" t="str">
        <f t="shared" si="75"/>
        <v/>
      </c>
      <c r="CU24" s="92" t="str">
        <f t="shared" si="62"/>
        <v/>
      </c>
      <c r="CV24" s="72" t="str">
        <f t="shared" si="63"/>
        <v>IHT Tablet</v>
      </c>
      <c r="CW24" s="108" t="str">
        <f t="shared" si="64"/>
        <v>IHT Tablet for ADA</v>
      </c>
    </row>
    <row r="25" spans="2:101" ht="31.5" customHeight="1" thickBot="1" x14ac:dyDescent="0.25">
      <c r="B25" s="71" t="s">
        <v>58</v>
      </c>
      <c r="C25" s="72" t="s">
        <v>68</v>
      </c>
      <c r="D25" s="72" t="s">
        <v>66</v>
      </c>
      <c r="E25" s="73">
        <v>0</v>
      </c>
      <c r="F25" s="73">
        <f t="shared" si="0"/>
        <v>0</v>
      </c>
      <c r="G25" s="73">
        <f t="shared" si="1"/>
        <v>0</v>
      </c>
      <c r="H25" s="73">
        <f t="shared" si="2"/>
        <v>0</v>
      </c>
      <c r="I25" s="74"/>
      <c r="J25" s="75">
        <v>0</v>
      </c>
      <c r="K25" s="76" t="str">
        <f t="shared" si="3"/>
        <v/>
      </c>
      <c r="L25" s="77" t="str">
        <f t="shared" si="4"/>
        <v/>
      </c>
      <c r="M25" s="78">
        <v>0</v>
      </c>
      <c r="N25" s="79" t="str">
        <f t="shared" si="5"/>
        <v/>
      </c>
      <c r="O25" s="42" t="str">
        <f t="shared" si="6"/>
        <v/>
      </c>
      <c r="P25" s="80">
        <v>0</v>
      </c>
      <c r="Q25" s="81" t="str">
        <f t="shared" si="7"/>
        <v/>
      </c>
      <c r="R25" s="82" t="str">
        <f t="shared" si="8"/>
        <v/>
      </c>
      <c r="S25" s="83">
        <v>0</v>
      </c>
      <c r="T25" s="84" t="str">
        <f t="shared" si="9"/>
        <v/>
      </c>
      <c r="U25" s="85" t="str">
        <f t="shared" si="10"/>
        <v/>
      </c>
      <c r="V25" s="78">
        <v>0</v>
      </c>
      <c r="W25" s="79" t="str">
        <f t="shared" si="11"/>
        <v/>
      </c>
      <c r="X25" s="86" t="str">
        <f t="shared" si="12"/>
        <v/>
      </c>
      <c r="Y25" s="87">
        <v>0</v>
      </c>
      <c r="Z25" s="88" t="str">
        <f t="shared" si="13"/>
        <v/>
      </c>
      <c r="AA25" s="89" t="str">
        <f t="shared" si="14"/>
        <v/>
      </c>
      <c r="AB25" s="78">
        <v>0</v>
      </c>
      <c r="AC25" s="79" t="str">
        <f t="shared" si="15"/>
        <v/>
      </c>
      <c r="AD25" s="86" t="str">
        <f t="shared" si="16"/>
        <v/>
      </c>
      <c r="AE25" s="83">
        <v>0</v>
      </c>
      <c r="AF25" s="84" t="str">
        <f t="shared" si="17"/>
        <v/>
      </c>
      <c r="AG25" s="85" t="str">
        <f t="shared" si="18"/>
        <v/>
      </c>
      <c r="AH25" s="90">
        <v>0</v>
      </c>
      <c r="AI25" s="91" t="str">
        <f t="shared" si="65"/>
        <v/>
      </c>
      <c r="AJ25" s="92" t="str">
        <f t="shared" si="20"/>
        <v/>
      </c>
      <c r="AK25" s="93">
        <v>0</v>
      </c>
      <c r="AL25" s="94" t="str">
        <f t="shared" si="66"/>
        <v/>
      </c>
      <c r="AM25" s="95" t="str">
        <f t="shared" si="22"/>
        <v/>
      </c>
      <c r="AN25" s="75">
        <v>0</v>
      </c>
      <c r="AO25" s="76" t="str">
        <f t="shared" si="67"/>
        <v/>
      </c>
      <c r="AP25" s="77" t="str">
        <f t="shared" si="24"/>
        <v/>
      </c>
      <c r="AQ25" s="80">
        <v>0</v>
      </c>
      <c r="AR25" s="81" t="str">
        <f t="shared" si="68"/>
        <v/>
      </c>
      <c r="AS25" s="82" t="str">
        <f t="shared" si="26"/>
        <v/>
      </c>
      <c r="AT25" s="96">
        <v>0</v>
      </c>
      <c r="AU25" s="97" t="str">
        <f t="shared" si="69"/>
        <v/>
      </c>
      <c r="AV25" s="98" t="str">
        <f t="shared" si="28"/>
        <v/>
      </c>
      <c r="AW25" s="80">
        <v>0</v>
      </c>
      <c r="AX25" s="81" t="str">
        <f t="shared" si="29"/>
        <v/>
      </c>
      <c r="AY25" s="82" t="str">
        <f t="shared" si="30"/>
        <v/>
      </c>
      <c r="AZ25" s="96">
        <v>0</v>
      </c>
      <c r="BA25" s="97" t="str">
        <f t="shared" si="31"/>
        <v/>
      </c>
      <c r="BB25" s="98" t="str">
        <f t="shared" si="32"/>
        <v/>
      </c>
      <c r="BC25" s="99">
        <v>0</v>
      </c>
      <c r="BD25" s="100" t="str">
        <f t="shared" si="33"/>
        <v/>
      </c>
      <c r="BE25" s="101" t="str">
        <f t="shared" si="34"/>
        <v/>
      </c>
      <c r="BF25" s="102">
        <v>0</v>
      </c>
      <c r="BG25" s="103" t="str">
        <f t="shared" si="35"/>
        <v/>
      </c>
      <c r="BH25" s="104" t="str">
        <f t="shared" si="36"/>
        <v/>
      </c>
      <c r="BI25" s="96">
        <v>0</v>
      </c>
      <c r="BJ25" s="97" t="str">
        <f t="shared" si="37"/>
        <v/>
      </c>
      <c r="BK25" s="98" t="str">
        <f t="shared" si="38"/>
        <v/>
      </c>
      <c r="BL25" s="99">
        <v>1</v>
      </c>
      <c r="BM25" s="100" t="e">
        <f t="shared" si="39"/>
        <v>#DIV/0!</v>
      </c>
      <c r="BN25" s="101">
        <f t="shared" si="40"/>
        <v>0</v>
      </c>
      <c r="BO25" s="102">
        <v>1</v>
      </c>
      <c r="BP25" s="103" t="e">
        <f t="shared" si="41"/>
        <v>#DIV/0!</v>
      </c>
      <c r="BQ25" s="104">
        <f t="shared" si="42"/>
        <v>0</v>
      </c>
      <c r="BR25" s="105">
        <v>1</v>
      </c>
      <c r="BS25" s="106" t="e">
        <f t="shared" si="70"/>
        <v>#DIV/0!</v>
      </c>
      <c r="BT25" s="107">
        <f t="shared" si="44"/>
        <v>0</v>
      </c>
      <c r="BU25" s="75">
        <v>0</v>
      </c>
      <c r="BV25" s="76" t="str">
        <f t="shared" si="45"/>
        <v/>
      </c>
      <c r="BW25" s="77" t="str">
        <f t="shared" si="46"/>
        <v/>
      </c>
      <c r="BX25" s="78">
        <v>0</v>
      </c>
      <c r="BY25" s="79" t="str">
        <f t="shared" si="47"/>
        <v/>
      </c>
      <c r="BZ25" s="42" t="str">
        <f t="shared" si="48"/>
        <v/>
      </c>
      <c r="CA25" s="80">
        <v>0</v>
      </c>
      <c r="CB25" s="81" t="str">
        <f t="shared" si="49"/>
        <v/>
      </c>
      <c r="CC25" s="82" t="str">
        <f t="shared" si="50"/>
        <v/>
      </c>
      <c r="CD25" s="96">
        <v>0</v>
      </c>
      <c r="CE25" s="97" t="str">
        <f t="shared" si="71"/>
        <v/>
      </c>
      <c r="CF25" s="98" t="str">
        <f t="shared" si="52"/>
        <v/>
      </c>
      <c r="CG25" s="80">
        <v>0</v>
      </c>
      <c r="CH25" s="81" t="str">
        <f t="shared" si="72"/>
        <v/>
      </c>
      <c r="CI25" s="82" t="str">
        <f t="shared" si="54"/>
        <v/>
      </c>
      <c r="CJ25" s="96">
        <v>0</v>
      </c>
      <c r="CK25" s="97" t="str">
        <f t="shared" si="73"/>
        <v/>
      </c>
      <c r="CL25" s="98" t="str">
        <f t="shared" si="56"/>
        <v/>
      </c>
      <c r="CM25" s="83">
        <v>0</v>
      </c>
      <c r="CN25" s="84" t="str">
        <f t="shared" si="57"/>
        <v/>
      </c>
      <c r="CO25" s="85" t="str">
        <f t="shared" si="58"/>
        <v/>
      </c>
      <c r="CP25" s="93">
        <v>0</v>
      </c>
      <c r="CQ25" s="94" t="str">
        <f t="shared" si="74"/>
        <v/>
      </c>
      <c r="CR25" s="95" t="str">
        <f t="shared" si="60"/>
        <v/>
      </c>
      <c r="CS25" s="90">
        <v>0</v>
      </c>
      <c r="CT25" s="91" t="str">
        <f t="shared" si="75"/>
        <v/>
      </c>
      <c r="CU25" s="92" t="str">
        <f t="shared" si="62"/>
        <v/>
      </c>
      <c r="CV25" s="72" t="str">
        <f t="shared" si="63"/>
        <v>IHT Tablet</v>
      </c>
      <c r="CW25" s="108" t="str">
        <f t="shared" si="64"/>
        <v>IHT Tablet Comp</v>
      </c>
    </row>
    <row r="26" spans="2:101" ht="22.5" customHeight="1" thickBot="1" x14ac:dyDescent="0.25">
      <c r="B26" s="71" t="s">
        <v>58</v>
      </c>
      <c r="C26" s="72" t="s">
        <v>69</v>
      </c>
      <c r="D26" s="72" t="s">
        <v>69</v>
      </c>
      <c r="E26" s="73">
        <f>14.95/28</f>
        <v>0.53392857142857142</v>
      </c>
      <c r="F26" s="73">
        <f t="shared" si="0"/>
        <v>14.95</v>
      </c>
      <c r="G26" s="73">
        <f t="shared" si="1"/>
        <v>194.35</v>
      </c>
      <c r="H26" s="73">
        <f t="shared" si="2"/>
        <v>194.88392857142856</v>
      </c>
      <c r="I26" s="74"/>
      <c r="J26" s="75">
        <v>0</v>
      </c>
      <c r="K26" s="76" t="str">
        <f t="shared" si="3"/>
        <v/>
      </c>
      <c r="L26" s="77" t="str">
        <f t="shared" si="4"/>
        <v/>
      </c>
      <c r="M26" s="78">
        <v>0</v>
      </c>
      <c r="N26" s="79" t="str">
        <f t="shared" si="5"/>
        <v/>
      </c>
      <c r="O26" s="42" t="str">
        <f t="shared" si="6"/>
        <v/>
      </c>
      <c r="P26" s="80">
        <v>0</v>
      </c>
      <c r="Q26" s="81" t="str">
        <f t="shared" si="7"/>
        <v/>
      </c>
      <c r="R26" s="82" t="str">
        <f t="shared" si="8"/>
        <v/>
      </c>
      <c r="S26" s="83">
        <v>0</v>
      </c>
      <c r="T26" s="84" t="str">
        <f t="shared" si="9"/>
        <v/>
      </c>
      <c r="U26" s="85" t="str">
        <f t="shared" si="10"/>
        <v/>
      </c>
      <c r="V26" s="78">
        <v>0</v>
      </c>
      <c r="W26" s="79" t="str">
        <f t="shared" si="11"/>
        <v/>
      </c>
      <c r="X26" s="86" t="str">
        <f t="shared" si="12"/>
        <v/>
      </c>
      <c r="Y26" s="87">
        <v>0</v>
      </c>
      <c r="Z26" s="88" t="str">
        <f t="shared" si="13"/>
        <v/>
      </c>
      <c r="AA26" s="89" t="str">
        <f t="shared" si="14"/>
        <v/>
      </c>
      <c r="AB26" s="78">
        <v>0</v>
      </c>
      <c r="AC26" s="79" t="str">
        <f t="shared" si="15"/>
        <v/>
      </c>
      <c r="AD26" s="86" t="str">
        <f t="shared" si="16"/>
        <v/>
      </c>
      <c r="AE26" s="83">
        <v>0</v>
      </c>
      <c r="AF26" s="84" t="str">
        <f t="shared" si="17"/>
        <v/>
      </c>
      <c r="AG26" s="85" t="str">
        <f t="shared" si="18"/>
        <v/>
      </c>
      <c r="AH26" s="90">
        <v>0</v>
      </c>
      <c r="AI26" s="91" t="str">
        <f t="shared" si="65"/>
        <v/>
      </c>
      <c r="AJ26" s="92" t="str">
        <f t="shared" si="20"/>
        <v/>
      </c>
      <c r="AK26" s="93">
        <v>0</v>
      </c>
      <c r="AL26" s="94" t="str">
        <f t="shared" si="66"/>
        <v/>
      </c>
      <c r="AM26" s="95" t="str">
        <f t="shared" si="22"/>
        <v/>
      </c>
      <c r="AN26" s="75">
        <v>0</v>
      </c>
      <c r="AO26" s="76" t="str">
        <f t="shared" si="67"/>
        <v/>
      </c>
      <c r="AP26" s="77" t="str">
        <f t="shared" si="24"/>
        <v/>
      </c>
      <c r="AQ26" s="80">
        <v>0</v>
      </c>
      <c r="AR26" s="81" t="str">
        <f t="shared" si="68"/>
        <v/>
      </c>
      <c r="AS26" s="82" t="str">
        <f t="shared" si="26"/>
        <v/>
      </c>
      <c r="AT26" s="96">
        <v>1</v>
      </c>
      <c r="AU26" s="97">
        <f t="shared" si="69"/>
        <v>1</v>
      </c>
      <c r="AV26" s="98">
        <f t="shared" si="28"/>
        <v>14.95</v>
      </c>
      <c r="AW26" s="80">
        <v>0</v>
      </c>
      <c r="AX26" s="81" t="str">
        <f t="shared" si="29"/>
        <v/>
      </c>
      <c r="AY26" s="82" t="str">
        <f t="shared" si="30"/>
        <v/>
      </c>
      <c r="AZ26" s="96">
        <v>0</v>
      </c>
      <c r="BA26" s="97" t="str">
        <f t="shared" si="31"/>
        <v/>
      </c>
      <c r="BB26" s="98" t="str">
        <f t="shared" si="32"/>
        <v/>
      </c>
      <c r="BC26" s="99">
        <v>0</v>
      </c>
      <c r="BD26" s="100" t="str">
        <f t="shared" si="33"/>
        <v/>
      </c>
      <c r="BE26" s="101" t="str">
        <f t="shared" si="34"/>
        <v/>
      </c>
      <c r="BF26" s="102">
        <v>0</v>
      </c>
      <c r="BG26" s="103" t="str">
        <f t="shared" si="35"/>
        <v/>
      </c>
      <c r="BH26" s="104" t="str">
        <f t="shared" si="36"/>
        <v/>
      </c>
      <c r="BI26" s="96">
        <v>0</v>
      </c>
      <c r="BJ26" s="97" t="str">
        <f t="shared" si="37"/>
        <v/>
      </c>
      <c r="BK26" s="98" t="str">
        <f t="shared" si="38"/>
        <v/>
      </c>
      <c r="BL26" s="99">
        <v>0</v>
      </c>
      <c r="BM26" s="100" t="str">
        <f t="shared" si="39"/>
        <v/>
      </c>
      <c r="BN26" s="101" t="str">
        <f t="shared" si="40"/>
        <v/>
      </c>
      <c r="BO26" s="102">
        <v>0</v>
      </c>
      <c r="BP26" s="103" t="str">
        <f t="shared" si="41"/>
        <v/>
      </c>
      <c r="BQ26" s="104" t="str">
        <f t="shared" si="42"/>
        <v/>
      </c>
      <c r="BR26" s="105">
        <v>0</v>
      </c>
      <c r="BS26" s="106" t="str">
        <f t="shared" si="70"/>
        <v/>
      </c>
      <c r="BT26" s="107" t="str">
        <f t="shared" si="44"/>
        <v/>
      </c>
      <c r="BU26" s="75">
        <v>0</v>
      </c>
      <c r="BV26" s="76" t="str">
        <f t="shared" si="45"/>
        <v/>
      </c>
      <c r="BW26" s="77" t="str">
        <f t="shared" si="46"/>
        <v/>
      </c>
      <c r="BX26" s="78">
        <v>0</v>
      </c>
      <c r="BY26" s="79" t="str">
        <f t="shared" si="47"/>
        <v/>
      </c>
      <c r="BZ26" s="42" t="str">
        <f t="shared" si="48"/>
        <v/>
      </c>
      <c r="CA26" s="80">
        <v>0</v>
      </c>
      <c r="CB26" s="81" t="str">
        <f t="shared" si="49"/>
        <v/>
      </c>
      <c r="CC26" s="82" t="str">
        <f t="shared" si="50"/>
        <v/>
      </c>
      <c r="CD26" s="96">
        <v>0</v>
      </c>
      <c r="CE26" s="97" t="str">
        <f t="shared" si="71"/>
        <v/>
      </c>
      <c r="CF26" s="98" t="str">
        <f t="shared" si="52"/>
        <v/>
      </c>
      <c r="CG26" s="80">
        <v>0</v>
      </c>
      <c r="CH26" s="81" t="str">
        <f t="shared" si="72"/>
        <v/>
      </c>
      <c r="CI26" s="82" t="str">
        <f t="shared" si="54"/>
        <v/>
      </c>
      <c r="CJ26" s="96">
        <v>0</v>
      </c>
      <c r="CK26" s="97" t="str">
        <f t="shared" si="73"/>
        <v/>
      </c>
      <c r="CL26" s="98" t="str">
        <f t="shared" si="56"/>
        <v/>
      </c>
      <c r="CM26" s="83">
        <v>0</v>
      </c>
      <c r="CN26" s="84" t="str">
        <f t="shared" si="57"/>
        <v/>
      </c>
      <c r="CO26" s="85" t="str">
        <f t="shared" si="58"/>
        <v/>
      </c>
      <c r="CP26" s="93">
        <v>0</v>
      </c>
      <c r="CQ26" s="94" t="str">
        <f t="shared" si="74"/>
        <v/>
      </c>
      <c r="CR26" s="95" t="str">
        <f t="shared" si="60"/>
        <v/>
      </c>
      <c r="CS26" s="90">
        <v>0</v>
      </c>
      <c r="CT26" s="91" t="str">
        <f t="shared" si="75"/>
        <v/>
      </c>
      <c r="CU26" s="92" t="str">
        <f t="shared" si="62"/>
        <v/>
      </c>
      <c r="CV26" s="72" t="str">
        <f t="shared" si="63"/>
        <v>IHT Reader</v>
      </c>
      <c r="CW26" s="108" t="str">
        <f t="shared" si="64"/>
        <v>IHT Reader</v>
      </c>
    </row>
    <row r="27" spans="2:101" ht="22.5" customHeight="1" thickBot="1" x14ac:dyDescent="0.25">
      <c r="B27" s="71" t="s">
        <v>58</v>
      </c>
      <c r="C27" s="72" t="s">
        <v>69</v>
      </c>
      <c r="D27" s="72" t="s">
        <v>69</v>
      </c>
      <c r="E27" s="73">
        <f>14.95/28</f>
        <v>0.53392857142857142</v>
      </c>
      <c r="F27" s="73">
        <v>15</v>
      </c>
      <c r="G27" s="73">
        <f t="shared" si="1"/>
        <v>195</v>
      </c>
      <c r="H27" s="73">
        <f t="shared" si="2"/>
        <v>194.88392857142856</v>
      </c>
      <c r="I27" s="74"/>
      <c r="J27" s="75">
        <v>0</v>
      </c>
      <c r="K27" s="76" t="str">
        <f t="shared" si="3"/>
        <v/>
      </c>
      <c r="L27" s="77" t="str">
        <f t="shared" si="4"/>
        <v/>
      </c>
      <c r="M27" s="78">
        <v>0</v>
      </c>
      <c r="N27" s="79" t="str">
        <f t="shared" si="5"/>
        <v/>
      </c>
      <c r="O27" s="42" t="str">
        <f t="shared" si="6"/>
        <v/>
      </c>
      <c r="P27" s="80">
        <v>0</v>
      </c>
      <c r="Q27" s="81" t="str">
        <f t="shared" si="7"/>
        <v/>
      </c>
      <c r="R27" s="82" t="str">
        <f t="shared" si="8"/>
        <v/>
      </c>
      <c r="S27" s="83">
        <v>0</v>
      </c>
      <c r="T27" s="84" t="str">
        <f t="shared" si="9"/>
        <v/>
      </c>
      <c r="U27" s="85" t="str">
        <f t="shared" si="10"/>
        <v/>
      </c>
      <c r="V27" s="78">
        <v>0</v>
      </c>
      <c r="W27" s="79" t="str">
        <f t="shared" si="11"/>
        <v/>
      </c>
      <c r="X27" s="86" t="str">
        <f t="shared" si="12"/>
        <v/>
      </c>
      <c r="Y27" s="87">
        <v>0</v>
      </c>
      <c r="Z27" s="88" t="str">
        <f t="shared" si="13"/>
        <v/>
      </c>
      <c r="AA27" s="89" t="str">
        <f t="shared" si="14"/>
        <v/>
      </c>
      <c r="AB27" s="78">
        <v>0</v>
      </c>
      <c r="AC27" s="79" t="str">
        <f t="shared" si="15"/>
        <v/>
      </c>
      <c r="AD27" s="86" t="str">
        <f t="shared" si="16"/>
        <v/>
      </c>
      <c r="AE27" s="83">
        <v>0</v>
      </c>
      <c r="AF27" s="84" t="str">
        <f t="shared" si="17"/>
        <v/>
      </c>
      <c r="AG27" s="85" t="str">
        <f t="shared" si="18"/>
        <v/>
      </c>
      <c r="AH27" s="90">
        <v>0</v>
      </c>
      <c r="AI27" s="91" t="str">
        <f t="shared" si="65"/>
        <v/>
      </c>
      <c r="AJ27" s="92" t="str">
        <f t="shared" si="20"/>
        <v/>
      </c>
      <c r="AK27" s="93">
        <v>0</v>
      </c>
      <c r="AL27" s="94" t="str">
        <f t="shared" si="66"/>
        <v/>
      </c>
      <c r="AM27" s="95" t="str">
        <f t="shared" si="22"/>
        <v/>
      </c>
      <c r="AN27" s="75">
        <v>0</v>
      </c>
      <c r="AO27" s="76" t="str">
        <f t="shared" si="67"/>
        <v/>
      </c>
      <c r="AP27" s="77" t="str">
        <f t="shared" si="24"/>
        <v/>
      </c>
      <c r="AQ27" s="80">
        <v>0</v>
      </c>
      <c r="AR27" s="81" t="str">
        <f t="shared" si="68"/>
        <v/>
      </c>
      <c r="AS27" s="82" t="str">
        <f t="shared" si="26"/>
        <v/>
      </c>
      <c r="AT27" s="96">
        <v>0</v>
      </c>
      <c r="AU27" s="97" t="str">
        <f t="shared" si="69"/>
        <v/>
      </c>
      <c r="AV27" s="98" t="str">
        <f t="shared" si="28"/>
        <v/>
      </c>
      <c r="AW27" s="80">
        <v>0</v>
      </c>
      <c r="AX27" s="81" t="str">
        <f t="shared" si="29"/>
        <v/>
      </c>
      <c r="AY27" s="82" t="str">
        <f t="shared" si="30"/>
        <v/>
      </c>
      <c r="AZ27" s="96">
        <v>0</v>
      </c>
      <c r="BA27" s="97" t="str">
        <f t="shared" si="31"/>
        <v/>
      </c>
      <c r="BB27" s="98" t="str">
        <f t="shared" si="32"/>
        <v/>
      </c>
      <c r="BC27" s="99">
        <v>0</v>
      </c>
      <c r="BD27" s="100" t="str">
        <f t="shared" si="33"/>
        <v/>
      </c>
      <c r="BE27" s="101" t="str">
        <f t="shared" si="34"/>
        <v/>
      </c>
      <c r="BF27" s="102">
        <v>0</v>
      </c>
      <c r="BG27" s="103" t="str">
        <f t="shared" si="35"/>
        <v/>
      </c>
      <c r="BH27" s="104" t="str">
        <f t="shared" si="36"/>
        <v/>
      </c>
      <c r="BI27" s="96">
        <v>0</v>
      </c>
      <c r="BJ27" s="97" t="str">
        <f t="shared" si="37"/>
        <v/>
      </c>
      <c r="BK27" s="98" t="str">
        <f t="shared" si="38"/>
        <v/>
      </c>
      <c r="BL27" s="99">
        <v>0</v>
      </c>
      <c r="BM27" s="100" t="str">
        <f t="shared" si="39"/>
        <v/>
      </c>
      <c r="BN27" s="101" t="str">
        <f t="shared" si="40"/>
        <v/>
      </c>
      <c r="BO27" s="102">
        <v>0</v>
      </c>
      <c r="BP27" s="103" t="str">
        <f t="shared" si="41"/>
        <v/>
      </c>
      <c r="BQ27" s="104" t="str">
        <f t="shared" si="42"/>
        <v/>
      </c>
      <c r="BR27" s="105">
        <v>0</v>
      </c>
      <c r="BS27" s="106" t="str">
        <f t="shared" si="70"/>
        <v/>
      </c>
      <c r="BT27" s="107" t="str">
        <f t="shared" si="44"/>
        <v/>
      </c>
      <c r="BU27" s="75">
        <v>0</v>
      </c>
      <c r="BV27" s="76" t="str">
        <f t="shared" si="45"/>
        <v/>
      </c>
      <c r="BW27" s="77" t="str">
        <f t="shared" si="46"/>
        <v/>
      </c>
      <c r="BX27" s="78">
        <v>0</v>
      </c>
      <c r="BY27" s="79" t="str">
        <f t="shared" si="47"/>
        <v/>
      </c>
      <c r="BZ27" s="42" t="str">
        <f t="shared" si="48"/>
        <v/>
      </c>
      <c r="CA27" s="80">
        <v>0</v>
      </c>
      <c r="CB27" s="81" t="str">
        <f t="shared" si="49"/>
        <v/>
      </c>
      <c r="CC27" s="82" t="str">
        <f t="shared" si="50"/>
        <v/>
      </c>
      <c r="CD27" s="96">
        <v>0</v>
      </c>
      <c r="CE27" s="97" t="str">
        <f t="shared" si="71"/>
        <v/>
      </c>
      <c r="CF27" s="98" t="str">
        <f t="shared" si="52"/>
        <v/>
      </c>
      <c r="CG27" s="80">
        <v>0</v>
      </c>
      <c r="CH27" s="81" t="str">
        <f t="shared" si="72"/>
        <v/>
      </c>
      <c r="CI27" s="82" t="str">
        <f t="shared" si="54"/>
        <v/>
      </c>
      <c r="CJ27" s="96">
        <v>1</v>
      </c>
      <c r="CK27" s="97">
        <f t="shared" si="73"/>
        <v>1</v>
      </c>
      <c r="CL27" s="98">
        <f t="shared" si="56"/>
        <v>15</v>
      </c>
      <c r="CM27" s="83">
        <v>0</v>
      </c>
      <c r="CN27" s="84" t="str">
        <f t="shared" si="57"/>
        <v/>
      </c>
      <c r="CO27" s="85" t="str">
        <f t="shared" si="58"/>
        <v/>
      </c>
      <c r="CP27" s="93">
        <v>0</v>
      </c>
      <c r="CQ27" s="94" t="str">
        <f t="shared" si="74"/>
        <v/>
      </c>
      <c r="CR27" s="95" t="str">
        <f t="shared" si="60"/>
        <v/>
      </c>
      <c r="CS27" s="90">
        <v>0</v>
      </c>
      <c r="CT27" s="91" t="str">
        <f t="shared" si="75"/>
        <v/>
      </c>
      <c r="CU27" s="92" t="str">
        <f t="shared" si="62"/>
        <v/>
      </c>
      <c r="CV27" s="72" t="str">
        <f t="shared" si="63"/>
        <v>IHT Reader</v>
      </c>
      <c r="CW27" s="108" t="str">
        <f t="shared" si="64"/>
        <v>IHT Reader</v>
      </c>
    </row>
    <row r="28" spans="2:101" ht="31.5" customHeight="1" thickBot="1" x14ac:dyDescent="0.25">
      <c r="B28" s="109" t="s">
        <v>58</v>
      </c>
      <c r="C28" s="110" t="s">
        <v>70</v>
      </c>
      <c r="D28" s="110" t="s">
        <v>69</v>
      </c>
      <c r="E28" s="111">
        <v>0</v>
      </c>
      <c r="F28" s="111">
        <f>E28*28</f>
        <v>0</v>
      </c>
      <c r="G28" s="111">
        <f t="shared" si="1"/>
        <v>0</v>
      </c>
      <c r="H28" s="111">
        <f t="shared" si="2"/>
        <v>0</v>
      </c>
      <c r="I28" s="112"/>
      <c r="J28" s="113">
        <v>0</v>
      </c>
      <c r="K28" s="114" t="str">
        <f t="shared" si="3"/>
        <v/>
      </c>
      <c r="L28" s="115" t="str">
        <f t="shared" si="4"/>
        <v/>
      </c>
      <c r="M28" s="116">
        <v>0</v>
      </c>
      <c r="N28" s="117" t="str">
        <f t="shared" si="5"/>
        <v/>
      </c>
      <c r="O28" s="225" t="str">
        <f t="shared" si="6"/>
        <v/>
      </c>
      <c r="P28" s="118">
        <v>0</v>
      </c>
      <c r="Q28" s="119" t="str">
        <f t="shared" si="7"/>
        <v/>
      </c>
      <c r="R28" s="120" t="str">
        <f t="shared" si="8"/>
        <v/>
      </c>
      <c r="S28" s="121">
        <v>0</v>
      </c>
      <c r="T28" s="122" t="str">
        <f t="shared" si="9"/>
        <v/>
      </c>
      <c r="U28" s="123" t="str">
        <f t="shared" si="10"/>
        <v/>
      </c>
      <c r="V28" s="116">
        <v>0</v>
      </c>
      <c r="W28" s="117" t="str">
        <f t="shared" si="11"/>
        <v/>
      </c>
      <c r="X28" s="124" t="str">
        <f t="shared" si="12"/>
        <v/>
      </c>
      <c r="Y28" s="125">
        <v>0</v>
      </c>
      <c r="Z28" s="126" t="str">
        <f t="shared" si="13"/>
        <v/>
      </c>
      <c r="AA28" s="127" t="str">
        <f t="shared" si="14"/>
        <v/>
      </c>
      <c r="AB28" s="116">
        <v>0</v>
      </c>
      <c r="AC28" s="117" t="str">
        <f t="shared" si="15"/>
        <v/>
      </c>
      <c r="AD28" s="124" t="str">
        <f t="shared" si="16"/>
        <v/>
      </c>
      <c r="AE28" s="121">
        <v>0</v>
      </c>
      <c r="AF28" s="122" t="str">
        <f t="shared" si="17"/>
        <v/>
      </c>
      <c r="AG28" s="123" t="str">
        <f t="shared" si="18"/>
        <v/>
      </c>
      <c r="AH28" s="128">
        <v>0</v>
      </c>
      <c r="AI28" s="129" t="str">
        <f t="shared" si="65"/>
        <v/>
      </c>
      <c r="AJ28" s="130" t="str">
        <f t="shared" si="20"/>
        <v/>
      </c>
      <c r="AK28" s="131">
        <v>0</v>
      </c>
      <c r="AL28" s="132" t="str">
        <f t="shared" si="66"/>
        <v/>
      </c>
      <c r="AM28" s="133" t="str">
        <f t="shared" si="22"/>
        <v/>
      </c>
      <c r="AN28" s="113">
        <v>0</v>
      </c>
      <c r="AO28" s="114" t="str">
        <f t="shared" si="67"/>
        <v/>
      </c>
      <c r="AP28" s="115" t="str">
        <f t="shared" si="24"/>
        <v/>
      </c>
      <c r="AQ28" s="118">
        <v>0</v>
      </c>
      <c r="AR28" s="119" t="str">
        <f t="shared" si="68"/>
        <v/>
      </c>
      <c r="AS28" s="120" t="str">
        <f t="shared" si="26"/>
        <v/>
      </c>
      <c r="AT28" s="134">
        <v>0</v>
      </c>
      <c r="AU28" s="135" t="str">
        <f t="shared" si="69"/>
        <v/>
      </c>
      <c r="AV28" s="136" t="str">
        <f t="shared" si="28"/>
        <v/>
      </c>
      <c r="AW28" s="118">
        <v>0</v>
      </c>
      <c r="AX28" s="119" t="str">
        <f t="shared" si="29"/>
        <v/>
      </c>
      <c r="AY28" s="120" t="str">
        <f t="shared" si="30"/>
        <v/>
      </c>
      <c r="AZ28" s="134">
        <v>0</v>
      </c>
      <c r="BA28" s="135" t="str">
        <f t="shared" si="31"/>
        <v/>
      </c>
      <c r="BB28" s="136" t="str">
        <f t="shared" si="32"/>
        <v/>
      </c>
      <c r="BC28" s="137">
        <v>0</v>
      </c>
      <c r="BD28" s="138" t="str">
        <f t="shared" si="33"/>
        <v/>
      </c>
      <c r="BE28" s="139" t="str">
        <f t="shared" si="34"/>
        <v/>
      </c>
      <c r="BF28" s="140">
        <v>1</v>
      </c>
      <c r="BG28" s="141">
        <f t="shared" si="35"/>
        <v>0</v>
      </c>
      <c r="BH28" s="142">
        <f t="shared" si="36"/>
        <v>0</v>
      </c>
      <c r="BI28" s="134">
        <v>0</v>
      </c>
      <c r="BJ28" s="135" t="str">
        <f t="shared" si="37"/>
        <v/>
      </c>
      <c r="BK28" s="136" t="str">
        <f t="shared" si="38"/>
        <v/>
      </c>
      <c r="BL28" s="137">
        <v>0</v>
      </c>
      <c r="BM28" s="138" t="str">
        <f t="shared" si="39"/>
        <v/>
      </c>
      <c r="BN28" s="139" t="str">
        <f t="shared" si="40"/>
        <v/>
      </c>
      <c r="BO28" s="140">
        <v>1</v>
      </c>
      <c r="BP28" s="141" t="e">
        <f t="shared" si="41"/>
        <v>#DIV/0!</v>
      </c>
      <c r="BQ28" s="142">
        <f t="shared" si="42"/>
        <v>0</v>
      </c>
      <c r="BR28" s="143">
        <v>1</v>
      </c>
      <c r="BS28" s="144" t="e">
        <f t="shared" si="70"/>
        <v>#DIV/0!</v>
      </c>
      <c r="BT28" s="145">
        <f t="shared" si="44"/>
        <v>0</v>
      </c>
      <c r="BU28" s="113">
        <v>0</v>
      </c>
      <c r="BV28" s="114" t="str">
        <f t="shared" si="45"/>
        <v/>
      </c>
      <c r="BW28" s="115" t="str">
        <f t="shared" si="46"/>
        <v/>
      </c>
      <c r="BX28" s="116">
        <v>0</v>
      </c>
      <c r="BY28" s="117" t="str">
        <f t="shared" si="47"/>
        <v/>
      </c>
      <c r="BZ28" s="225" t="str">
        <f t="shared" si="48"/>
        <v/>
      </c>
      <c r="CA28" s="118">
        <v>0</v>
      </c>
      <c r="CB28" s="119" t="str">
        <f t="shared" si="49"/>
        <v/>
      </c>
      <c r="CC28" s="120" t="str">
        <f t="shared" si="50"/>
        <v/>
      </c>
      <c r="CD28" s="134">
        <v>0</v>
      </c>
      <c r="CE28" s="135" t="str">
        <f t="shared" si="71"/>
        <v/>
      </c>
      <c r="CF28" s="136" t="str">
        <f t="shared" si="52"/>
        <v/>
      </c>
      <c r="CG28" s="118">
        <v>0</v>
      </c>
      <c r="CH28" s="119" t="str">
        <f t="shared" si="72"/>
        <v/>
      </c>
      <c r="CI28" s="120" t="str">
        <f t="shared" si="54"/>
        <v/>
      </c>
      <c r="CJ28" s="134">
        <v>0</v>
      </c>
      <c r="CK28" s="135" t="str">
        <f t="shared" si="73"/>
        <v/>
      </c>
      <c r="CL28" s="136" t="str">
        <f t="shared" si="56"/>
        <v/>
      </c>
      <c r="CM28" s="121">
        <v>0</v>
      </c>
      <c r="CN28" s="122" t="str">
        <f t="shared" si="57"/>
        <v/>
      </c>
      <c r="CO28" s="123" t="str">
        <f t="shared" si="58"/>
        <v/>
      </c>
      <c r="CP28" s="131">
        <v>0</v>
      </c>
      <c r="CQ28" s="132" t="str">
        <f t="shared" si="74"/>
        <v/>
      </c>
      <c r="CR28" s="133" t="str">
        <f t="shared" si="60"/>
        <v/>
      </c>
      <c r="CS28" s="128">
        <v>0</v>
      </c>
      <c r="CT28" s="129" t="str">
        <f t="shared" si="75"/>
        <v/>
      </c>
      <c r="CU28" s="130" t="str">
        <f t="shared" si="62"/>
        <v/>
      </c>
      <c r="CV28" s="110" t="str">
        <f t="shared" si="63"/>
        <v>IHT Reader</v>
      </c>
      <c r="CW28" s="146" t="str">
        <f t="shared" si="64"/>
        <v>IHT Reader HD/Comp</v>
      </c>
    </row>
    <row r="29" spans="2:101" ht="30.75" customHeight="1" x14ac:dyDescent="0.2">
      <c r="B29" s="33" t="s">
        <v>71</v>
      </c>
      <c r="C29" s="34" t="s">
        <v>72</v>
      </c>
      <c r="D29" s="34" t="s">
        <v>71</v>
      </c>
      <c r="E29" s="35">
        <v>0</v>
      </c>
      <c r="F29" s="35">
        <f>E29*28</f>
        <v>0</v>
      </c>
      <c r="G29" s="35">
        <f t="shared" si="1"/>
        <v>0</v>
      </c>
      <c r="H29" s="35">
        <f t="shared" si="2"/>
        <v>0</v>
      </c>
      <c r="I29" s="147"/>
      <c r="J29" s="37">
        <v>0</v>
      </c>
      <c r="K29" s="38" t="str">
        <f t="shared" si="3"/>
        <v/>
      </c>
      <c r="L29" s="39" t="str">
        <f t="shared" si="4"/>
        <v/>
      </c>
      <c r="M29" s="40">
        <v>0</v>
      </c>
      <c r="N29" s="41" t="str">
        <f t="shared" si="5"/>
        <v/>
      </c>
      <c r="O29" s="42" t="str">
        <f t="shared" si="6"/>
        <v/>
      </c>
      <c r="P29" s="43">
        <v>0</v>
      </c>
      <c r="Q29" s="44" t="str">
        <f t="shared" si="7"/>
        <v/>
      </c>
      <c r="R29" s="45" t="str">
        <f t="shared" si="8"/>
        <v/>
      </c>
      <c r="S29" s="46">
        <v>1</v>
      </c>
      <c r="T29" s="47" t="e">
        <f t="shared" si="9"/>
        <v>#DIV/0!</v>
      </c>
      <c r="U29" s="48">
        <f t="shared" si="10"/>
        <v>0</v>
      </c>
      <c r="V29" s="40">
        <v>0</v>
      </c>
      <c r="W29" s="41" t="str">
        <f t="shared" si="11"/>
        <v/>
      </c>
      <c r="X29" s="42" t="str">
        <f t="shared" si="12"/>
        <v/>
      </c>
      <c r="Y29" s="49">
        <v>0</v>
      </c>
      <c r="Z29" s="50" t="str">
        <f t="shared" si="13"/>
        <v/>
      </c>
      <c r="AA29" s="51" t="str">
        <f t="shared" si="14"/>
        <v/>
      </c>
      <c r="AB29" s="40">
        <v>0</v>
      </c>
      <c r="AC29" s="41" t="str">
        <f t="shared" si="15"/>
        <v/>
      </c>
      <c r="AD29" s="42" t="str">
        <f t="shared" si="16"/>
        <v/>
      </c>
      <c r="AE29" s="46">
        <v>0</v>
      </c>
      <c r="AF29" s="47" t="str">
        <f t="shared" si="17"/>
        <v/>
      </c>
      <c r="AG29" s="48" t="str">
        <f t="shared" si="18"/>
        <v/>
      </c>
      <c r="AH29" s="52">
        <v>1</v>
      </c>
      <c r="AI29" s="53" t="e">
        <f t="shared" si="65"/>
        <v>#DIV/0!</v>
      </c>
      <c r="AJ29" s="54">
        <f t="shared" si="20"/>
        <v>0</v>
      </c>
      <c r="AK29" s="55">
        <v>0</v>
      </c>
      <c r="AL29" s="56" t="str">
        <f t="shared" si="66"/>
        <v/>
      </c>
      <c r="AM29" s="57" t="str">
        <f t="shared" si="22"/>
        <v/>
      </c>
      <c r="AN29" s="37">
        <v>0</v>
      </c>
      <c r="AO29" s="38" t="str">
        <f t="shared" si="67"/>
        <v/>
      </c>
      <c r="AP29" s="39" t="str">
        <f t="shared" si="24"/>
        <v/>
      </c>
      <c r="AQ29" s="43">
        <v>0</v>
      </c>
      <c r="AR29" s="44" t="str">
        <f t="shared" si="68"/>
        <v/>
      </c>
      <c r="AS29" s="45" t="str">
        <f t="shared" si="26"/>
        <v/>
      </c>
      <c r="AT29" s="58">
        <v>0</v>
      </c>
      <c r="AU29" s="59" t="str">
        <f t="shared" si="69"/>
        <v/>
      </c>
      <c r="AV29" s="60" t="str">
        <f t="shared" si="28"/>
        <v/>
      </c>
      <c r="AW29" s="43">
        <v>0</v>
      </c>
      <c r="AX29" s="44" t="str">
        <f t="shared" si="29"/>
        <v/>
      </c>
      <c r="AY29" s="45" t="str">
        <f t="shared" si="30"/>
        <v/>
      </c>
      <c r="AZ29" s="58">
        <v>0</v>
      </c>
      <c r="BA29" s="59" t="str">
        <f t="shared" si="31"/>
        <v/>
      </c>
      <c r="BB29" s="60" t="str">
        <f t="shared" si="32"/>
        <v/>
      </c>
      <c r="BC29" s="61">
        <v>0</v>
      </c>
      <c r="BD29" s="62" t="str">
        <f t="shared" si="33"/>
        <v/>
      </c>
      <c r="BE29" s="63" t="str">
        <f t="shared" si="34"/>
        <v/>
      </c>
      <c r="BF29" s="64">
        <v>0</v>
      </c>
      <c r="BG29" s="65" t="str">
        <f t="shared" si="35"/>
        <v/>
      </c>
      <c r="BH29" s="66" t="str">
        <f t="shared" si="36"/>
        <v/>
      </c>
      <c r="BI29" s="58">
        <v>0</v>
      </c>
      <c r="BJ29" s="59" t="str">
        <f t="shared" si="37"/>
        <v/>
      </c>
      <c r="BK29" s="60" t="str">
        <f t="shared" si="38"/>
        <v/>
      </c>
      <c r="BL29" s="61">
        <v>0</v>
      </c>
      <c r="BM29" s="62" t="str">
        <f t="shared" si="39"/>
        <v/>
      </c>
      <c r="BN29" s="63" t="str">
        <f t="shared" si="40"/>
        <v/>
      </c>
      <c r="BO29" s="64">
        <v>0</v>
      </c>
      <c r="BP29" s="65" t="str">
        <f t="shared" si="41"/>
        <v/>
      </c>
      <c r="BQ29" s="66" t="str">
        <f t="shared" si="42"/>
        <v/>
      </c>
      <c r="BR29" s="67">
        <v>1</v>
      </c>
      <c r="BS29" s="68" t="e">
        <f t="shared" si="70"/>
        <v>#DIV/0!</v>
      </c>
      <c r="BT29" s="69">
        <f t="shared" si="44"/>
        <v>0</v>
      </c>
      <c r="BU29" s="37">
        <v>0</v>
      </c>
      <c r="BV29" s="38" t="str">
        <f t="shared" si="45"/>
        <v/>
      </c>
      <c r="BW29" s="39" t="str">
        <f t="shared" si="46"/>
        <v/>
      </c>
      <c r="BX29" s="40">
        <v>0</v>
      </c>
      <c r="BY29" s="41" t="str">
        <f t="shared" si="47"/>
        <v/>
      </c>
      <c r="BZ29" s="42" t="str">
        <f t="shared" si="48"/>
        <v/>
      </c>
      <c r="CA29" s="43">
        <v>0</v>
      </c>
      <c r="CB29" s="44" t="str">
        <f t="shared" si="49"/>
        <v/>
      </c>
      <c r="CC29" s="45" t="str">
        <f t="shared" si="50"/>
        <v/>
      </c>
      <c r="CD29" s="58">
        <v>0</v>
      </c>
      <c r="CE29" s="59" t="str">
        <f t="shared" si="71"/>
        <v/>
      </c>
      <c r="CF29" s="60" t="str">
        <f t="shared" si="52"/>
        <v/>
      </c>
      <c r="CG29" s="43">
        <v>0</v>
      </c>
      <c r="CH29" s="44" t="str">
        <f t="shared" si="72"/>
        <v/>
      </c>
      <c r="CI29" s="45" t="str">
        <f t="shared" si="54"/>
        <v/>
      </c>
      <c r="CJ29" s="58">
        <v>0</v>
      </c>
      <c r="CK29" s="59" t="str">
        <f t="shared" si="73"/>
        <v/>
      </c>
      <c r="CL29" s="60" t="str">
        <f t="shared" si="56"/>
        <v/>
      </c>
      <c r="CM29" s="46">
        <v>0</v>
      </c>
      <c r="CN29" s="47" t="str">
        <f t="shared" si="57"/>
        <v/>
      </c>
      <c r="CO29" s="48" t="str">
        <f t="shared" si="58"/>
        <v/>
      </c>
      <c r="CP29" s="55">
        <v>0</v>
      </c>
      <c r="CQ29" s="56" t="str">
        <f t="shared" si="74"/>
        <v/>
      </c>
      <c r="CR29" s="57" t="str">
        <f t="shared" si="60"/>
        <v/>
      </c>
      <c r="CS29" s="52">
        <v>1</v>
      </c>
      <c r="CT29" s="53" t="e">
        <f t="shared" si="75"/>
        <v>#DIV/0!</v>
      </c>
      <c r="CU29" s="54">
        <f t="shared" si="62"/>
        <v>0</v>
      </c>
      <c r="CV29" s="34" t="str">
        <f t="shared" si="63"/>
        <v>Crosswords</v>
      </c>
      <c r="CW29" s="70" t="str">
        <f t="shared" si="64"/>
        <v>Crosswords HD/Comp</v>
      </c>
    </row>
    <row r="30" spans="2:101" ht="30.75" customHeight="1" x14ac:dyDescent="0.2">
      <c r="B30" s="71" t="s">
        <v>71</v>
      </c>
      <c r="C30" s="72" t="s">
        <v>73</v>
      </c>
      <c r="D30" s="72" t="s">
        <v>71</v>
      </c>
      <c r="E30" s="73">
        <v>0.24</v>
      </c>
      <c r="F30" s="73">
        <f>E30*28</f>
        <v>6.72</v>
      </c>
      <c r="G30" s="73">
        <f t="shared" si="1"/>
        <v>87.36</v>
      </c>
      <c r="H30" s="73">
        <f t="shared" si="2"/>
        <v>87.6</v>
      </c>
      <c r="I30" s="148"/>
      <c r="J30" s="75">
        <v>0</v>
      </c>
      <c r="K30" s="76" t="str">
        <f t="shared" si="3"/>
        <v/>
      </c>
      <c r="L30" s="77" t="str">
        <f t="shared" si="4"/>
        <v/>
      </c>
      <c r="M30" s="78">
        <v>0</v>
      </c>
      <c r="N30" s="79" t="str">
        <f t="shared" si="5"/>
        <v/>
      </c>
      <c r="O30" s="86" t="str">
        <f t="shared" si="6"/>
        <v/>
      </c>
      <c r="P30" s="80">
        <v>0</v>
      </c>
      <c r="Q30" s="81" t="str">
        <f t="shared" si="7"/>
        <v/>
      </c>
      <c r="R30" s="82" t="str">
        <f t="shared" si="8"/>
        <v/>
      </c>
      <c r="S30" s="83">
        <v>0</v>
      </c>
      <c r="T30" s="84" t="str">
        <f t="shared" si="9"/>
        <v/>
      </c>
      <c r="U30" s="85" t="str">
        <f t="shared" si="10"/>
        <v/>
      </c>
      <c r="V30" s="78">
        <v>0</v>
      </c>
      <c r="W30" s="79" t="str">
        <f t="shared" si="11"/>
        <v/>
      </c>
      <c r="X30" s="86" t="str">
        <f t="shared" si="12"/>
        <v/>
      </c>
      <c r="Y30" s="87">
        <v>0</v>
      </c>
      <c r="Z30" s="88" t="str">
        <f t="shared" si="13"/>
        <v/>
      </c>
      <c r="AA30" s="89" t="str">
        <f t="shared" si="14"/>
        <v/>
      </c>
      <c r="AB30" s="78">
        <v>0</v>
      </c>
      <c r="AC30" s="79" t="str">
        <f t="shared" si="15"/>
        <v/>
      </c>
      <c r="AD30" s="86" t="str">
        <f t="shared" si="16"/>
        <v/>
      </c>
      <c r="AE30" s="83">
        <v>0</v>
      </c>
      <c r="AF30" s="84" t="str">
        <f t="shared" si="17"/>
        <v/>
      </c>
      <c r="AG30" s="85" t="str">
        <f t="shared" si="18"/>
        <v/>
      </c>
      <c r="AH30" s="90">
        <v>0</v>
      </c>
      <c r="AI30" s="91" t="str">
        <f t="shared" si="65"/>
        <v/>
      </c>
      <c r="AJ30" s="92" t="str">
        <f t="shared" si="20"/>
        <v/>
      </c>
      <c r="AK30" s="93">
        <v>1</v>
      </c>
      <c r="AL30" s="94">
        <f t="shared" si="66"/>
        <v>1</v>
      </c>
      <c r="AM30" s="95">
        <f>IF(AK30=1,$E30*30,"")</f>
        <v>7.1999999999999993</v>
      </c>
      <c r="AN30" s="75">
        <v>0</v>
      </c>
      <c r="AO30" s="76" t="str">
        <f t="shared" si="67"/>
        <v/>
      </c>
      <c r="AP30" s="77"/>
      <c r="AQ30" s="80">
        <v>0</v>
      </c>
      <c r="AR30" s="81" t="str">
        <f t="shared" si="68"/>
        <v/>
      </c>
      <c r="AS30" s="82" t="str">
        <f>IF(AQ30=1,$E30*30,"")</f>
        <v/>
      </c>
      <c r="AT30" s="96">
        <v>0</v>
      </c>
      <c r="AU30" s="97" t="str">
        <f t="shared" si="69"/>
        <v/>
      </c>
      <c r="AV30" s="98" t="str">
        <f>IF(AT30=1,$E30*30,"")</f>
        <v/>
      </c>
      <c r="AW30" s="80">
        <v>0</v>
      </c>
      <c r="AX30" s="81" t="str">
        <f t="shared" si="29"/>
        <v/>
      </c>
      <c r="AY30" s="82" t="str">
        <f t="shared" si="30"/>
        <v/>
      </c>
      <c r="AZ30" s="96">
        <v>0</v>
      </c>
      <c r="BA30" s="97" t="str">
        <f t="shared" si="31"/>
        <v/>
      </c>
      <c r="BB30" s="98" t="str">
        <f t="shared" si="32"/>
        <v/>
      </c>
      <c r="BC30" s="99">
        <v>0</v>
      </c>
      <c r="BD30" s="100" t="str">
        <f t="shared" si="33"/>
        <v/>
      </c>
      <c r="BE30" s="101" t="str">
        <f t="shared" si="34"/>
        <v/>
      </c>
      <c r="BF30" s="102">
        <v>0</v>
      </c>
      <c r="BG30" s="103" t="str">
        <f t="shared" si="35"/>
        <v/>
      </c>
      <c r="BH30" s="104" t="str">
        <f t="shared" si="36"/>
        <v/>
      </c>
      <c r="BI30" s="96">
        <v>0</v>
      </c>
      <c r="BJ30" s="97" t="str">
        <f t="shared" si="37"/>
        <v/>
      </c>
      <c r="BK30" s="98" t="str">
        <f t="shared" si="38"/>
        <v/>
      </c>
      <c r="BL30" s="99">
        <v>0</v>
      </c>
      <c r="BM30" s="100" t="str">
        <f t="shared" si="39"/>
        <v/>
      </c>
      <c r="BN30" s="101" t="str">
        <f t="shared" si="40"/>
        <v/>
      </c>
      <c r="BO30" s="102">
        <v>0</v>
      </c>
      <c r="BP30" s="103" t="str">
        <f t="shared" si="41"/>
        <v/>
      </c>
      <c r="BQ30" s="104" t="str">
        <f t="shared" si="42"/>
        <v/>
      </c>
      <c r="BR30" s="105">
        <v>0</v>
      </c>
      <c r="BS30" s="106" t="str">
        <f t="shared" si="70"/>
        <v/>
      </c>
      <c r="BT30" s="107" t="str">
        <f t="shared" si="44"/>
        <v/>
      </c>
      <c r="BU30" s="75">
        <v>0</v>
      </c>
      <c r="BV30" s="76" t="str">
        <f t="shared" si="45"/>
        <v/>
      </c>
      <c r="BW30" s="77" t="str">
        <f t="shared" si="46"/>
        <v/>
      </c>
      <c r="BX30" s="78">
        <v>0</v>
      </c>
      <c r="BY30" s="79" t="str">
        <f t="shared" si="47"/>
        <v/>
      </c>
      <c r="BZ30" s="86" t="str">
        <f t="shared" si="48"/>
        <v/>
      </c>
      <c r="CA30" s="80">
        <v>0</v>
      </c>
      <c r="CB30" s="81" t="str">
        <f t="shared" si="49"/>
        <v/>
      </c>
      <c r="CC30" s="82" t="str">
        <f t="shared" si="50"/>
        <v/>
      </c>
      <c r="CD30" s="96">
        <v>0</v>
      </c>
      <c r="CE30" s="97" t="str">
        <f t="shared" si="71"/>
        <v/>
      </c>
      <c r="CF30" s="98" t="str">
        <f t="shared" si="52"/>
        <v/>
      </c>
      <c r="CG30" s="80">
        <v>0</v>
      </c>
      <c r="CH30" s="81" t="str">
        <f t="shared" si="72"/>
        <v/>
      </c>
      <c r="CI30" s="82" t="str">
        <f t="shared" si="54"/>
        <v/>
      </c>
      <c r="CJ30" s="96">
        <v>0</v>
      </c>
      <c r="CK30" s="97" t="str">
        <f t="shared" si="73"/>
        <v/>
      </c>
      <c r="CL30" s="98" t="str">
        <f>IF(CJ30=1,$E30*30,"")</f>
        <v/>
      </c>
      <c r="CM30" s="83">
        <v>0</v>
      </c>
      <c r="CN30" s="84" t="str">
        <f t="shared" si="57"/>
        <v/>
      </c>
      <c r="CO30" s="85" t="str">
        <f t="shared" si="58"/>
        <v/>
      </c>
      <c r="CP30" s="93">
        <v>0</v>
      </c>
      <c r="CQ30" s="94" t="str">
        <f t="shared" si="74"/>
        <v/>
      </c>
      <c r="CR30" s="95" t="str">
        <f>IF(CP30=1,$E30*30,"")</f>
        <v/>
      </c>
      <c r="CS30" s="90">
        <v>0</v>
      </c>
      <c r="CT30" s="91" t="str">
        <f t="shared" si="75"/>
        <v/>
      </c>
      <c r="CU30" s="92" t="str">
        <f>IF(CS30=1,$E30*30,"")</f>
        <v/>
      </c>
      <c r="CV30" s="72" t="str">
        <f t="shared" si="63"/>
        <v>Crosswords</v>
      </c>
      <c r="CW30" s="108" t="str">
        <f t="shared" si="64"/>
        <v>Crosswords Monthly (30)</v>
      </c>
    </row>
    <row r="31" spans="2:101" ht="30.75" customHeight="1" thickBot="1" x14ac:dyDescent="0.25">
      <c r="B31" s="149" t="s">
        <v>71</v>
      </c>
      <c r="C31" s="150" t="s">
        <v>74</v>
      </c>
      <c r="D31" s="150" t="s">
        <v>71</v>
      </c>
      <c r="E31" s="151">
        <v>0</v>
      </c>
      <c r="F31" s="151">
        <f>E31*28</f>
        <v>0</v>
      </c>
      <c r="G31" s="151">
        <f t="shared" si="1"/>
        <v>0</v>
      </c>
      <c r="H31" s="151">
        <f t="shared" si="2"/>
        <v>0</v>
      </c>
      <c r="I31" s="152"/>
      <c r="J31" s="153">
        <v>0</v>
      </c>
      <c r="K31" s="154" t="str">
        <f t="shared" si="3"/>
        <v/>
      </c>
      <c r="L31" s="155" t="str">
        <f t="shared" si="4"/>
        <v/>
      </c>
      <c r="M31" s="156">
        <v>0</v>
      </c>
      <c r="N31" s="157" t="str">
        <f t="shared" si="5"/>
        <v/>
      </c>
      <c r="O31" s="164" t="str">
        <f t="shared" si="6"/>
        <v/>
      </c>
      <c r="P31" s="158">
        <v>0</v>
      </c>
      <c r="Q31" s="159" t="str">
        <f t="shared" si="7"/>
        <v/>
      </c>
      <c r="R31" s="160" t="str">
        <f t="shared" si="8"/>
        <v/>
      </c>
      <c r="S31" s="161">
        <v>0</v>
      </c>
      <c r="T31" s="162" t="str">
        <f t="shared" si="9"/>
        <v/>
      </c>
      <c r="U31" s="163" t="str">
        <f t="shared" si="10"/>
        <v/>
      </c>
      <c r="V31" s="156">
        <v>0</v>
      </c>
      <c r="W31" s="157" t="str">
        <f t="shared" si="11"/>
        <v/>
      </c>
      <c r="X31" s="164" t="str">
        <f t="shared" si="12"/>
        <v/>
      </c>
      <c r="Y31" s="165">
        <v>0</v>
      </c>
      <c r="Z31" s="166" t="str">
        <f t="shared" si="13"/>
        <v/>
      </c>
      <c r="AA31" s="167" t="str">
        <f t="shared" si="14"/>
        <v/>
      </c>
      <c r="AB31" s="156">
        <v>0</v>
      </c>
      <c r="AC31" s="157" t="str">
        <f t="shared" si="15"/>
        <v/>
      </c>
      <c r="AD31" s="164" t="str">
        <f t="shared" si="16"/>
        <v/>
      </c>
      <c r="AE31" s="161">
        <v>0</v>
      </c>
      <c r="AF31" s="162" t="str">
        <f t="shared" si="17"/>
        <v/>
      </c>
      <c r="AG31" s="163" t="str">
        <f t="shared" si="18"/>
        <v/>
      </c>
      <c r="AH31" s="168">
        <v>0</v>
      </c>
      <c r="AI31" s="169" t="str">
        <f t="shared" si="65"/>
        <v/>
      </c>
      <c r="AJ31" s="170" t="str">
        <f t="shared" si="20"/>
        <v/>
      </c>
      <c r="AK31" s="171">
        <v>0</v>
      </c>
      <c r="AL31" s="172" t="str">
        <f t="shared" si="66"/>
        <v/>
      </c>
      <c r="AM31" s="173" t="str">
        <f>IF(AK31=1,$E31*30,"")</f>
        <v/>
      </c>
      <c r="AN31" s="153">
        <v>0</v>
      </c>
      <c r="AO31" s="154" t="str">
        <f t="shared" si="67"/>
        <v/>
      </c>
      <c r="AP31" s="155"/>
      <c r="AQ31" s="158">
        <v>0</v>
      </c>
      <c r="AR31" s="159" t="str">
        <f t="shared" si="68"/>
        <v/>
      </c>
      <c r="AS31" s="160" t="str">
        <f>IF(AQ31=1,$E31*30,"")</f>
        <v/>
      </c>
      <c r="AT31" s="174">
        <v>0</v>
      </c>
      <c r="AU31" s="175" t="str">
        <f t="shared" si="69"/>
        <v/>
      </c>
      <c r="AV31" s="176" t="str">
        <f>IF(AT31=1,$E31*30,"")</f>
        <v/>
      </c>
      <c r="AW31" s="158">
        <v>0</v>
      </c>
      <c r="AX31" s="159" t="str">
        <f t="shared" si="29"/>
        <v/>
      </c>
      <c r="AY31" s="160" t="str">
        <f t="shared" si="30"/>
        <v/>
      </c>
      <c r="AZ31" s="174">
        <v>0</v>
      </c>
      <c r="BA31" s="175" t="str">
        <f t="shared" si="31"/>
        <v/>
      </c>
      <c r="BB31" s="176" t="str">
        <f t="shared" si="32"/>
        <v/>
      </c>
      <c r="BC31" s="177">
        <v>0</v>
      </c>
      <c r="BD31" s="178" t="str">
        <f t="shared" si="33"/>
        <v/>
      </c>
      <c r="BE31" s="179" t="str">
        <f t="shared" si="34"/>
        <v/>
      </c>
      <c r="BF31" s="180">
        <v>0</v>
      </c>
      <c r="BG31" s="181" t="str">
        <f t="shared" si="35"/>
        <v/>
      </c>
      <c r="BH31" s="182" t="str">
        <f t="shared" si="36"/>
        <v/>
      </c>
      <c r="BI31" s="174">
        <v>0</v>
      </c>
      <c r="BJ31" s="175" t="str">
        <f t="shared" si="37"/>
        <v/>
      </c>
      <c r="BK31" s="176" t="str">
        <f t="shared" si="38"/>
        <v/>
      </c>
      <c r="BL31" s="177">
        <v>0</v>
      </c>
      <c r="BM31" s="178" t="str">
        <f t="shared" si="39"/>
        <v/>
      </c>
      <c r="BN31" s="179" t="str">
        <f t="shared" si="40"/>
        <v/>
      </c>
      <c r="BO31" s="180">
        <v>0</v>
      </c>
      <c r="BP31" s="181" t="str">
        <f t="shared" si="41"/>
        <v/>
      </c>
      <c r="BQ31" s="182" t="str">
        <f t="shared" si="42"/>
        <v/>
      </c>
      <c r="BR31" s="183">
        <v>0</v>
      </c>
      <c r="BS31" s="184" t="str">
        <f t="shared" si="70"/>
        <v/>
      </c>
      <c r="BT31" s="185" t="str">
        <f t="shared" si="44"/>
        <v/>
      </c>
      <c r="BU31" s="153">
        <v>0</v>
      </c>
      <c r="BV31" s="154" t="str">
        <f t="shared" si="45"/>
        <v/>
      </c>
      <c r="BW31" s="155" t="str">
        <f t="shared" si="46"/>
        <v/>
      </c>
      <c r="BX31" s="156">
        <v>0</v>
      </c>
      <c r="BY31" s="157" t="str">
        <f t="shared" si="47"/>
        <v/>
      </c>
      <c r="BZ31" s="164" t="str">
        <f t="shared" si="48"/>
        <v/>
      </c>
      <c r="CA31" s="158">
        <v>0</v>
      </c>
      <c r="CB31" s="159" t="str">
        <f t="shared" si="49"/>
        <v/>
      </c>
      <c r="CC31" s="160" t="str">
        <f t="shared" si="50"/>
        <v/>
      </c>
      <c r="CD31" s="174">
        <v>0</v>
      </c>
      <c r="CE31" s="175" t="str">
        <f t="shared" si="71"/>
        <v/>
      </c>
      <c r="CF31" s="176" t="str">
        <f t="shared" si="52"/>
        <v/>
      </c>
      <c r="CG31" s="158">
        <v>0</v>
      </c>
      <c r="CH31" s="159" t="str">
        <f t="shared" si="72"/>
        <v/>
      </c>
      <c r="CI31" s="160" t="str">
        <f t="shared" si="54"/>
        <v/>
      </c>
      <c r="CJ31" s="174">
        <v>0</v>
      </c>
      <c r="CK31" s="175" t="str">
        <f t="shared" si="73"/>
        <v/>
      </c>
      <c r="CL31" s="176" t="str">
        <f>IF(CJ31=1,$E31*30,"")</f>
        <v/>
      </c>
      <c r="CM31" s="161">
        <v>0</v>
      </c>
      <c r="CN31" s="162" t="str">
        <f t="shared" si="57"/>
        <v/>
      </c>
      <c r="CO31" s="163" t="str">
        <f t="shared" si="58"/>
        <v/>
      </c>
      <c r="CP31" s="171">
        <v>1</v>
      </c>
      <c r="CQ31" s="172" t="e">
        <f t="shared" si="74"/>
        <v>#DIV/0!</v>
      </c>
      <c r="CR31" s="173">
        <f>IF(CP31=1,$E31*30,"")</f>
        <v>0</v>
      </c>
      <c r="CS31" s="168">
        <v>0</v>
      </c>
      <c r="CT31" s="169" t="str">
        <f t="shared" si="75"/>
        <v/>
      </c>
      <c r="CU31" s="170" t="str">
        <f>IF(CS31=1,$E31*30,"")</f>
        <v/>
      </c>
      <c r="CV31" s="150" t="str">
        <f t="shared" si="63"/>
        <v>Crosswords</v>
      </c>
      <c r="CW31" s="186" t="str">
        <f t="shared" si="64"/>
        <v>Crosswords Basic Plus</v>
      </c>
    </row>
    <row r="32" spans="2:101" ht="30.75" customHeight="1" thickBot="1" x14ac:dyDescent="0.25">
      <c r="B32" s="226" t="s">
        <v>75</v>
      </c>
      <c r="C32" s="227" t="s">
        <v>23</v>
      </c>
      <c r="D32" s="227" t="s">
        <v>46</v>
      </c>
      <c r="E32" s="228">
        <v>3.95</v>
      </c>
      <c r="F32" s="229" t="s">
        <v>76</v>
      </c>
      <c r="G32" s="229" t="s">
        <v>76</v>
      </c>
      <c r="H32" s="229" t="s">
        <v>76</v>
      </c>
      <c r="I32" s="230"/>
      <c r="J32" s="231">
        <v>0</v>
      </c>
      <c r="K32" s="232" t="str">
        <f t="shared" si="3"/>
        <v/>
      </c>
      <c r="L32" s="233" t="str">
        <f t="shared" si="4"/>
        <v/>
      </c>
      <c r="M32" s="234">
        <v>0</v>
      </c>
      <c r="N32" s="235" t="str">
        <f t="shared" si="5"/>
        <v/>
      </c>
      <c r="O32" s="236" t="str">
        <f t="shared" si="6"/>
        <v/>
      </c>
      <c r="P32" s="237">
        <v>0</v>
      </c>
      <c r="Q32" s="238" t="str">
        <f t="shared" si="7"/>
        <v/>
      </c>
      <c r="R32" s="239" t="str">
        <f t="shared" si="8"/>
        <v/>
      </c>
      <c r="S32" s="240">
        <v>0</v>
      </c>
      <c r="T32" s="241" t="str">
        <f t="shared" si="9"/>
        <v/>
      </c>
      <c r="U32" s="242" t="str">
        <f t="shared" si="10"/>
        <v/>
      </c>
      <c r="V32" s="234">
        <v>0</v>
      </c>
      <c r="W32" s="235" t="str">
        <f t="shared" si="11"/>
        <v/>
      </c>
      <c r="X32" s="236" t="str">
        <f t="shared" si="12"/>
        <v/>
      </c>
      <c r="Y32" s="243">
        <v>0</v>
      </c>
      <c r="Z32" s="244" t="str">
        <f t="shared" si="13"/>
        <v/>
      </c>
      <c r="AA32" s="245" t="str">
        <f t="shared" si="14"/>
        <v/>
      </c>
      <c r="AB32" s="234">
        <v>0</v>
      </c>
      <c r="AC32" s="235" t="str">
        <f t="shared" si="15"/>
        <v/>
      </c>
      <c r="AD32" s="236" t="str">
        <f t="shared" si="16"/>
        <v/>
      </c>
      <c r="AE32" s="240">
        <v>0</v>
      </c>
      <c r="AF32" s="241" t="str">
        <f t="shared" si="17"/>
        <v/>
      </c>
      <c r="AG32" s="242" t="str">
        <f t="shared" si="18"/>
        <v/>
      </c>
      <c r="AH32" s="246">
        <v>0</v>
      </c>
      <c r="AI32" s="247" t="str">
        <f t="shared" si="65"/>
        <v/>
      </c>
      <c r="AJ32" s="248" t="str">
        <f t="shared" si="20"/>
        <v/>
      </c>
      <c r="AK32" s="249">
        <v>0</v>
      </c>
      <c r="AL32" s="250" t="str">
        <f t="shared" si="66"/>
        <v/>
      </c>
      <c r="AM32" s="251" t="str">
        <f>IF(AK32=1,$F32,"")</f>
        <v/>
      </c>
      <c r="AN32" s="231">
        <v>0</v>
      </c>
      <c r="AO32" s="232" t="str">
        <f t="shared" si="67"/>
        <v/>
      </c>
      <c r="AP32" s="233" t="str">
        <f>IF(AN32=1,$F32,"")</f>
        <v/>
      </c>
      <c r="AQ32" s="237">
        <v>1</v>
      </c>
      <c r="AR32" s="238">
        <f t="shared" si="68"/>
        <v>1</v>
      </c>
      <c r="AS32" s="239">
        <f>IF(AQ32=1,$E32,"")</f>
        <v>3.95</v>
      </c>
      <c r="AT32" s="252">
        <v>0</v>
      </c>
      <c r="AU32" s="253" t="str">
        <f t="shared" si="69"/>
        <v/>
      </c>
      <c r="AV32" s="254" t="str">
        <f>IF(AT32=1,$E32,"")</f>
        <v/>
      </c>
      <c r="AW32" s="237">
        <v>0</v>
      </c>
      <c r="AX32" s="238" t="str">
        <f t="shared" si="29"/>
        <v/>
      </c>
      <c r="AY32" s="239" t="str">
        <f t="shared" si="30"/>
        <v/>
      </c>
      <c r="AZ32" s="252">
        <v>0</v>
      </c>
      <c r="BA32" s="253" t="str">
        <f t="shared" si="31"/>
        <v/>
      </c>
      <c r="BB32" s="254" t="str">
        <f t="shared" si="32"/>
        <v/>
      </c>
      <c r="BC32" s="255">
        <v>0</v>
      </c>
      <c r="BD32" s="256" t="str">
        <f t="shared" si="33"/>
        <v/>
      </c>
      <c r="BE32" s="257" t="str">
        <f t="shared" si="34"/>
        <v/>
      </c>
      <c r="BF32" s="258">
        <v>0</v>
      </c>
      <c r="BG32" s="259" t="str">
        <f t="shared" si="35"/>
        <v/>
      </c>
      <c r="BH32" s="260" t="str">
        <f t="shared" si="36"/>
        <v/>
      </c>
      <c r="BI32" s="252">
        <v>0</v>
      </c>
      <c r="BJ32" s="253" t="str">
        <f t="shared" si="37"/>
        <v/>
      </c>
      <c r="BK32" s="254" t="str">
        <f t="shared" si="38"/>
        <v/>
      </c>
      <c r="BL32" s="255">
        <v>0</v>
      </c>
      <c r="BM32" s="256" t="str">
        <f t="shared" si="39"/>
        <v/>
      </c>
      <c r="BN32" s="257" t="str">
        <f t="shared" si="40"/>
        <v/>
      </c>
      <c r="BO32" s="258">
        <v>0</v>
      </c>
      <c r="BP32" s="259" t="str">
        <f t="shared" si="41"/>
        <v/>
      </c>
      <c r="BQ32" s="260" t="str">
        <f t="shared" si="42"/>
        <v/>
      </c>
      <c r="BR32" s="261">
        <v>0</v>
      </c>
      <c r="BS32" s="262" t="str">
        <f t="shared" si="70"/>
        <v/>
      </c>
      <c r="BT32" s="263" t="str">
        <f t="shared" si="44"/>
        <v/>
      </c>
      <c r="BU32" s="231">
        <v>0</v>
      </c>
      <c r="BV32" s="232" t="str">
        <f t="shared" si="45"/>
        <v/>
      </c>
      <c r="BW32" s="233" t="str">
        <f t="shared" si="46"/>
        <v/>
      </c>
      <c r="BX32" s="234">
        <v>0</v>
      </c>
      <c r="BY32" s="235" t="str">
        <f t="shared" si="47"/>
        <v/>
      </c>
      <c r="BZ32" s="236" t="str">
        <f t="shared" si="48"/>
        <v/>
      </c>
      <c r="CA32" s="237">
        <v>0</v>
      </c>
      <c r="CB32" s="238" t="str">
        <f t="shared" si="49"/>
        <v/>
      </c>
      <c r="CC32" s="239" t="str">
        <f t="shared" si="50"/>
        <v/>
      </c>
      <c r="CD32" s="252">
        <v>0</v>
      </c>
      <c r="CE32" s="253" t="str">
        <f t="shared" si="71"/>
        <v/>
      </c>
      <c r="CF32" s="254" t="str">
        <f t="shared" si="52"/>
        <v/>
      </c>
      <c r="CG32" s="237">
        <v>0</v>
      </c>
      <c r="CH32" s="238" t="str">
        <f t="shared" si="72"/>
        <v/>
      </c>
      <c r="CI32" s="239" t="str">
        <f t="shared" si="54"/>
        <v/>
      </c>
      <c r="CJ32" s="252">
        <v>0</v>
      </c>
      <c r="CK32" s="253" t="str">
        <f t="shared" si="73"/>
        <v/>
      </c>
      <c r="CL32" s="254" t="str">
        <f>IF(CJ32=1,$E32,"")</f>
        <v/>
      </c>
      <c r="CM32" s="240">
        <v>0</v>
      </c>
      <c r="CN32" s="241" t="str">
        <f t="shared" si="57"/>
        <v/>
      </c>
      <c r="CO32" s="242" t="str">
        <f t="shared" si="58"/>
        <v/>
      </c>
      <c r="CP32" s="249">
        <v>0</v>
      </c>
      <c r="CQ32" s="250" t="str">
        <f t="shared" si="74"/>
        <v/>
      </c>
      <c r="CR32" s="251" t="str">
        <f>IF(CP32=1,$F32,"")</f>
        <v/>
      </c>
      <c r="CS32" s="246">
        <v>0</v>
      </c>
      <c r="CT32" s="247" t="str">
        <f t="shared" si="75"/>
        <v/>
      </c>
      <c r="CU32" s="248" t="str">
        <f>IF(CS32=1,$F32,"")</f>
        <v/>
      </c>
      <c r="CV32" s="227" t="str">
        <f t="shared" si="63"/>
        <v>Archive Article</v>
      </c>
      <c r="CW32" s="264" t="str">
        <f t="shared" si="64"/>
        <v>Single Archive</v>
      </c>
    </row>
    <row r="33" spans="2:101" ht="30.75" customHeight="1" thickBot="1" x14ac:dyDescent="0.25">
      <c r="B33" s="265" t="s">
        <v>36</v>
      </c>
      <c r="C33" s="266" t="s">
        <v>36</v>
      </c>
      <c r="D33" s="266" t="s">
        <v>36</v>
      </c>
      <c r="E33" s="267">
        <v>2.99</v>
      </c>
      <c r="F33" s="268" t="s">
        <v>76</v>
      </c>
      <c r="G33" s="268" t="s">
        <v>76</v>
      </c>
      <c r="H33" s="268" t="s">
        <v>76</v>
      </c>
      <c r="I33" s="269"/>
      <c r="J33" s="270">
        <v>0</v>
      </c>
      <c r="K33" s="271"/>
      <c r="L33" s="272"/>
      <c r="M33" s="273">
        <v>0</v>
      </c>
      <c r="N33" s="274"/>
      <c r="O33" s="275"/>
      <c r="P33" s="276">
        <v>0</v>
      </c>
      <c r="Q33" s="277"/>
      <c r="R33" s="278"/>
      <c r="S33" s="279">
        <v>0</v>
      </c>
      <c r="T33" s="280"/>
      <c r="U33" s="281"/>
      <c r="V33" s="273">
        <v>0</v>
      </c>
      <c r="W33" s="274"/>
      <c r="X33" s="275"/>
      <c r="Y33" s="282">
        <v>0</v>
      </c>
      <c r="Z33" s="283"/>
      <c r="AA33" s="284"/>
      <c r="AB33" s="273">
        <v>0</v>
      </c>
      <c r="AC33" s="274"/>
      <c r="AD33" s="275"/>
      <c r="AE33" s="279">
        <v>0</v>
      </c>
      <c r="AF33" s="280"/>
      <c r="AG33" s="281"/>
      <c r="AH33" s="285">
        <v>0</v>
      </c>
      <c r="AI33" s="286"/>
      <c r="AJ33" s="287"/>
      <c r="AK33" s="288">
        <v>0</v>
      </c>
      <c r="AL33" s="289"/>
      <c r="AM33" s="290"/>
      <c r="AN33" s="270">
        <v>0</v>
      </c>
      <c r="AO33" s="271"/>
      <c r="AP33" s="272"/>
      <c r="AQ33" s="276">
        <v>0</v>
      </c>
      <c r="AR33" s="277"/>
      <c r="AS33" s="278"/>
      <c r="AT33" s="291">
        <v>0</v>
      </c>
      <c r="AU33" s="292"/>
      <c r="AV33" s="293"/>
      <c r="AW33" s="276">
        <v>0</v>
      </c>
      <c r="AX33" s="277"/>
      <c r="AY33" s="278"/>
      <c r="AZ33" s="291">
        <v>0</v>
      </c>
      <c r="BA33" s="292"/>
      <c r="BB33" s="293"/>
      <c r="BC33" s="294">
        <v>0</v>
      </c>
      <c r="BD33" s="295"/>
      <c r="BE33" s="296"/>
      <c r="BF33" s="297">
        <v>0</v>
      </c>
      <c r="BG33" s="298"/>
      <c r="BH33" s="299"/>
      <c r="BI33" s="291">
        <v>0</v>
      </c>
      <c r="BJ33" s="292"/>
      <c r="BK33" s="293"/>
      <c r="BL33" s="294">
        <v>0</v>
      </c>
      <c r="BM33" s="295"/>
      <c r="BN33" s="296"/>
      <c r="BO33" s="297">
        <v>0</v>
      </c>
      <c r="BP33" s="298"/>
      <c r="BQ33" s="299"/>
      <c r="BR33" s="300">
        <v>0</v>
      </c>
      <c r="BS33" s="301"/>
      <c r="BT33" s="302"/>
      <c r="BU33" s="270">
        <v>0</v>
      </c>
      <c r="BV33" s="271"/>
      <c r="BW33" s="272"/>
      <c r="BX33" s="273">
        <v>0</v>
      </c>
      <c r="BY33" s="274"/>
      <c r="BZ33" s="275"/>
      <c r="CA33" s="276">
        <v>0</v>
      </c>
      <c r="CB33" s="277"/>
      <c r="CC33" s="278"/>
      <c r="CD33" s="291">
        <v>1</v>
      </c>
      <c r="CE33" s="292">
        <f t="shared" si="71"/>
        <v>1</v>
      </c>
      <c r="CF33" s="303">
        <f>IF(CD33=1,$E33,"")</f>
        <v>2.99</v>
      </c>
      <c r="CG33" s="276">
        <v>0</v>
      </c>
      <c r="CH33" s="277" t="str">
        <f t="shared" si="72"/>
        <v/>
      </c>
      <c r="CI33" s="278" t="str">
        <f t="shared" si="54"/>
        <v/>
      </c>
      <c r="CJ33" s="291">
        <v>0</v>
      </c>
      <c r="CK33" s="292"/>
      <c r="CL33" s="293"/>
      <c r="CM33" s="279">
        <v>0</v>
      </c>
      <c r="CN33" s="280"/>
      <c r="CO33" s="281"/>
      <c r="CP33" s="288">
        <v>0</v>
      </c>
      <c r="CQ33" s="289"/>
      <c r="CR33" s="290"/>
      <c r="CS33" s="285">
        <v>0</v>
      </c>
      <c r="CT33" s="286"/>
      <c r="CU33" s="287"/>
      <c r="CV33" s="266" t="str">
        <f t="shared" si="63"/>
        <v>Lesson Plan</v>
      </c>
      <c r="CW33" s="304" t="str">
        <f t="shared" si="64"/>
        <v>Lesson Plan</v>
      </c>
    </row>
    <row r="34" spans="2:101" ht="30.75" customHeight="1" thickBot="1" x14ac:dyDescent="0.25">
      <c r="B34" s="265" t="s">
        <v>77</v>
      </c>
      <c r="C34" s="266" t="s">
        <v>77</v>
      </c>
      <c r="D34" s="266" t="s">
        <v>77</v>
      </c>
      <c r="E34" s="267">
        <v>0</v>
      </c>
      <c r="F34" s="268">
        <v>0</v>
      </c>
      <c r="G34" s="268">
        <v>0</v>
      </c>
      <c r="H34" s="268">
        <v>0</v>
      </c>
      <c r="I34" s="269"/>
      <c r="J34" s="270">
        <v>0</v>
      </c>
      <c r="K34" s="271"/>
      <c r="L34" s="272"/>
      <c r="M34" s="273">
        <v>0</v>
      </c>
      <c r="N34" s="274"/>
      <c r="O34" s="275"/>
      <c r="P34" s="276">
        <v>0</v>
      </c>
      <c r="Q34" s="277"/>
      <c r="R34" s="278"/>
      <c r="S34" s="279">
        <v>0</v>
      </c>
      <c r="T34" s="280"/>
      <c r="U34" s="281"/>
      <c r="V34" s="273">
        <v>0</v>
      </c>
      <c r="W34" s="274"/>
      <c r="X34" s="275"/>
      <c r="Y34" s="282">
        <v>0</v>
      </c>
      <c r="Z34" s="283"/>
      <c r="AA34" s="284"/>
      <c r="AB34" s="273">
        <v>0</v>
      </c>
      <c r="AC34" s="274"/>
      <c r="AD34" s="275"/>
      <c r="AE34" s="279">
        <v>0</v>
      </c>
      <c r="AF34" s="280"/>
      <c r="AG34" s="281"/>
      <c r="AH34" s="285">
        <v>0</v>
      </c>
      <c r="AI34" s="286"/>
      <c r="AJ34" s="287"/>
      <c r="AK34" s="288">
        <v>0</v>
      </c>
      <c r="AL34" s="289"/>
      <c r="AM34" s="290"/>
      <c r="AN34" s="270">
        <v>0</v>
      </c>
      <c r="AO34" s="271"/>
      <c r="AP34" s="272"/>
      <c r="AQ34" s="276">
        <v>0</v>
      </c>
      <c r="AR34" s="277"/>
      <c r="AS34" s="278"/>
      <c r="AT34" s="291">
        <v>0</v>
      </c>
      <c r="AU34" s="292"/>
      <c r="AV34" s="293"/>
      <c r="AW34" s="276">
        <v>0</v>
      </c>
      <c r="AX34" s="277"/>
      <c r="AY34" s="278"/>
      <c r="AZ34" s="291">
        <v>0</v>
      </c>
      <c r="BA34" s="292"/>
      <c r="BB34" s="293"/>
      <c r="BC34" s="294">
        <v>0</v>
      </c>
      <c r="BD34" s="295"/>
      <c r="BE34" s="296"/>
      <c r="BF34" s="297">
        <v>0</v>
      </c>
      <c r="BG34" s="298"/>
      <c r="BH34" s="299"/>
      <c r="BI34" s="291">
        <v>0</v>
      </c>
      <c r="BJ34" s="292"/>
      <c r="BK34" s="293"/>
      <c r="BL34" s="294">
        <v>0</v>
      </c>
      <c r="BM34" s="295"/>
      <c r="BN34" s="296"/>
      <c r="BO34" s="297">
        <v>0</v>
      </c>
      <c r="BP34" s="298"/>
      <c r="BQ34" s="299"/>
      <c r="BR34" s="300">
        <v>0</v>
      </c>
      <c r="BS34" s="301"/>
      <c r="BT34" s="302" t="str">
        <f>IF(BR34=1,$F34,"")</f>
        <v/>
      </c>
      <c r="BU34" s="270">
        <v>0</v>
      </c>
      <c r="BV34" s="271"/>
      <c r="BW34" s="272"/>
      <c r="BX34" s="273">
        <v>0</v>
      </c>
      <c r="BY34" s="274"/>
      <c r="BZ34" s="275"/>
      <c r="CA34" s="276">
        <v>0</v>
      </c>
      <c r="CB34" s="277"/>
      <c r="CC34" s="278"/>
      <c r="CD34" s="291">
        <v>0</v>
      </c>
      <c r="CE34" s="292" t="str">
        <f t="shared" si="71"/>
        <v/>
      </c>
      <c r="CF34" s="293" t="str">
        <f>IF(CD34=1,$F34,"")</f>
        <v/>
      </c>
      <c r="CG34" s="276">
        <v>1</v>
      </c>
      <c r="CH34" s="277" t="e">
        <f t="shared" si="72"/>
        <v>#DIV/0!</v>
      </c>
      <c r="CI34" s="278">
        <f t="shared" si="54"/>
        <v>0</v>
      </c>
      <c r="CJ34" s="291">
        <v>0</v>
      </c>
      <c r="CK34" s="292"/>
      <c r="CL34" s="293"/>
      <c r="CM34" s="279">
        <v>0</v>
      </c>
      <c r="CN34" s="280"/>
      <c r="CO34" s="281"/>
      <c r="CP34" s="288">
        <v>0</v>
      </c>
      <c r="CQ34" s="289"/>
      <c r="CR34" s="290"/>
      <c r="CS34" s="285">
        <v>0</v>
      </c>
      <c r="CT34" s="286"/>
      <c r="CU34" s="287"/>
      <c r="CV34" s="266" t="str">
        <f t="shared" si="63"/>
        <v>Intent to Buy</v>
      </c>
      <c r="CW34" s="304" t="str">
        <f t="shared" si="64"/>
        <v>Intent to Buy</v>
      </c>
    </row>
    <row r="35" spans="2:101" ht="15" x14ac:dyDescent="0.25">
      <c r="B35" s="305"/>
      <c r="C35" s="305"/>
      <c r="D35" s="305"/>
      <c r="E35" s="306"/>
      <c r="F35" s="306"/>
      <c r="G35" s="306"/>
      <c r="H35" s="306"/>
      <c r="I35" s="190"/>
      <c r="J35" s="307"/>
      <c r="K35" s="307"/>
      <c r="L35" s="307"/>
      <c r="M35" s="307"/>
      <c r="N35" s="307"/>
      <c r="O35" s="307"/>
      <c r="P35" s="307"/>
      <c r="Q35" s="307"/>
      <c r="R35" s="307"/>
      <c r="S35" s="307"/>
      <c r="T35" s="307"/>
      <c r="U35" s="307"/>
      <c r="V35" s="307"/>
      <c r="W35" s="307"/>
      <c r="X35" s="307"/>
      <c r="Y35" s="307"/>
      <c r="Z35" s="307"/>
      <c r="AA35" s="307"/>
      <c r="AB35" s="307"/>
      <c r="AC35" s="307"/>
      <c r="AD35" s="307"/>
      <c r="AE35" s="307"/>
      <c r="AF35" s="307"/>
      <c r="AG35" s="307"/>
      <c r="AH35" s="307"/>
      <c r="AI35" s="307"/>
      <c r="AJ35" s="307"/>
      <c r="AK35" s="307"/>
      <c r="AL35" s="307"/>
      <c r="AM35" s="307"/>
      <c r="AN35" s="307"/>
      <c r="AO35" s="307"/>
      <c r="AP35" s="307"/>
      <c r="AQ35" s="307"/>
      <c r="AR35" s="307"/>
      <c r="AS35" s="307"/>
      <c r="AT35" s="307"/>
      <c r="AU35" s="307"/>
      <c r="AV35" s="307"/>
      <c r="AW35" s="307"/>
      <c r="AX35" s="307"/>
      <c r="AY35" s="307"/>
      <c r="AZ35" s="307"/>
      <c r="BA35" s="307"/>
      <c r="BB35" s="307"/>
      <c r="BC35" s="307"/>
      <c r="BD35" s="307"/>
      <c r="BE35" s="307"/>
      <c r="BF35" s="307"/>
      <c r="BG35" s="307"/>
      <c r="BH35" s="307"/>
      <c r="BI35" s="307"/>
      <c r="BJ35" s="307"/>
      <c r="BK35" s="307"/>
      <c r="BL35" s="307"/>
      <c r="BM35" s="307"/>
      <c r="BN35" s="307"/>
      <c r="BO35" s="307"/>
      <c r="BP35" s="307"/>
      <c r="BQ35" s="307"/>
      <c r="BR35" s="307"/>
      <c r="BS35" s="307"/>
      <c r="BT35" s="307"/>
      <c r="BU35" s="307"/>
      <c r="BV35" s="307"/>
      <c r="BW35" s="307"/>
      <c r="BX35" s="307"/>
      <c r="BY35" s="307"/>
      <c r="BZ35" s="307"/>
      <c r="CA35" s="307"/>
      <c r="CB35" s="307"/>
      <c r="CC35" s="307"/>
      <c r="CD35" s="307"/>
      <c r="CE35" s="307"/>
      <c r="CF35" s="307"/>
      <c r="CG35" s="307"/>
      <c r="CH35" s="307"/>
      <c r="CI35" s="307"/>
      <c r="CJ35" s="307"/>
      <c r="CK35" s="307"/>
      <c r="CL35" s="307"/>
      <c r="CM35" s="307"/>
      <c r="CN35" s="307"/>
      <c r="CO35" s="307"/>
      <c r="CP35" s="307"/>
      <c r="CQ35" s="307"/>
      <c r="CR35" s="307"/>
      <c r="CS35" s="307"/>
      <c r="CT35" s="307"/>
      <c r="CU35" s="307"/>
      <c r="CV35" s="305"/>
      <c r="CW35" s="305"/>
    </row>
    <row r="36" spans="2:101" x14ac:dyDescent="0.2">
      <c r="B36" s="3"/>
      <c r="C36" s="3"/>
      <c r="D36" s="3"/>
      <c r="G36" s="308" t="s">
        <v>78</v>
      </c>
      <c r="H36" s="308"/>
      <c r="I36" s="309"/>
      <c r="J36" s="310"/>
      <c r="K36" s="310"/>
      <c r="L36" s="311">
        <f>SUM(L5:L35)</f>
        <v>14.999999994</v>
      </c>
      <c r="M36" s="312"/>
      <c r="N36" s="310"/>
      <c r="O36" s="313">
        <f>SUM(O5:O35)</f>
        <v>19.999999999</v>
      </c>
      <c r="P36" s="312"/>
      <c r="Q36" s="310"/>
      <c r="R36" s="314">
        <f>SUM(R5:R35)</f>
        <v>34.999999994</v>
      </c>
      <c r="S36" s="312"/>
      <c r="T36" s="310"/>
      <c r="U36" s="315">
        <f>SUM(U5:U35)</f>
        <v>0</v>
      </c>
      <c r="V36" s="312"/>
      <c r="W36" s="310"/>
      <c r="X36" s="315">
        <f>SUM(X5:X35)</f>
        <v>0</v>
      </c>
      <c r="Y36" s="312"/>
      <c r="Z36" s="310"/>
      <c r="AA36" s="316">
        <f>SUM(AA5:AA35)</f>
        <v>0</v>
      </c>
      <c r="AB36" s="312"/>
      <c r="AC36" s="310"/>
      <c r="AD36" s="313">
        <f>SUM(AD5:AD35)</f>
        <v>0</v>
      </c>
      <c r="AE36" s="312"/>
      <c r="AF36" s="310"/>
      <c r="AG36" s="315">
        <f>SUM(AG5:AG35)</f>
        <v>35</v>
      </c>
      <c r="AH36" s="312"/>
      <c r="AI36" s="310"/>
      <c r="AJ36" s="317">
        <f>SUM(AJ5:AJ35)</f>
        <v>0</v>
      </c>
      <c r="AK36" s="312"/>
      <c r="AL36" s="310"/>
      <c r="AM36" s="318">
        <f>SUM(AM5:AM35)</f>
        <v>7.1999999999999993</v>
      </c>
      <c r="AN36" s="312"/>
      <c r="AO36" s="310"/>
      <c r="AP36" s="319">
        <f>SUM(AP5:AP35)</f>
        <v>19.989999999999998</v>
      </c>
      <c r="AQ36" s="312"/>
      <c r="AR36" s="310"/>
      <c r="AS36" s="320">
        <f>SUM(AS5:AS35)</f>
        <v>3.95</v>
      </c>
      <c r="AT36" s="312"/>
      <c r="AU36" s="310"/>
      <c r="AV36" s="321">
        <f>SUM(AV5:AV35)</f>
        <v>14.95</v>
      </c>
      <c r="AW36" s="312"/>
      <c r="AX36" s="310"/>
      <c r="AY36" s="314">
        <f>SUM(AY5:AY35)</f>
        <v>0</v>
      </c>
      <c r="AZ36" s="312"/>
      <c r="BA36" s="310"/>
      <c r="BB36" s="321">
        <f>SUM(BB5:BB35)</f>
        <v>14.999999999</v>
      </c>
      <c r="BC36" s="312"/>
      <c r="BD36" s="310"/>
      <c r="BE36" s="321">
        <f>SUM(BE5:BE35)</f>
        <v>15</v>
      </c>
      <c r="BF36" s="312"/>
      <c r="BG36" s="310"/>
      <c r="BH36" s="321">
        <f>SUM(BH5:BH35)</f>
        <v>24.999999999</v>
      </c>
      <c r="BI36" s="312"/>
      <c r="BJ36" s="310"/>
      <c r="BK36" s="321">
        <f>SUM(BK5:BK35)</f>
        <v>0</v>
      </c>
      <c r="BL36" s="312"/>
      <c r="BM36" s="310"/>
      <c r="BN36" s="321">
        <f>SUM(BN5:BN35)</f>
        <v>0</v>
      </c>
      <c r="BO36" s="312"/>
      <c r="BP36" s="310"/>
      <c r="BQ36" s="321">
        <f>SUM(BQ5:BQ35)</f>
        <v>0</v>
      </c>
      <c r="BR36" s="312"/>
      <c r="BS36" s="310"/>
      <c r="BT36" s="317">
        <f>SUM(BT5:BT35)</f>
        <v>0</v>
      </c>
      <c r="BU36" s="310"/>
      <c r="BV36" s="310"/>
      <c r="BW36" s="311">
        <f>SUM(BW5:BW35)</f>
        <v>14.999999994</v>
      </c>
      <c r="BX36" s="312"/>
      <c r="BY36" s="310"/>
      <c r="BZ36" s="313">
        <f>SUM(BZ5:BZ35)</f>
        <v>19.999999999</v>
      </c>
      <c r="CA36" s="312"/>
      <c r="CB36" s="310"/>
      <c r="CC36" s="314">
        <f>SUM(CC5:CC35)</f>
        <v>34.999999994</v>
      </c>
      <c r="CD36" s="312"/>
      <c r="CE36" s="310"/>
      <c r="CF36" s="317">
        <f>SUM(CF5:CF35)</f>
        <v>2.99</v>
      </c>
      <c r="CG36" s="312"/>
      <c r="CH36" s="310"/>
      <c r="CI36" s="317">
        <f>SUM(CI5:CI35)</f>
        <v>0</v>
      </c>
      <c r="CJ36" s="312"/>
      <c r="CK36" s="310"/>
      <c r="CL36" s="321">
        <f>SUM(CL5:CL35)</f>
        <v>15</v>
      </c>
      <c r="CM36" s="312"/>
      <c r="CN36" s="310"/>
      <c r="CO36" s="315">
        <f>SUM(CO5:CO35)</f>
        <v>0</v>
      </c>
      <c r="CP36" s="312"/>
      <c r="CQ36" s="310"/>
      <c r="CR36" s="318">
        <f>SUM(CR5:CR35)</f>
        <v>0</v>
      </c>
      <c r="CS36" s="312"/>
      <c r="CT36" s="310"/>
      <c r="CU36" s="317">
        <f>SUM(CU5:CU35)</f>
        <v>0</v>
      </c>
      <c r="CV36" s="312"/>
      <c r="CW36" s="308" t="s">
        <v>79</v>
      </c>
    </row>
    <row r="37" spans="2:101" x14ac:dyDescent="0.2">
      <c r="B37" s="3"/>
      <c r="C37" s="3"/>
      <c r="D37" s="3"/>
      <c r="G37" s="308" t="s">
        <v>80</v>
      </c>
      <c r="H37" s="308"/>
      <c r="I37" s="309"/>
      <c r="J37" s="310"/>
      <c r="K37" s="310"/>
      <c r="L37" s="322">
        <f>L36*13</f>
        <v>194.999999922</v>
      </c>
      <c r="M37" s="312"/>
      <c r="N37" s="310"/>
      <c r="O37" s="323">
        <f>O36*13</f>
        <v>259.99999998700002</v>
      </c>
      <c r="P37" s="312"/>
      <c r="Q37" s="310"/>
      <c r="R37" s="324">
        <f>R36*13</f>
        <v>454.99999992199997</v>
      </c>
      <c r="S37" s="312"/>
      <c r="T37" s="310"/>
      <c r="U37" s="325">
        <f>U36*13</f>
        <v>0</v>
      </c>
      <c r="V37" s="312"/>
      <c r="W37" s="310"/>
      <c r="X37" s="325">
        <f>X36*13</f>
        <v>0</v>
      </c>
      <c r="Y37" s="312"/>
      <c r="Z37" s="310"/>
      <c r="AA37" s="326">
        <f>AA36*13</f>
        <v>0</v>
      </c>
      <c r="AB37" s="312"/>
      <c r="AC37" s="310"/>
      <c r="AD37" s="323">
        <f>AD36*13</f>
        <v>0</v>
      </c>
      <c r="AE37" s="312"/>
      <c r="AF37" s="310"/>
      <c r="AG37" s="325">
        <f>AG36*13</f>
        <v>455</v>
      </c>
      <c r="AH37" s="312"/>
      <c r="AI37" s="310"/>
      <c r="AJ37" s="327">
        <f>AJ36*13</f>
        <v>0</v>
      </c>
      <c r="AK37" s="312"/>
      <c r="AL37" s="310"/>
      <c r="AM37" s="328"/>
      <c r="AN37" s="312"/>
      <c r="AO37" s="310"/>
      <c r="AP37" s="329">
        <f>AP36*13</f>
        <v>259.87</v>
      </c>
      <c r="AQ37" s="312"/>
      <c r="AR37" s="310"/>
      <c r="AS37" s="330"/>
      <c r="AT37" s="312"/>
      <c r="AU37" s="310"/>
      <c r="AV37" s="331"/>
      <c r="AW37" s="312"/>
      <c r="AX37" s="310"/>
      <c r="AY37" s="324">
        <f>AY36*13</f>
        <v>0</v>
      </c>
      <c r="AZ37" s="312"/>
      <c r="BA37" s="310"/>
      <c r="BB37" s="324"/>
      <c r="BC37" s="312"/>
      <c r="BD37" s="310"/>
      <c r="BE37" s="324"/>
      <c r="BF37" s="312"/>
      <c r="BG37" s="310"/>
      <c r="BH37" s="324"/>
      <c r="BI37" s="312"/>
      <c r="BJ37" s="310"/>
      <c r="BK37" s="324"/>
      <c r="BL37" s="312"/>
      <c r="BM37" s="310"/>
      <c r="BN37" s="324"/>
      <c r="BO37" s="312"/>
      <c r="BP37" s="310"/>
      <c r="BQ37" s="324"/>
      <c r="BR37" s="312"/>
      <c r="BS37" s="310"/>
      <c r="BT37" s="327">
        <f>BT36*13</f>
        <v>0</v>
      </c>
      <c r="BU37" s="310"/>
      <c r="BV37" s="310"/>
      <c r="BW37" s="322">
        <f>BW36*13</f>
        <v>194.999999922</v>
      </c>
      <c r="BX37" s="312"/>
      <c r="BY37" s="310"/>
      <c r="BZ37" s="323">
        <f>BZ36*13</f>
        <v>259.99999998700002</v>
      </c>
      <c r="CA37" s="312"/>
      <c r="CB37" s="310"/>
      <c r="CC37" s="324">
        <f>CC36*13</f>
        <v>454.99999992199997</v>
      </c>
      <c r="CD37" s="312"/>
      <c r="CE37" s="310"/>
      <c r="CF37" s="327"/>
      <c r="CG37" s="312"/>
      <c r="CH37" s="310"/>
      <c r="CI37" s="327">
        <f>CI36*13</f>
        <v>0</v>
      </c>
      <c r="CJ37" s="312"/>
      <c r="CK37" s="310"/>
      <c r="CL37" s="331">
        <f>CL36*13</f>
        <v>195</v>
      </c>
      <c r="CM37" s="312"/>
      <c r="CN37" s="310"/>
      <c r="CO37" s="325">
        <f>CO36*13</f>
        <v>0</v>
      </c>
      <c r="CP37" s="312"/>
      <c r="CQ37" s="310"/>
      <c r="CR37" s="328"/>
      <c r="CS37" s="312"/>
      <c r="CT37" s="310"/>
      <c r="CU37" s="327"/>
      <c r="CV37" s="312"/>
      <c r="CW37" s="308" t="s">
        <v>81</v>
      </c>
    </row>
    <row r="38" spans="2:101" x14ac:dyDescent="0.2">
      <c r="B38" s="3"/>
      <c r="C38" s="3"/>
      <c r="D38" s="3"/>
      <c r="G38" s="308" t="s">
        <v>82</v>
      </c>
      <c r="H38" s="308"/>
      <c r="I38" s="309"/>
      <c r="J38" s="310"/>
      <c r="K38" s="310"/>
      <c r="L38" s="322">
        <f>B1Monthy/28*365</f>
        <v>195.53571420750001</v>
      </c>
      <c r="M38" s="312"/>
      <c r="N38" s="310"/>
      <c r="O38" s="323">
        <f>B2Monthly/28*365</f>
        <v>260.71428570124999</v>
      </c>
      <c r="P38" s="312"/>
      <c r="Q38" s="310"/>
      <c r="R38" s="324">
        <f>B3Monthly/28*365</f>
        <v>456.24999992178573</v>
      </c>
      <c r="S38" s="312"/>
      <c r="T38" s="310"/>
      <c r="U38" s="325">
        <f>U36/28*365</f>
        <v>0</v>
      </c>
      <c r="V38" s="312"/>
      <c r="W38" s="310"/>
      <c r="X38" s="325">
        <f>X36/28*365</f>
        <v>0</v>
      </c>
      <c r="Y38" s="312"/>
      <c r="Z38" s="310"/>
      <c r="AA38" s="326">
        <f>AA36/28*365</f>
        <v>0</v>
      </c>
      <c r="AB38" s="312"/>
      <c r="AC38" s="310"/>
      <c r="AD38" s="323">
        <v>0</v>
      </c>
      <c r="AE38" s="312"/>
      <c r="AF38" s="310"/>
      <c r="AG38" s="325">
        <f>AG36/28*365</f>
        <v>456.25</v>
      </c>
      <c r="AH38" s="312"/>
      <c r="AI38" s="310"/>
      <c r="AJ38" s="332">
        <f>AJ36/28*365</f>
        <v>0</v>
      </c>
      <c r="AK38" s="312"/>
      <c r="AL38" s="310"/>
      <c r="AM38" s="332">
        <f>AM36/30*365</f>
        <v>87.59999999999998</v>
      </c>
      <c r="AN38" s="312"/>
      <c r="AO38" s="310"/>
      <c r="AP38" s="329">
        <f>AP36/28*365</f>
        <v>260.58392857142854</v>
      </c>
      <c r="AQ38" s="312"/>
      <c r="AR38" s="310"/>
      <c r="AS38" s="324"/>
      <c r="AT38" s="312"/>
      <c r="AU38" s="310"/>
      <c r="AV38" s="333"/>
      <c r="AW38" s="312"/>
      <c r="AX38" s="310"/>
      <c r="AY38" s="324">
        <f>B3Monthly/28*365</f>
        <v>456.24999992178573</v>
      </c>
      <c r="AZ38" s="312"/>
      <c r="BA38" s="310"/>
      <c r="BB38" s="324"/>
      <c r="BC38" s="312"/>
      <c r="BD38" s="310"/>
      <c r="BE38" s="324"/>
      <c r="BF38" s="312"/>
      <c r="BG38" s="310"/>
      <c r="BH38" s="324"/>
      <c r="BI38" s="312"/>
      <c r="BJ38" s="310"/>
      <c r="BK38" s="324"/>
      <c r="BL38" s="312"/>
      <c r="BM38" s="310"/>
      <c r="BN38" s="324"/>
      <c r="BO38" s="312"/>
      <c r="BP38" s="310"/>
      <c r="BQ38" s="324"/>
      <c r="BR38" s="312"/>
      <c r="BS38" s="310"/>
      <c r="BT38" s="332">
        <f>BT36/28*365</f>
        <v>0</v>
      </c>
      <c r="BU38" s="310"/>
      <c r="BV38" s="310"/>
      <c r="BW38" s="322">
        <f>B1Monthy/28*365</f>
        <v>195.53571420750001</v>
      </c>
      <c r="BX38" s="312"/>
      <c r="BY38" s="310"/>
      <c r="BZ38" s="323">
        <f>B2Monthly/28*365</f>
        <v>260.71428570124999</v>
      </c>
      <c r="CA38" s="312"/>
      <c r="CB38" s="310"/>
      <c r="CC38" s="324">
        <f>B3Monthly/28*365</f>
        <v>456.24999992178573</v>
      </c>
      <c r="CD38" s="312"/>
      <c r="CE38" s="310"/>
      <c r="CF38" s="332"/>
      <c r="CG38" s="312"/>
      <c r="CH38" s="310"/>
      <c r="CI38" s="332">
        <f>CI36/28*365</f>
        <v>0</v>
      </c>
      <c r="CJ38" s="312"/>
      <c r="CK38" s="310"/>
      <c r="CL38" s="333"/>
      <c r="CM38" s="312"/>
      <c r="CN38" s="310"/>
      <c r="CO38" s="325">
        <f>CO36/28*365</f>
        <v>0</v>
      </c>
      <c r="CP38" s="312"/>
      <c r="CQ38" s="310"/>
      <c r="CR38" s="332">
        <f>CR36/30*365</f>
        <v>0</v>
      </c>
      <c r="CS38" s="312"/>
      <c r="CT38" s="310"/>
      <c r="CU38" s="332">
        <f>CU36/30*365</f>
        <v>0</v>
      </c>
      <c r="CV38" s="312"/>
      <c r="CW38" s="308" t="s">
        <v>83</v>
      </c>
    </row>
    <row r="39" spans="2:101" x14ac:dyDescent="0.2">
      <c r="B39" s="3"/>
      <c r="C39" s="3"/>
      <c r="D39" s="3"/>
      <c r="G39" s="334" t="s">
        <v>84</v>
      </c>
      <c r="H39" s="334"/>
      <c r="I39" s="335"/>
      <c r="J39" s="310"/>
      <c r="K39" s="310"/>
      <c r="L39" s="311">
        <v>15</v>
      </c>
      <c r="M39" s="312"/>
      <c r="N39" s="310"/>
      <c r="O39" s="313">
        <v>20</v>
      </c>
      <c r="P39" s="312"/>
      <c r="Q39" s="310"/>
      <c r="R39" s="314">
        <v>35</v>
      </c>
      <c r="S39" s="312"/>
      <c r="T39" s="310"/>
      <c r="U39" s="315">
        <v>0</v>
      </c>
      <c r="V39" s="312"/>
      <c r="W39" s="310"/>
      <c r="X39" s="315">
        <v>0</v>
      </c>
      <c r="Y39" s="312"/>
      <c r="Z39" s="310"/>
      <c r="AA39" s="316">
        <v>0</v>
      </c>
      <c r="AB39" s="312"/>
      <c r="AC39" s="310"/>
      <c r="AD39" s="313">
        <v>0</v>
      </c>
      <c r="AE39" s="312"/>
      <c r="AF39" s="310"/>
      <c r="AG39" s="315">
        <v>35</v>
      </c>
      <c r="AH39" s="312"/>
      <c r="AI39" s="310"/>
      <c r="AJ39" s="317">
        <v>0</v>
      </c>
      <c r="AK39" s="312"/>
      <c r="AL39" s="310"/>
      <c r="AM39" s="318"/>
      <c r="AN39" s="312"/>
      <c r="AO39" s="310"/>
      <c r="AP39" s="319">
        <v>19.989999999999998</v>
      </c>
      <c r="AQ39" s="312"/>
      <c r="AR39" s="310"/>
      <c r="AS39" s="320">
        <v>3.95</v>
      </c>
      <c r="AT39" s="312"/>
      <c r="AU39" s="310"/>
      <c r="AV39" s="321">
        <v>14.95</v>
      </c>
      <c r="AW39" s="312"/>
      <c r="AX39" s="310"/>
      <c r="AY39" s="314">
        <v>0</v>
      </c>
      <c r="AZ39" s="312"/>
      <c r="BA39" s="310"/>
      <c r="BB39" s="321">
        <v>15</v>
      </c>
      <c r="BC39" s="312"/>
      <c r="BD39" s="310"/>
      <c r="BE39" s="321">
        <v>15</v>
      </c>
      <c r="BF39" s="312"/>
      <c r="BG39" s="310"/>
      <c r="BH39" s="321">
        <v>25</v>
      </c>
      <c r="BI39" s="312"/>
      <c r="BJ39" s="310"/>
      <c r="BK39" s="321">
        <v>0</v>
      </c>
      <c r="BL39" s="312"/>
      <c r="BM39" s="310"/>
      <c r="BN39" s="321">
        <v>0</v>
      </c>
      <c r="BO39" s="312"/>
      <c r="BP39" s="310"/>
      <c r="BQ39" s="321">
        <v>0</v>
      </c>
      <c r="BR39" s="312"/>
      <c r="BS39" s="310"/>
      <c r="BT39" s="317">
        <v>0</v>
      </c>
      <c r="BU39" s="310"/>
      <c r="BV39" s="310"/>
      <c r="BW39" s="311">
        <v>15</v>
      </c>
      <c r="BX39" s="312"/>
      <c r="BY39" s="310"/>
      <c r="BZ39" s="313">
        <v>20</v>
      </c>
      <c r="CA39" s="312"/>
      <c r="CB39" s="310"/>
      <c r="CC39" s="314">
        <v>35</v>
      </c>
      <c r="CD39" s="312"/>
      <c r="CE39" s="310"/>
      <c r="CF39" s="317">
        <v>2.99</v>
      </c>
      <c r="CG39" s="312"/>
      <c r="CH39" s="310"/>
      <c r="CI39" s="317">
        <v>0</v>
      </c>
      <c r="CJ39" s="312"/>
      <c r="CK39" s="310"/>
      <c r="CL39" s="321">
        <v>15</v>
      </c>
      <c r="CM39" s="312"/>
      <c r="CN39" s="310"/>
      <c r="CO39" s="315">
        <v>0</v>
      </c>
      <c r="CP39" s="312"/>
      <c r="CQ39" s="310"/>
      <c r="CR39" s="318">
        <v>0</v>
      </c>
      <c r="CS39" s="312"/>
      <c r="CT39" s="310"/>
      <c r="CU39" s="317">
        <v>0</v>
      </c>
      <c r="CV39" s="312"/>
      <c r="CW39" s="334" t="s">
        <v>85</v>
      </c>
    </row>
    <row r="40" spans="2:101" x14ac:dyDescent="0.2">
      <c r="B40" s="3"/>
      <c r="C40" s="3"/>
      <c r="D40" s="3"/>
    </row>
    <row r="41" spans="2:101" x14ac:dyDescent="0.2">
      <c r="E41" s="336"/>
      <c r="F41" s="336"/>
      <c r="G41" s="336"/>
      <c r="H41" s="336"/>
    </row>
    <row r="42" spans="2:101" x14ac:dyDescent="0.2">
      <c r="B42" s="3"/>
      <c r="C42" s="3"/>
      <c r="D42" s="3"/>
    </row>
    <row r="43" spans="2:101" x14ac:dyDescent="0.2">
      <c r="BV43" s="1">
        <v>1</v>
      </c>
    </row>
    <row r="44" spans="2:101" s="32" customFormat="1" ht="25.5" x14ac:dyDescent="0.2">
      <c r="D44" s="337" t="s">
        <v>86</v>
      </c>
      <c r="E44" s="338">
        <v>0</v>
      </c>
      <c r="F44" s="339"/>
      <c r="G44" s="339"/>
      <c r="H44" s="340"/>
      <c r="I44" s="341"/>
      <c r="J44" s="341"/>
      <c r="K44" s="341"/>
      <c r="L44" s="341"/>
      <c r="M44" s="341"/>
      <c r="N44" s="341"/>
      <c r="O44" s="341"/>
      <c r="P44" s="341"/>
      <c r="Q44" s="341"/>
      <c r="R44" s="341"/>
      <c r="S44" s="341"/>
      <c r="T44" s="341"/>
      <c r="U44" s="341"/>
      <c r="V44" s="341"/>
      <c r="W44" s="341"/>
      <c r="X44" s="341"/>
      <c r="Y44" s="341"/>
      <c r="Z44" s="341"/>
      <c r="AA44" s="341"/>
      <c r="AB44" s="341"/>
      <c r="AC44" s="341"/>
      <c r="AD44" s="341"/>
      <c r="AE44" s="341"/>
      <c r="AF44" s="341"/>
      <c r="AG44" s="341"/>
      <c r="AH44" s="341"/>
      <c r="AI44" s="341"/>
      <c r="AJ44" s="341"/>
      <c r="AK44" s="341"/>
      <c r="AL44" s="341"/>
      <c r="AM44" s="341"/>
      <c r="AN44" s="341"/>
      <c r="AO44" s="341"/>
      <c r="AP44" s="341"/>
      <c r="AQ44" s="341"/>
      <c r="AR44" s="341"/>
      <c r="AS44" s="341"/>
      <c r="AT44" s="341"/>
      <c r="AU44" s="341"/>
      <c r="AV44" s="341"/>
      <c r="AW44" s="341"/>
      <c r="AX44" s="341"/>
      <c r="AY44" s="341"/>
      <c r="AZ44" s="341"/>
      <c r="BA44" s="341"/>
      <c r="BB44" s="341"/>
      <c r="BC44" s="341"/>
      <c r="BD44" s="341"/>
      <c r="BE44" s="341"/>
      <c r="BF44" s="341"/>
      <c r="BG44" s="341"/>
      <c r="BH44" s="341"/>
      <c r="BI44" s="341"/>
      <c r="BJ44" s="341"/>
      <c r="BK44" s="341"/>
      <c r="BL44" s="341"/>
      <c r="BM44" s="341"/>
      <c r="BN44" s="341"/>
      <c r="BO44" s="341"/>
      <c r="BP44" s="341"/>
      <c r="BQ44" s="341"/>
      <c r="BR44" s="341"/>
      <c r="BS44" s="341"/>
      <c r="BT44" s="341"/>
      <c r="BU44" s="341"/>
      <c r="BV44" s="341"/>
      <c r="BW44" s="341"/>
      <c r="BX44" s="341"/>
      <c r="BY44" s="341"/>
      <c r="BZ44" s="341"/>
      <c r="CA44" s="341"/>
      <c r="CB44" s="341"/>
      <c r="CC44" s="341"/>
      <c r="CD44" s="341"/>
      <c r="CE44" s="341"/>
      <c r="CF44" s="341"/>
      <c r="CG44" s="341"/>
      <c r="CH44" s="341"/>
      <c r="CI44" s="341"/>
      <c r="CJ44" s="341"/>
      <c r="CK44" s="341"/>
      <c r="CL44" s="341"/>
      <c r="CM44" s="341"/>
      <c r="CN44" s="341"/>
      <c r="CO44" s="341"/>
      <c r="CP44" s="341"/>
      <c r="CQ44" s="341"/>
      <c r="CR44" s="341"/>
      <c r="CS44" s="341"/>
      <c r="CT44" s="341"/>
      <c r="CU44" s="341"/>
      <c r="CV44" s="341"/>
    </row>
    <row r="45" spans="2:101" x14ac:dyDescent="0.2">
      <c r="D45" s="342"/>
      <c r="E45" s="342"/>
    </row>
    <row r="46" spans="2:101" x14ac:dyDescent="0.2">
      <c r="B46" s="3"/>
      <c r="C46" s="3"/>
      <c r="D46" s="343" t="s">
        <v>87</v>
      </c>
      <c r="E46" s="344" t="s">
        <v>88</v>
      </c>
      <c r="K46" s="3"/>
      <c r="M46" s="3"/>
      <c r="Q46" s="345"/>
      <c r="S46" s="345"/>
      <c r="T46" s="346"/>
      <c r="V46" s="345"/>
      <c r="W46" s="346"/>
      <c r="Y46" s="346"/>
      <c r="Z46" s="346"/>
      <c r="AB46" s="3"/>
      <c r="AE46" s="345"/>
      <c r="AF46" s="346"/>
      <c r="AH46" s="346"/>
      <c r="AX46" s="345"/>
      <c r="BR46" s="346"/>
      <c r="BV46" s="3"/>
      <c r="BX46" s="3"/>
      <c r="CB46" s="345"/>
      <c r="CD46" s="346"/>
      <c r="CG46" s="346"/>
      <c r="CM46" s="345"/>
      <c r="CN46" s="346"/>
    </row>
    <row r="47" spans="2:101" x14ac:dyDescent="0.2">
      <c r="D47" s="347" t="s">
        <v>89</v>
      </c>
      <c r="E47" s="348">
        <v>1</v>
      </c>
      <c r="J47" s="342"/>
      <c r="K47" s="342"/>
      <c r="L47" s="349"/>
      <c r="M47" s="342"/>
      <c r="N47" s="342"/>
      <c r="O47" s="342"/>
      <c r="AB47" s="342"/>
      <c r="AC47" s="342"/>
      <c r="AD47" s="342"/>
      <c r="BU47" s="342" t="s">
        <v>90</v>
      </c>
      <c r="BV47" s="342"/>
      <c r="BW47" s="349"/>
      <c r="BX47" s="342"/>
      <c r="BY47" s="342" t="s">
        <v>91</v>
      </c>
      <c r="BZ47" s="342"/>
    </row>
    <row r="48" spans="2:101" x14ac:dyDescent="0.2">
      <c r="D48" s="347" t="s">
        <v>92</v>
      </c>
      <c r="E48" s="348">
        <v>28</v>
      </c>
      <c r="G48" s="350"/>
      <c r="H48" s="350"/>
      <c r="I48" s="350"/>
      <c r="J48" s="350"/>
      <c r="K48" s="350"/>
      <c r="L48" s="350"/>
      <c r="M48" s="350"/>
      <c r="N48" s="350"/>
      <c r="O48" s="350"/>
      <c r="P48" s="350"/>
      <c r="Q48" s="350"/>
      <c r="R48" s="350"/>
      <c r="AB48" s="342"/>
      <c r="AC48" s="342"/>
      <c r="AD48" s="342"/>
      <c r="BU48" s="350" t="s">
        <v>93</v>
      </c>
      <c r="BV48" s="350" t="s">
        <v>93</v>
      </c>
      <c r="BW48" s="350" t="s">
        <v>93</v>
      </c>
      <c r="BX48" s="350" t="s">
        <v>93</v>
      </c>
      <c r="BY48" s="350" t="s">
        <v>93</v>
      </c>
      <c r="BZ48" s="350" t="s">
        <v>93</v>
      </c>
      <c r="CA48" s="350" t="s">
        <v>93</v>
      </c>
      <c r="CB48" s="350" t="s">
        <v>93</v>
      </c>
      <c r="CC48" s="350" t="s">
        <v>93</v>
      </c>
    </row>
    <row r="49" spans="2:93" x14ac:dyDescent="0.2">
      <c r="D49" s="347" t="s">
        <v>94</v>
      </c>
      <c r="E49" s="348">
        <v>365</v>
      </c>
      <c r="J49" s="342"/>
      <c r="K49" s="342"/>
      <c r="L49" s="349"/>
      <c r="M49" s="342"/>
      <c r="N49" s="342"/>
      <c r="O49" s="342"/>
      <c r="AB49" s="342"/>
      <c r="AC49" s="342"/>
      <c r="AD49" s="342"/>
      <c r="BU49" s="342" t="s">
        <v>95</v>
      </c>
      <c r="BV49" s="342"/>
      <c r="BW49" s="349"/>
      <c r="BX49" s="342"/>
      <c r="BY49" s="342" t="s">
        <v>96</v>
      </c>
      <c r="BZ49" s="342"/>
    </row>
    <row r="50" spans="2:93" ht="13.5" thickBot="1" x14ac:dyDescent="0.25">
      <c r="J50" s="351"/>
      <c r="K50" s="351"/>
      <c r="L50" s="351"/>
      <c r="M50" s="351"/>
      <c r="N50" s="351"/>
      <c r="O50" s="351"/>
      <c r="AB50" s="351"/>
      <c r="AC50" s="351"/>
      <c r="AD50" s="351"/>
      <c r="BU50" s="351" t="s">
        <v>97</v>
      </c>
      <c r="BV50" s="351"/>
      <c r="BW50" s="351" t="s">
        <v>98</v>
      </c>
      <c r="BX50" s="351"/>
      <c r="BY50" s="351" t="s">
        <v>99</v>
      </c>
      <c r="BZ50" s="351"/>
    </row>
    <row r="51" spans="2:93" ht="13.5" thickTop="1" x14ac:dyDescent="0.2">
      <c r="J51" s="342"/>
      <c r="K51" s="342"/>
      <c r="L51" s="342"/>
      <c r="M51" s="342"/>
      <c r="N51" s="342"/>
      <c r="O51" s="342"/>
      <c r="AB51" s="342"/>
      <c r="AC51" s="342"/>
      <c r="AD51" s="342"/>
      <c r="BU51" s="342"/>
      <c r="BV51" s="342"/>
      <c r="BW51" s="342"/>
      <c r="BX51" s="342"/>
      <c r="BY51" s="342"/>
      <c r="BZ51" s="342"/>
    </row>
    <row r="52" spans="2:93" x14ac:dyDescent="0.2">
      <c r="J52" s="342"/>
      <c r="K52" s="342"/>
      <c r="L52" s="342"/>
      <c r="M52" s="342"/>
      <c r="N52" s="342"/>
      <c r="O52" s="342"/>
      <c r="AB52" s="342"/>
      <c r="AC52" s="342"/>
      <c r="AD52" s="342"/>
      <c r="BU52" s="342"/>
      <c r="BV52" s="342"/>
      <c r="BW52" s="342"/>
      <c r="BX52" s="342"/>
      <c r="BY52" s="342"/>
      <c r="BZ52" s="342"/>
    </row>
    <row r="53" spans="2:93" s="32" customFormat="1" ht="25.5" x14ac:dyDescent="0.2">
      <c r="B53" s="352" t="s">
        <v>100</v>
      </c>
      <c r="C53" s="352" t="s">
        <v>101</v>
      </c>
      <c r="D53" s="352" t="s">
        <v>102</v>
      </c>
      <c r="E53" s="353" t="s">
        <v>103</v>
      </c>
      <c r="F53" s="353" t="s">
        <v>104</v>
      </c>
      <c r="G53" s="341"/>
      <c r="H53" s="341"/>
      <c r="I53" s="341"/>
      <c r="J53" s="341"/>
      <c r="K53" s="341"/>
      <c r="L53" s="341"/>
      <c r="M53" s="341"/>
      <c r="N53" s="341"/>
      <c r="O53" s="341"/>
      <c r="P53" s="341"/>
      <c r="Q53" s="341"/>
      <c r="R53" s="341"/>
      <c r="S53" s="341"/>
      <c r="T53" s="341"/>
      <c r="U53" s="341"/>
      <c r="V53" s="341"/>
      <c r="W53" s="341"/>
      <c r="X53" s="341"/>
      <c r="Y53" s="341"/>
      <c r="Z53" s="341"/>
      <c r="AA53" s="341"/>
      <c r="AB53" s="341"/>
      <c r="AC53" s="341"/>
      <c r="AD53" s="341"/>
      <c r="AE53" s="341"/>
      <c r="AF53" s="341"/>
      <c r="AG53" s="341"/>
      <c r="AH53" s="341"/>
      <c r="AI53" s="341"/>
      <c r="AW53" s="341"/>
      <c r="AX53" s="341"/>
      <c r="AY53" s="341"/>
      <c r="BR53" s="341"/>
      <c r="BS53" s="341"/>
      <c r="BU53" s="341"/>
      <c r="BV53" s="341"/>
      <c r="BW53" s="341"/>
      <c r="BX53" s="341"/>
      <c r="BY53" s="341"/>
      <c r="BZ53" s="341"/>
      <c r="CA53" s="341"/>
      <c r="CB53" s="341"/>
      <c r="CC53" s="341"/>
      <c r="CD53" s="341"/>
      <c r="CE53" s="341"/>
      <c r="CG53" s="341"/>
      <c r="CH53" s="341"/>
      <c r="CM53" s="341"/>
      <c r="CN53" s="341"/>
      <c r="CO53" s="341"/>
    </row>
    <row r="54" spans="2:93" ht="45" x14ac:dyDescent="0.2">
      <c r="B54" s="354" t="s">
        <v>105</v>
      </c>
      <c r="C54" s="354" t="s">
        <v>106</v>
      </c>
      <c r="D54" s="355">
        <v>1</v>
      </c>
      <c r="E54" s="355"/>
      <c r="F54" s="355" t="s">
        <v>107</v>
      </c>
      <c r="K54" s="3"/>
      <c r="M54" s="3"/>
      <c r="N54" s="356"/>
      <c r="P54" s="356"/>
      <c r="Q54" s="356"/>
      <c r="S54" s="356"/>
      <c r="T54" s="356"/>
      <c r="V54" s="356"/>
      <c r="W54" s="356"/>
      <c r="Y54" s="356"/>
      <c r="Z54" s="356"/>
      <c r="AB54" s="3"/>
      <c r="AC54" s="356"/>
      <c r="AE54" s="356"/>
      <c r="AF54" s="356"/>
      <c r="AH54" s="356"/>
      <c r="AW54" s="356"/>
      <c r="AX54" s="356"/>
      <c r="BR54" s="356"/>
      <c r="BV54" s="3"/>
      <c r="BX54" s="3"/>
      <c r="BY54" s="356"/>
      <c r="CA54" s="356"/>
      <c r="CB54" s="356"/>
      <c r="CD54" s="356"/>
      <c r="CG54" s="356"/>
      <c r="CM54" s="356"/>
      <c r="CN54" s="356"/>
    </row>
    <row r="55" spans="2:93" ht="45" x14ac:dyDescent="0.2">
      <c r="B55" s="354" t="s">
        <v>108</v>
      </c>
      <c r="C55" s="354" t="s">
        <v>109</v>
      </c>
      <c r="D55" s="355">
        <v>2</v>
      </c>
      <c r="E55" s="355"/>
      <c r="F55" s="355" t="s">
        <v>110</v>
      </c>
      <c r="K55" s="3"/>
      <c r="M55" s="3"/>
      <c r="N55" s="356"/>
      <c r="P55" s="356"/>
      <c r="Q55" s="356"/>
      <c r="S55" s="356"/>
      <c r="T55" s="356"/>
      <c r="V55" s="356"/>
      <c r="W55" s="356"/>
      <c r="Y55" s="356"/>
      <c r="Z55" s="356"/>
      <c r="AB55" s="3"/>
      <c r="AC55" s="356"/>
      <c r="AE55" s="356"/>
      <c r="AF55" s="356"/>
      <c r="AH55" s="356"/>
      <c r="AW55" s="356"/>
      <c r="AX55" s="356"/>
      <c r="BR55" s="356"/>
      <c r="BV55" s="3"/>
      <c r="BX55" s="3"/>
      <c r="BY55" s="356"/>
      <c r="CA55" s="356"/>
      <c r="CB55" s="356"/>
      <c r="CD55" s="356"/>
      <c r="CG55" s="356"/>
      <c r="CM55" s="356"/>
      <c r="CN55" s="356"/>
    </row>
    <row r="56" spans="2:93" ht="45" x14ac:dyDescent="0.2">
      <c r="B56" s="354" t="s">
        <v>111</v>
      </c>
      <c r="C56" s="354" t="s">
        <v>112</v>
      </c>
      <c r="D56" s="355">
        <v>3</v>
      </c>
      <c r="E56" s="355"/>
      <c r="F56" s="355" t="s">
        <v>113</v>
      </c>
      <c r="K56" s="3"/>
      <c r="M56" s="3"/>
      <c r="N56" s="356"/>
      <c r="P56" s="356"/>
      <c r="Q56" s="356"/>
      <c r="S56" s="356"/>
      <c r="T56" s="356"/>
      <c r="V56" s="356"/>
      <c r="W56" s="356"/>
      <c r="Y56" s="356"/>
      <c r="Z56" s="356"/>
      <c r="AB56" s="3"/>
      <c r="AC56" s="356"/>
      <c r="AE56" s="356"/>
      <c r="AF56" s="356"/>
      <c r="AH56" s="356"/>
      <c r="AW56" s="356"/>
      <c r="AX56" s="356"/>
      <c r="BR56" s="356"/>
      <c r="BV56" s="3"/>
      <c r="BX56" s="3"/>
      <c r="BY56" s="356"/>
      <c r="CA56" s="356"/>
      <c r="CB56" s="356"/>
      <c r="CD56" s="356"/>
      <c r="CG56" s="356"/>
      <c r="CM56" s="356"/>
      <c r="CN56" s="356"/>
    </row>
    <row r="57" spans="2:93" ht="45" x14ac:dyDescent="0.2">
      <c r="B57" s="354" t="s">
        <v>111</v>
      </c>
      <c r="C57" s="354" t="s">
        <v>114</v>
      </c>
      <c r="D57" s="355">
        <v>9</v>
      </c>
      <c r="E57" s="355" t="s">
        <v>115</v>
      </c>
      <c r="F57" s="355" t="s">
        <v>113</v>
      </c>
      <c r="K57" s="3"/>
      <c r="M57" s="3"/>
      <c r="N57" s="356"/>
      <c r="P57" s="356"/>
      <c r="Q57" s="356"/>
      <c r="S57" s="356"/>
      <c r="T57" s="356"/>
      <c r="V57" s="356"/>
      <c r="W57" s="356"/>
      <c r="Y57" s="356"/>
      <c r="Z57" s="356"/>
      <c r="AB57" s="3"/>
      <c r="AC57" s="356"/>
      <c r="AE57" s="356"/>
      <c r="AF57" s="356"/>
      <c r="AH57" s="356"/>
      <c r="AW57" s="356"/>
      <c r="AX57" s="356"/>
      <c r="BR57" s="356"/>
      <c r="BV57" s="3"/>
      <c r="BX57" s="3"/>
      <c r="BY57" s="356"/>
      <c r="CA57" s="356"/>
      <c r="CB57" s="356"/>
      <c r="CD57" s="356"/>
      <c r="CG57" s="356"/>
      <c r="CM57" s="356"/>
      <c r="CN57" s="356"/>
    </row>
    <row r="58" spans="2:93" ht="75" x14ac:dyDescent="0.2">
      <c r="B58" s="354" t="s">
        <v>116</v>
      </c>
      <c r="C58" s="354" t="s">
        <v>117</v>
      </c>
      <c r="D58" s="355">
        <v>4</v>
      </c>
      <c r="E58" s="355"/>
      <c r="F58" s="355" t="s">
        <v>118</v>
      </c>
      <c r="K58" s="3"/>
      <c r="M58" s="3"/>
      <c r="N58" s="356"/>
      <c r="P58" s="356"/>
      <c r="Q58" s="356"/>
      <c r="S58" s="356"/>
      <c r="T58" s="356"/>
      <c r="V58" s="356"/>
      <c r="W58" s="356"/>
      <c r="Y58" s="356"/>
      <c r="Z58" s="356"/>
      <c r="AB58" s="3"/>
      <c r="AC58" s="356"/>
      <c r="AE58" s="356"/>
      <c r="AF58" s="356"/>
      <c r="AH58" s="356"/>
      <c r="AW58" s="356"/>
      <c r="AX58" s="356"/>
      <c r="BR58" s="356"/>
      <c r="BV58" s="3"/>
      <c r="BX58" s="3"/>
      <c r="BY58" s="356"/>
      <c r="CA58" s="356"/>
      <c r="CB58" s="356"/>
      <c r="CD58" s="356"/>
      <c r="CG58" s="356"/>
      <c r="CM58" s="356"/>
      <c r="CN58" s="356"/>
    </row>
    <row r="59" spans="2:93" ht="60" x14ac:dyDescent="0.2">
      <c r="B59" s="354" t="s">
        <v>116</v>
      </c>
      <c r="C59" s="354" t="s">
        <v>119</v>
      </c>
      <c r="D59" s="355">
        <v>6</v>
      </c>
      <c r="E59" s="355"/>
      <c r="F59" s="355" t="s">
        <v>120</v>
      </c>
      <c r="K59" s="3"/>
      <c r="M59" s="3"/>
      <c r="N59" s="356"/>
      <c r="P59" s="356"/>
      <c r="Q59" s="356"/>
      <c r="S59" s="356"/>
      <c r="T59" s="356"/>
      <c r="V59" s="356"/>
      <c r="W59" s="356"/>
      <c r="Y59" s="356"/>
      <c r="Z59" s="356"/>
      <c r="AB59" s="3"/>
      <c r="AC59" s="356"/>
      <c r="AE59" s="356"/>
      <c r="AF59" s="356"/>
      <c r="AH59" s="356"/>
      <c r="AW59" s="356"/>
      <c r="AX59" s="356"/>
      <c r="BR59" s="356"/>
      <c r="BV59" s="3"/>
      <c r="BX59" s="3"/>
      <c r="BY59" s="356"/>
      <c r="CA59" s="356"/>
      <c r="CB59" s="356"/>
      <c r="CD59" s="356"/>
      <c r="CG59" s="356"/>
      <c r="CM59" s="356"/>
      <c r="CN59" s="356"/>
    </row>
    <row r="60" spans="2:93" ht="60" x14ac:dyDescent="0.2">
      <c r="B60" s="357" t="s">
        <v>121</v>
      </c>
      <c r="C60" s="357" t="s">
        <v>122</v>
      </c>
      <c r="D60" s="358"/>
      <c r="E60" s="358"/>
      <c r="F60" s="355"/>
      <c r="K60" s="3"/>
      <c r="M60" s="3"/>
      <c r="N60" s="356"/>
      <c r="P60" s="356"/>
      <c r="Q60" s="356"/>
      <c r="S60" s="356"/>
      <c r="T60" s="356"/>
      <c r="V60" s="356"/>
      <c r="W60" s="356"/>
      <c r="Y60" s="356"/>
      <c r="Z60" s="356"/>
      <c r="AB60" s="3"/>
      <c r="AC60" s="356"/>
      <c r="AE60" s="356"/>
      <c r="AF60" s="356"/>
      <c r="AH60" s="356"/>
      <c r="AW60" s="356"/>
      <c r="AX60" s="356"/>
      <c r="BR60" s="356"/>
      <c r="BV60" s="3"/>
      <c r="BX60" s="3"/>
      <c r="BY60" s="356"/>
      <c r="CA60" s="356"/>
      <c r="CB60" s="356"/>
      <c r="CD60" s="356"/>
      <c r="CG60" s="356"/>
      <c r="CM60" s="356"/>
      <c r="CN60" s="356"/>
    </row>
    <row r="61" spans="2:93" ht="45" x14ac:dyDescent="0.2">
      <c r="B61" s="357" t="s">
        <v>121</v>
      </c>
      <c r="C61" s="357" t="s">
        <v>123</v>
      </c>
      <c r="D61" s="358">
        <v>7</v>
      </c>
      <c r="E61" s="358" t="s">
        <v>124</v>
      </c>
      <c r="F61" s="358" t="s">
        <v>125</v>
      </c>
      <c r="K61" s="3"/>
      <c r="M61" s="3"/>
      <c r="N61" s="356"/>
      <c r="P61" s="356"/>
      <c r="Q61" s="356"/>
      <c r="S61" s="356"/>
      <c r="T61" s="356"/>
      <c r="V61" s="356"/>
      <c r="W61" s="356"/>
      <c r="Y61" s="356"/>
      <c r="Z61" s="356"/>
      <c r="AB61" s="3"/>
      <c r="AC61" s="356"/>
      <c r="AE61" s="356"/>
      <c r="AF61" s="356"/>
      <c r="AH61" s="356"/>
      <c r="AW61" s="356"/>
      <c r="AX61" s="356"/>
      <c r="BR61" s="356"/>
      <c r="BV61" s="3"/>
      <c r="BX61" s="3"/>
      <c r="BY61" s="356"/>
      <c r="CA61" s="356"/>
      <c r="CB61" s="356"/>
      <c r="CD61" s="356"/>
      <c r="CG61" s="356"/>
      <c r="CM61" s="356"/>
      <c r="CN61" s="356"/>
    </row>
    <row r="62" spans="2:93" ht="45" x14ac:dyDescent="0.2">
      <c r="B62" s="357" t="s">
        <v>121</v>
      </c>
      <c r="C62" s="357" t="s">
        <v>126</v>
      </c>
      <c r="D62" s="358">
        <v>8</v>
      </c>
      <c r="E62" s="358" t="s">
        <v>124</v>
      </c>
      <c r="F62" s="358" t="s">
        <v>125</v>
      </c>
      <c r="K62" s="3"/>
      <c r="M62" s="3"/>
      <c r="N62" s="356"/>
      <c r="P62" s="356"/>
      <c r="Q62" s="356"/>
      <c r="S62" s="356"/>
      <c r="T62" s="356"/>
      <c r="V62" s="356"/>
      <c r="W62" s="356"/>
      <c r="Y62" s="356"/>
      <c r="Z62" s="356"/>
      <c r="AB62" s="3"/>
      <c r="AC62" s="356"/>
      <c r="AE62" s="356"/>
      <c r="AF62" s="356"/>
      <c r="AH62" s="356"/>
      <c r="AW62" s="356"/>
      <c r="AX62" s="356"/>
      <c r="BR62" s="356"/>
      <c r="BV62" s="3"/>
      <c r="BX62" s="3"/>
      <c r="BY62" s="356"/>
      <c r="CA62" s="356"/>
      <c r="CB62" s="356"/>
      <c r="CD62" s="356"/>
      <c r="CG62" s="356"/>
      <c r="CM62" s="356"/>
      <c r="CN62" s="356"/>
    </row>
    <row r="63" spans="2:93" x14ac:dyDescent="0.2">
      <c r="G63" s="359"/>
      <c r="H63" s="359"/>
      <c r="I63" s="359"/>
      <c r="J63" s="359"/>
      <c r="K63" s="359"/>
      <c r="L63" s="359"/>
      <c r="M63" s="359"/>
      <c r="N63" s="359"/>
      <c r="O63" s="359"/>
      <c r="P63" s="359"/>
      <c r="Q63" s="359"/>
      <c r="R63" s="359"/>
      <c r="BU63" s="359">
        <f>B2Monthly*13</f>
        <v>259.99999998700002</v>
      </c>
      <c r="BV63" s="359">
        <f>B3Monthly*13</f>
        <v>454.99999992199997</v>
      </c>
      <c r="BW63" s="359">
        <f>B3Monthly*13</f>
        <v>454.99999992199997</v>
      </c>
      <c r="BX63" s="359">
        <f>B1Monthy*13</f>
        <v>194.999999922</v>
      </c>
      <c r="BY63" s="359">
        <f>B1Monthy*13</f>
        <v>194.999999922</v>
      </c>
      <c r="BZ63" s="359">
        <f>B2Monthly*13</f>
        <v>259.99999998700002</v>
      </c>
      <c r="CA63" s="359">
        <f>B2Monthly*13</f>
        <v>259.99999998700002</v>
      </c>
      <c r="CB63" s="359">
        <f>B3Monthly*13</f>
        <v>454.99999992199997</v>
      </c>
      <c r="CC63" s="359">
        <f>B3Monthly*13</f>
        <v>454.99999992199997</v>
      </c>
    </row>
    <row r="65" spans="2:77" x14ac:dyDescent="0.2">
      <c r="B65" s="342" t="s">
        <v>127</v>
      </c>
      <c r="BU65" s="1" t="s">
        <v>128</v>
      </c>
      <c r="BV65" s="1" t="s">
        <v>128</v>
      </c>
      <c r="BW65" s="1" t="s">
        <v>128</v>
      </c>
      <c r="BX65" s="1" t="s">
        <v>128</v>
      </c>
      <c r="BY65" s="1" t="s">
        <v>128</v>
      </c>
    </row>
    <row r="67" spans="2:77" x14ac:dyDescent="0.2">
      <c r="B67" s="360" t="s">
        <v>129</v>
      </c>
      <c r="D67" s="360" t="s">
        <v>130</v>
      </c>
      <c r="E67" s="360" t="s">
        <v>131</v>
      </c>
    </row>
    <row r="68" spans="2:77" ht="15" x14ac:dyDescent="0.25">
      <c r="B68" s="3" t="s">
        <v>41</v>
      </c>
      <c r="D68" s="361" t="s">
        <v>132</v>
      </c>
      <c r="E68" s="3" t="s">
        <v>133</v>
      </c>
      <c r="F68" s="3"/>
    </row>
    <row r="69" spans="2:77" ht="15" x14ac:dyDescent="0.25">
      <c r="B69" s="3" t="s">
        <v>53</v>
      </c>
      <c r="D69" s="361" t="s">
        <v>134</v>
      </c>
      <c r="E69" s="362" t="s">
        <v>135</v>
      </c>
      <c r="F69" s="3"/>
    </row>
    <row r="70" spans="2:77" ht="15" x14ac:dyDescent="0.25">
      <c r="B70" s="3" t="s">
        <v>59</v>
      </c>
      <c r="D70" s="361" t="s">
        <v>136</v>
      </c>
      <c r="E70" s="362" t="s">
        <v>137</v>
      </c>
      <c r="F70" s="3"/>
    </row>
    <row r="71" spans="2:77" ht="15" x14ac:dyDescent="0.25">
      <c r="B71" s="3" t="s">
        <v>138</v>
      </c>
      <c r="D71" s="361"/>
      <c r="E71" s="362" t="s">
        <v>139</v>
      </c>
      <c r="F71" s="3"/>
    </row>
    <row r="72" spans="2:77" ht="15" x14ac:dyDescent="0.25">
      <c r="B72" s="3" t="s">
        <v>140</v>
      </c>
      <c r="D72" s="361" t="s">
        <v>141</v>
      </c>
      <c r="E72" s="362" t="s">
        <v>142</v>
      </c>
      <c r="F72" s="3"/>
    </row>
    <row r="73" spans="2:77" ht="15" x14ac:dyDescent="0.25">
      <c r="B73" s="3" t="s">
        <v>64</v>
      </c>
      <c r="D73" s="361" t="s">
        <v>143</v>
      </c>
      <c r="E73" s="362" t="s">
        <v>144</v>
      </c>
      <c r="F73" s="3"/>
    </row>
    <row r="74" spans="2:77" ht="15" x14ac:dyDescent="0.25">
      <c r="B74" s="3" t="s">
        <v>56</v>
      </c>
      <c r="D74" s="361" t="s">
        <v>145</v>
      </c>
      <c r="E74" s="3" t="s">
        <v>146</v>
      </c>
    </row>
    <row r="75" spans="2:77" ht="15" x14ac:dyDescent="0.25">
      <c r="B75" s="3" t="s">
        <v>66</v>
      </c>
      <c r="D75" s="361" t="s">
        <v>147</v>
      </c>
      <c r="E75" s="3" t="s">
        <v>148</v>
      </c>
    </row>
    <row r="76" spans="2:77" x14ac:dyDescent="0.2">
      <c r="B76" s="1" t="s">
        <v>36</v>
      </c>
      <c r="E76" s="1" t="s">
        <v>149</v>
      </c>
    </row>
    <row r="77" spans="2:77" x14ac:dyDescent="0.2">
      <c r="B77" s="1" t="s">
        <v>150</v>
      </c>
      <c r="D77" s="1" t="s">
        <v>151</v>
      </c>
      <c r="E77" s="362" t="s">
        <v>152</v>
      </c>
    </row>
    <row r="78" spans="2:77" x14ac:dyDescent="0.2">
      <c r="B78" s="1" t="s">
        <v>153</v>
      </c>
      <c r="D78" s="1" t="s">
        <v>154</v>
      </c>
      <c r="E78" s="362" t="s">
        <v>152</v>
      </c>
      <c r="H78" s="3"/>
    </row>
    <row r="79" spans="2:77" x14ac:dyDescent="0.2">
      <c r="H79" s="3"/>
    </row>
    <row r="80" spans="2:77" x14ac:dyDescent="0.2">
      <c r="H80" s="3"/>
    </row>
    <row r="81" spans="8:81" x14ac:dyDescent="0.2">
      <c r="H81" s="3"/>
      <c r="BZ81" s="1" t="s">
        <v>155</v>
      </c>
      <c r="CA81" s="1" t="s">
        <v>155</v>
      </c>
      <c r="CB81" s="1" t="s">
        <v>155</v>
      </c>
      <c r="CC81" s="1" t="s">
        <v>155</v>
      </c>
    </row>
    <row r="82" spans="8:81" x14ac:dyDescent="0.2">
      <c r="H82" s="3"/>
    </row>
  </sheetData>
  <sheetProtection password="8CED" sheet="1" objects="1" scenarios="1"/>
  <mergeCells count="8">
    <mergeCell ref="H2:H4"/>
    <mergeCell ref="J2:AJ2"/>
    <mergeCell ref="B2:B4"/>
    <mergeCell ref="C2:C4"/>
    <mergeCell ref="D2:D4"/>
    <mergeCell ref="E2:E4"/>
    <mergeCell ref="F2:F4"/>
    <mergeCell ref="G2:G4"/>
  </mergeCells>
  <dataValidations count="1">
    <dataValidation type="list" allowBlank="1" showInputMessage="1" showErrorMessage="1" sqref="F61:F62 F54:F59">
      <formula1>BUNDLE</formula1>
    </dataValidation>
  </dataValidations>
  <pageMargins left="0.2" right="0.2" top="0.25" bottom="0.25" header="0.3" footer="0.3"/>
  <pageSetup paperSize="17" scale="46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25"/>
  <sheetViews>
    <sheetView tabSelected="1" workbookViewId="0">
      <pane xSplit="3" ySplit="2" topLeftCell="G3" activePane="bottomRight" state="frozen"/>
      <selection activeCell="J21" sqref="J21"/>
      <selection pane="topRight" activeCell="J21" sqref="J21"/>
      <selection pane="bottomLeft" activeCell="J21" sqref="J21"/>
      <selection pane="bottomRight" activeCell="G1" sqref="G1"/>
    </sheetView>
  </sheetViews>
  <sheetFormatPr defaultColWidth="8.85546875" defaultRowHeight="12.75" x14ac:dyDescent="0.2"/>
  <cols>
    <col min="1" max="1" width="2.28515625" style="362" customWidth="1"/>
    <col min="2" max="2" width="3.42578125" style="362" customWidth="1"/>
    <col min="3" max="6" width="23.42578125" style="362" customWidth="1"/>
    <col min="7" max="9" width="45.42578125" style="363" customWidth="1"/>
    <col min="10" max="16384" width="8.85546875" style="362"/>
  </cols>
  <sheetData>
    <row r="1" spans="1:9" s="449" customFormat="1" ht="30" x14ac:dyDescent="0.25">
      <c r="A1" s="407"/>
      <c r="B1" s="465"/>
      <c r="C1" s="464" t="s">
        <v>396</v>
      </c>
      <c r="D1" s="464" t="s">
        <v>395</v>
      </c>
      <c r="E1" s="464" t="s">
        <v>394</v>
      </c>
      <c r="F1" s="463" t="s">
        <v>393</v>
      </c>
      <c r="G1" s="462" t="s">
        <v>392</v>
      </c>
      <c r="H1" s="462" t="s">
        <v>391</v>
      </c>
      <c r="I1" s="462" t="s">
        <v>390</v>
      </c>
    </row>
    <row r="2" spans="1:9" ht="15" x14ac:dyDescent="0.25">
      <c r="A2" s="407"/>
      <c r="B2" s="461"/>
      <c r="C2" s="406" t="s">
        <v>389</v>
      </c>
      <c r="D2" s="406"/>
      <c r="E2" s="406"/>
      <c r="F2" s="405"/>
      <c r="G2" s="460"/>
      <c r="H2" s="460"/>
      <c r="I2" s="460"/>
    </row>
    <row r="3" spans="1:9" ht="30" customHeight="1" x14ac:dyDescent="0.2">
      <c r="A3" s="366"/>
      <c r="B3" s="415" t="s">
        <v>388</v>
      </c>
      <c r="C3" s="459" t="s">
        <v>387</v>
      </c>
      <c r="D3" s="459" t="s">
        <v>386</v>
      </c>
      <c r="E3" s="459" t="s">
        <v>166</v>
      </c>
      <c r="F3" s="458" t="s">
        <v>385</v>
      </c>
      <c r="G3" s="393" t="s">
        <v>384</v>
      </c>
      <c r="H3" s="393" t="s">
        <v>384</v>
      </c>
      <c r="I3" s="393" t="s">
        <v>384</v>
      </c>
    </row>
    <row r="4" spans="1:9" ht="24.75" customHeight="1" x14ac:dyDescent="0.2">
      <c r="A4" s="366"/>
      <c r="B4" s="415"/>
      <c r="C4" s="396" t="s">
        <v>383</v>
      </c>
      <c r="D4" s="396" t="s">
        <v>382</v>
      </c>
      <c r="E4" s="396" t="s">
        <v>166</v>
      </c>
      <c r="F4" s="395" t="s">
        <v>165</v>
      </c>
      <c r="G4" s="432">
        <v>6000650</v>
      </c>
      <c r="H4" s="432">
        <v>6001651</v>
      </c>
      <c r="I4" s="432">
        <v>6002652</v>
      </c>
    </row>
    <row r="5" spans="1:9" ht="45" x14ac:dyDescent="0.2">
      <c r="A5" s="457"/>
      <c r="B5" s="415"/>
      <c r="C5" s="396" t="s">
        <v>381</v>
      </c>
      <c r="D5" s="396" t="s">
        <v>380</v>
      </c>
      <c r="E5" s="396" t="s">
        <v>211</v>
      </c>
      <c r="F5" s="395" t="s">
        <v>165</v>
      </c>
      <c r="G5" s="441" t="s">
        <v>379</v>
      </c>
      <c r="H5" s="441" t="s">
        <v>378</v>
      </c>
      <c r="I5" s="441" t="s">
        <v>377</v>
      </c>
    </row>
    <row r="6" spans="1:9" ht="24" customHeight="1" x14ac:dyDescent="0.2">
      <c r="A6" s="366"/>
      <c r="B6" s="415"/>
      <c r="C6" s="396" t="s">
        <v>102</v>
      </c>
      <c r="D6" s="456" t="s">
        <v>376</v>
      </c>
      <c r="E6" s="456" t="s">
        <v>76</v>
      </c>
      <c r="F6" s="455" t="s">
        <v>375</v>
      </c>
      <c r="G6" s="443">
        <v>1</v>
      </c>
      <c r="H6" s="443">
        <v>1</v>
      </c>
      <c r="I6" s="443">
        <v>1</v>
      </c>
    </row>
    <row r="7" spans="1:9" s="449" customFormat="1" ht="76.5" customHeight="1" x14ac:dyDescent="0.2">
      <c r="A7" s="407"/>
      <c r="B7" s="415"/>
      <c r="C7" s="396" t="s">
        <v>374</v>
      </c>
      <c r="D7" s="396" t="s">
        <v>373</v>
      </c>
      <c r="E7" s="396" t="s">
        <v>211</v>
      </c>
      <c r="F7" s="395" t="s">
        <v>372</v>
      </c>
      <c r="G7" s="440" t="s">
        <v>371</v>
      </c>
      <c r="H7" s="440" t="s">
        <v>370</v>
      </c>
      <c r="I7" s="440" t="s">
        <v>369</v>
      </c>
    </row>
    <row r="8" spans="1:9" ht="30" x14ac:dyDescent="0.2">
      <c r="A8" s="366"/>
      <c r="B8" s="415"/>
      <c r="C8" s="454" t="s">
        <v>368</v>
      </c>
      <c r="D8" s="454" t="s">
        <v>367</v>
      </c>
      <c r="E8" s="454" t="s">
        <v>211</v>
      </c>
      <c r="F8" s="453" t="s">
        <v>165</v>
      </c>
      <c r="G8" s="452" t="s">
        <v>366</v>
      </c>
      <c r="H8" s="452" t="s">
        <v>365</v>
      </c>
      <c r="I8" s="452" t="s">
        <v>364</v>
      </c>
    </row>
    <row r="9" spans="1:9" ht="75" customHeight="1" x14ac:dyDescent="0.2">
      <c r="A9" s="366"/>
      <c r="B9" s="415"/>
      <c r="C9" s="396" t="s">
        <v>363</v>
      </c>
      <c r="D9" s="396" t="s">
        <v>362</v>
      </c>
      <c r="E9" s="396" t="s">
        <v>156</v>
      </c>
      <c r="F9" s="395" t="s">
        <v>156</v>
      </c>
      <c r="G9" s="451" t="s">
        <v>361</v>
      </c>
      <c r="H9" s="450" t="s">
        <v>360</v>
      </c>
      <c r="I9" s="392" t="s">
        <v>359</v>
      </c>
    </row>
    <row r="10" spans="1:9" s="449" customFormat="1" ht="15" x14ac:dyDescent="0.2">
      <c r="A10" s="407"/>
      <c r="B10" s="415"/>
      <c r="C10" s="445" t="s">
        <v>358</v>
      </c>
      <c r="D10" s="445"/>
      <c r="E10" s="445" t="s">
        <v>211</v>
      </c>
      <c r="F10" s="444" t="s">
        <v>357</v>
      </c>
      <c r="G10" s="440" t="s">
        <v>356</v>
      </c>
      <c r="H10" s="440" t="s">
        <v>356</v>
      </c>
      <c r="I10" s="417" t="s">
        <v>355</v>
      </c>
    </row>
    <row r="11" spans="1:9" ht="43.5" customHeight="1" x14ac:dyDescent="0.2">
      <c r="A11" s="366"/>
      <c r="B11" s="415"/>
      <c r="C11" s="396" t="s">
        <v>354</v>
      </c>
      <c r="D11" s="396" t="s">
        <v>353</v>
      </c>
      <c r="E11" s="396" t="s">
        <v>211</v>
      </c>
      <c r="F11" s="395" t="s">
        <v>303</v>
      </c>
      <c r="G11" s="393"/>
      <c r="H11" s="393"/>
      <c r="I11" s="393"/>
    </row>
    <row r="12" spans="1:9" ht="31.5" customHeight="1" x14ac:dyDescent="0.2">
      <c r="A12" s="366"/>
      <c r="B12" s="415"/>
      <c r="C12" s="396" t="s">
        <v>352</v>
      </c>
      <c r="D12" s="396" t="s">
        <v>351</v>
      </c>
      <c r="E12" s="396" t="s">
        <v>211</v>
      </c>
      <c r="F12" s="395" t="s">
        <v>303</v>
      </c>
      <c r="G12" s="393"/>
      <c r="H12" s="393"/>
      <c r="I12" s="393" t="s">
        <v>350</v>
      </c>
    </row>
    <row r="13" spans="1:9" ht="30" x14ac:dyDescent="0.2">
      <c r="A13" s="366"/>
      <c r="B13" s="415"/>
      <c r="C13" s="396" t="s">
        <v>349</v>
      </c>
      <c r="D13" s="396" t="s">
        <v>348</v>
      </c>
      <c r="E13" s="396" t="s">
        <v>166</v>
      </c>
      <c r="F13" s="395" t="s">
        <v>347</v>
      </c>
      <c r="G13" s="440" t="s">
        <v>345</v>
      </c>
      <c r="H13" s="440" t="s">
        <v>346</v>
      </c>
      <c r="I13" s="441" t="s">
        <v>345</v>
      </c>
    </row>
    <row r="14" spans="1:9" ht="45" x14ac:dyDescent="0.2">
      <c r="A14" s="366"/>
      <c r="B14" s="415"/>
      <c r="C14" s="396" t="s">
        <v>344</v>
      </c>
      <c r="D14" s="396" t="s">
        <v>343</v>
      </c>
      <c r="E14" s="396" t="s">
        <v>211</v>
      </c>
      <c r="F14" s="395" t="s">
        <v>303</v>
      </c>
      <c r="G14" s="393"/>
      <c r="H14" s="393"/>
      <c r="I14" s="393" t="s">
        <v>342</v>
      </c>
    </row>
    <row r="15" spans="1:9" ht="51.75" customHeight="1" x14ac:dyDescent="0.2">
      <c r="A15" s="366"/>
      <c r="B15" s="415"/>
      <c r="C15" s="396" t="s">
        <v>341</v>
      </c>
      <c r="D15" s="396" t="s">
        <v>340</v>
      </c>
      <c r="E15" s="396" t="s">
        <v>211</v>
      </c>
      <c r="F15" s="395" t="s">
        <v>303</v>
      </c>
      <c r="G15" s="393"/>
      <c r="H15" s="393"/>
      <c r="I15" s="393" t="s">
        <v>339</v>
      </c>
    </row>
    <row r="16" spans="1:9" ht="30" x14ac:dyDescent="0.2">
      <c r="A16" s="366"/>
      <c r="B16" s="415"/>
      <c r="C16" s="396" t="s">
        <v>338</v>
      </c>
      <c r="D16" s="396" t="s">
        <v>337</v>
      </c>
      <c r="E16" s="396" t="s">
        <v>211</v>
      </c>
      <c r="F16" s="395" t="s">
        <v>303</v>
      </c>
      <c r="G16" s="393"/>
      <c r="H16" s="393"/>
      <c r="I16" s="393" t="s">
        <v>336</v>
      </c>
    </row>
    <row r="17" spans="1:9" ht="45" x14ac:dyDescent="0.2">
      <c r="A17" s="366"/>
      <c r="B17" s="415"/>
      <c r="C17" s="396" t="s">
        <v>335</v>
      </c>
      <c r="D17" s="396" t="s">
        <v>334</v>
      </c>
      <c r="E17" s="396" t="s">
        <v>211</v>
      </c>
      <c r="F17" s="395" t="s">
        <v>303</v>
      </c>
      <c r="G17" s="393"/>
      <c r="H17" s="393"/>
      <c r="I17" s="393"/>
    </row>
    <row r="18" spans="1:9" ht="31.5" customHeight="1" x14ac:dyDescent="0.2">
      <c r="A18" s="366"/>
      <c r="B18" s="415"/>
      <c r="C18" s="396" t="s">
        <v>333</v>
      </c>
      <c r="D18" s="396" t="s">
        <v>332</v>
      </c>
      <c r="E18" s="396" t="s">
        <v>211</v>
      </c>
      <c r="F18" s="395" t="s">
        <v>303</v>
      </c>
      <c r="G18" s="393"/>
      <c r="H18" s="393"/>
      <c r="I18" s="393"/>
    </row>
    <row r="19" spans="1:9" ht="31.5" customHeight="1" x14ac:dyDescent="0.2">
      <c r="A19" s="366"/>
      <c r="B19" s="415"/>
      <c r="C19" s="396" t="s">
        <v>331</v>
      </c>
      <c r="D19" s="396" t="s">
        <v>330</v>
      </c>
      <c r="E19" s="396" t="s">
        <v>211</v>
      </c>
      <c r="F19" s="395" t="s">
        <v>303</v>
      </c>
      <c r="G19" s="393"/>
      <c r="H19" s="393"/>
      <c r="I19" s="393"/>
    </row>
    <row r="20" spans="1:9" ht="36.75" customHeight="1" x14ac:dyDescent="0.2">
      <c r="A20" s="448"/>
      <c r="B20" s="415"/>
      <c r="C20" s="396" t="s">
        <v>329</v>
      </c>
      <c r="D20" s="396" t="s">
        <v>325</v>
      </c>
      <c r="E20" s="396" t="s">
        <v>211</v>
      </c>
      <c r="F20" s="395" t="s">
        <v>303</v>
      </c>
      <c r="G20" s="393"/>
      <c r="H20" s="393" t="s">
        <v>328</v>
      </c>
      <c r="I20" s="393" t="s">
        <v>327</v>
      </c>
    </row>
    <row r="21" spans="1:9" ht="36.75" customHeight="1" x14ac:dyDescent="0.2">
      <c r="A21" s="366"/>
      <c r="B21" s="415"/>
      <c r="C21" s="396" t="s">
        <v>326</v>
      </c>
      <c r="D21" s="396" t="s">
        <v>325</v>
      </c>
      <c r="E21" s="396" t="s">
        <v>211</v>
      </c>
      <c r="F21" s="395" t="s">
        <v>303</v>
      </c>
      <c r="G21" s="393"/>
      <c r="H21" s="393"/>
      <c r="I21" s="393" t="s">
        <v>324</v>
      </c>
    </row>
    <row r="22" spans="1:9" ht="36.75" customHeight="1" x14ac:dyDescent="0.2">
      <c r="A22" s="366"/>
      <c r="B22" s="415"/>
      <c r="C22" s="396" t="s">
        <v>323</v>
      </c>
      <c r="D22" s="396" t="s">
        <v>322</v>
      </c>
      <c r="E22" s="396" t="s">
        <v>211</v>
      </c>
      <c r="F22" s="395" t="s">
        <v>303</v>
      </c>
      <c r="G22" s="362"/>
      <c r="H22" s="362"/>
      <c r="I22" s="447" t="s">
        <v>321</v>
      </c>
    </row>
    <row r="23" spans="1:9" ht="36.75" customHeight="1" x14ac:dyDescent="0.2">
      <c r="A23" s="366"/>
      <c r="B23" s="415"/>
      <c r="C23" s="396" t="s">
        <v>320</v>
      </c>
      <c r="D23" s="396" t="s">
        <v>319</v>
      </c>
      <c r="E23" s="396" t="s">
        <v>211</v>
      </c>
      <c r="F23" s="395" t="s">
        <v>303</v>
      </c>
      <c r="G23" s="362"/>
      <c r="H23" s="362"/>
      <c r="I23" s="446" t="s">
        <v>318</v>
      </c>
    </row>
    <row r="24" spans="1:9" ht="54" customHeight="1" x14ac:dyDescent="0.2">
      <c r="A24" s="366"/>
      <c r="B24" s="415"/>
      <c r="C24" s="445" t="s">
        <v>317</v>
      </c>
      <c r="D24" s="445" t="s">
        <v>316</v>
      </c>
      <c r="E24" s="445" t="s">
        <v>211</v>
      </c>
      <c r="F24" s="444" t="s">
        <v>315</v>
      </c>
      <c r="G24" s="440" t="s">
        <v>314</v>
      </c>
      <c r="H24" s="440" t="s">
        <v>314</v>
      </c>
      <c r="I24" s="392" t="s">
        <v>313</v>
      </c>
    </row>
    <row r="25" spans="1:9" ht="15" x14ac:dyDescent="0.2">
      <c r="A25" s="366"/>
      <c r="B25" s="415"/>
      <c r="C25" s="445" t="s">
        <v>312</v>
      </c>
      <c r="D25" s="445"/>
      <c r="E25" s="445" t="s">
        <v>211</v>
      </c>
      <c r="F25" s="444" t="s">
        <v>217</v>
      </c>
      <c r="G25" s="420" t="s">
        <v>311</v>
      </c>
      <c r="H25" s="420" t="s">
        <v>311</v>
      </c>
      <c r="I25" s="420" t="s">
        <v>310</v>
      </c>
    </row>
    <row r="26" spans="1:9" ht="30" x14ac:dyDescent="0.2">
      <c r="A26" s="366"/>
      <c r="B26" s="415"/>
      <c r="C26" s="396" t="s">
        <v>309</v>
      </c>
      <c r="D26" s="396" t="s">
        <v>308</v>
      </c>
      <c r="E26" s="396" t="s">
        <v>211</v>
      </c>
      <c r="F26" s="395" t="s">
        <v>156</v>
      </c>
      <c r="G26" s="393"/>
      <c r="H26" s="393"/>
      <c r="I26" s="393"/>
    </row>
    <row r="27" spans="1:9" ht="55.5" customHeight="1" x14ac:dyDescent="0.2">
      <c r="A27" s="366"/>
      <c r="B27" s="415"/>
      <c r="C27" s="414" t="s">
        <v>307</v>
      </c>
      <c r="D27" s="414" t="s">
        <v>306</v>
      </c>
      <c r="E27" s="414" t="s">
        <v>76</v>
      </c>
      <c r="F27" s="413" t="s">
        <v>156</v>
      </c>
      <c r="G27" s="442" t="str">
        <f>CONCATENATE(G3,"-",G10,"-",G24,"-",G25)</f>
        <v>NYTimes: Web + Smartphone App-Complimentary-12 Week subscription-Complimentary - Chevy</v>
      </c>
      <c r="H27" s="442" t="str">
        <f>CONCATENATE(H3,"-",H10,"-",H24,"-",H25)</f>
        <v>NYTimes: Web + Smartphone App-Complimentary-12 Week subscription-Complimentary - Chevy</v>
      </c>
      <c r="I27" s="442" t="str">
        <f>CONCATENATE(I3,"-",I10,"-",I24,"-",I25)</f>
        <v>NYTimes: Web + Smartphone App-$0.99 for first 8 Weeks after gift period-every 4 weeks thereafter-Upsell - Chevy</v>
      </c>
    </row>
    <row r="28" spans="1:9" ht="15" x14ac:dyDescent="0.2">
      <c r="A28" s="366"/>
      <c r="B28" s="415"/>
      <c r="C28" s="396" t="s">
        <v>305</v>
      </c>
      <c r="D28" s="396" t="s">
        <v>304</v>
      </c>
      <c r="E28" s="396" t="s">
        <v>211</v>
      </c>
      <c r="F28" s="395" t="s">
        <v>303</v>
      </c>
      <c r="G28" s="440"/>
      <c r="H28" s="440"/>
      <c r="I28" s="440"/>
    </row>
    <row r="29" spans="1:9" ht="30" x14ac:dyDescent="0.2">
      <c r="A29" s="366"/>
      <c r="B29" s="415"/>
      <c r="C29" s="396" t="s">
        <v>302</v>
      </c>
      <c r="D29" s="396" t="s">
        <v>301</v>
      </c>
      <c r="E29" s="396" t="s">
        <v>229</v>
      </c>
      <c r="F29" s="395" t="s">
        <v>165</v>
      </c>
      <c r="G29" s="380"/>
      <c r="H29" s="380"/>
      <c r="I29" s="380"/>
    </row>
    <row r="30" spans="1:9" ht="75" x14ac:dyDescent="0.2">
      <c r="A30" s="366"/>
      <c r="B30" s="415"/>
      <c r="C30" s="396" t="s">
        <v>300</v>
      </c>
      <c r="D30" s="396" t="s">
        <v>299</v>
      </c>
      <c r="E30" s="396" t="s">
        <v>229</v>
      </c>
      <c r="F30" s="395" t="s">
        <v>165</v>
      </c>
      <c r="G30" s="380"/>
      <c r="H30" s="380"/>
      <c r="I30" s="380"/>
    </row>
    <row r="31" spans="1:9" ht="60" x14ac:dyDescent="0.2">
      <c r="A31" s="366"/>
      <c r="B31" s="415"/>
      <c r="C31" s="396" t="s">
        <v>298</v>
      </c>
      <c r="D31" s="396" t="s">
        <v>297</v>
      </c>
      <c r="E31" s="396" t="s">
        <v>229</v>
      </c>
      <c r="F31" s="395" t="s">
        <v>165</v>
      </c>
      <c r="G31" s="379"/>
      <c r="H31" s="379">
        <v>1</v>
      </c>
      <c r="I31" s="422">
        <v>1</v>
      </c>
    </row>
    <row r="32" spans="1:9" ht="30" x14ac:dyDescent="0.2">
      <c r="A32" s="366"/>
      <c r="B32" s="415"/>
      <c r="C32" s="396" t="s">
        <v>296</v>
      </c>
      <c r="D32" s="396" t="s">
        <v>295</v>
      </c>
      <c r="E32" s="396" t="s">
        <v>166</v>
      </c>
      <c r="F32" s="395" t="s">
        <v>165</v>
      </c>
      <c r="G32" s="379">
        <v>1</v>
      </c>
      <c r="H32" s="379"/>
      <c r="I32" s="380"/>
    </row>
    <row r="33" spans="1:9" s="436" customFormat="1" ht="30" x14ac:dyDescent="0.2">
      <c r="A33" s="439"/>
      <c r="B33" s="415"/>
      <c r="C33" s="438" t="s">
        <v>294</v>
      </c>
      <c r="D33" s="438" t="s">
        <v>293</v>
      </c>
      <c r="E33" s="438" t="s">
        <v>211</v>
      </c>
      <c r="F33" s="437" t="s">
        <v>165</v>
      </c>
      <c r="G33" s="432" t="s">
        <v>292</v>
      </c>
      <c r="H33" s="434"/>
      <c r="I33" s="380"/>
    </row>
    <row r="34" spans="1:9" ht="30" x14ac:dyDescent="0.2">
      <c r="A34" s="366"/>
      <c r="B34" s="415"/>
      <c r="C34" s="396" t="s">
        <v>291</v>
      </c>
      <c r="D34" s="396" t="s">
        <v>290</v>
      </c>
      <c r="E34" s="396" t="s">
        <v>211</v>
      </c>
      <c r="F34" s="395" t="s">
        <v>165</v>
      </c>
      <c r="G34" s="434"/>
      <c r="H34" s="422">
        <v>0</v>
      </c>
      <c r="I34" s="435">
        <v>1</v>
      </c>
    </row>
    <row r="35" spans="1:9" ht="35.25" customHeight="1" x14ac:dyDescent="0.2">
      <c r="A35" s="366"/>
      <c r="B35" s="415"/>
      <c r="C35" s="396" t="s">
        <v>289</v>
      </c>
      <c r="D35" s="396" t="s">
        <v>288</v>
      </c>
      <c r="E35" s="396" t="s">
        <v>211</v>
      </c>
      <c r="F35" s="395" t="s">
        <v>165</v>
      </c>
      <c r="G35" s="379">
        <v>0</v>
      </c>
      <c r="H35" s="379">
        <v>0</v>
      </c>
      <c r="I35" s="422">
        <v>0</v>
      </c>
    </row>
    <row r="36" spans="1:9" ht="39" customHeight="1" x14ac:dyDescent="0.2">
      <c r="A36" s="366"/>
      <c r="B36" s="415"/>
      <c r="C36" s="396" t="s">
        <v>287</v>
      </c>
      <c r="D36" s="396" t="s">
        <v>286</v>
      </c>
      <c r="E36" s="396" t="s">
        <v>211</v>
      </c>
      <c r="F36" s="395" t="s">
        <v>165</v>
      </c>
      <c r="G36" s="380"/>
      <c r="H36" s="380"/>
      <c r="I36" s="380"/>
    </row>
    <row r="37" spans="1:9" ht="36.75" customHeight="1" x14ac:dyDescent="0.2">
      <c r="A37" s="366"/>
      <c r="B37" s="415"/>
      <c r="C37" s="396" t="s">
        <v>285</v>
      </c>
      <c r="D37" s="396" t="s">
        <v>284</v>
      </c>
      <c r="E37" s="396" t="s">
        <v>211</v>
      </c>
      <c r="F37" s="395" t="s">
        <v>165</v>
      </c>
      <c r="G37" s="434"/>
      <c r="H37" s="434"/>
      <c r="I37" s="422">
        <v>28</v>
      </c>
    </row>
    <row r="38" spans="1:9" ht="75" x14ac:dyDescent="0.2">
      <c r="A38" s="366"/>
      <c r="B38" s="415"/>
      <c r="C38" s="396" t="s">
        <v>283</v>
      </c>
      <c r="D38" s="396" t="s">
        <v>282</v>
      </c>
      <c r="E38" s="396" t="s">
        <v>211</v>
      </c>
      <c r="F38" s="395" t="s">
        <v>165</v>
      </c>
      <c r="G38" s="380"/>
      <c r="H38" s="380"/>
      <c r="I38" s="434"/>
    </row>
    <row r="39" spans="1:9" ht="41.25" customHeight="1" x14ac:dyDescent="0.2">
      <c r="A39" s="366"/>
      <c r="B39" s="415"/>
      <c r="C39" s="396" t="s">
        <v>281</v>
      </c>
      <c r="D39" s="396" t="s">
        <v>280</v>
      </c>
      <c r="E39" s="396" t="s">
        <v>211</v>
      </c>
      <c r="F39" s="395" t="s">
        <v>165</v>
      </c>
      <c r="G39" s="433"/>
      <c r="H39" s="380"/>
      <c r="I39" s="380"/>
    </row>
    <row r="40" spans="1:9" ht="30.75" customHeight="1" x14ac:dyDescent="0.2">
      <c r="A40" s="366"/>
      <c r="B40" s="415"/>
      <c r="C40" s="396" t="s">
        <v>279</v>
      </c>
      <c r="D40" s="396" t="s">
        <v>278</v>
      </c>
      <c r="E40" s="396" t="s">
        <v>211</v>
      </c>
      <c r="F40" s="395" t="s">
        <v>165</v>
      </c>
      <c r="G40" s="422">
        <v>0</v>
      </c>
      <c r="H40" s="422">
        <v>0</v>
      </c>
      <c r="I40" s="422">
        <v>1</v>
      </c>
    </row>
    <row r="41" spans="1:9" ht="23.25" customHeight="1" x14ac:dyDescent="0.2">
      <c r="A41" s="366"/>
      <c r="B41" s="415"/>
      <c r="C41" s="396" t="s">
        <v>277</v>
      </c>
      <c r="D41" s="396" t="s">
        <v>276</v>
      </c>
      <c r="E41" s="396" t="s">
        <v>211</v>
      </c>
      <c r="F41" s="395" t="s">
        <v>165</v>
      </c>
      <c r="G41" s="425" t="s">
        <v>107</v>
      </c>
      <c r="H41" s="425" t="s">
        <v>107</v>
      </c>
      <c r="I41" s="425" t="s">
        <v>107</v>
      </c>
    </row>
    <row r="42" spans="1:9" ht="39.75" customHeight="1" x14ac:dyDescent="0.2">
      <c r="A42" s="366"/>
      <c r="B42" s="415"/>
      <c r="C42" s="396" t="s">
        <v>275</v>
      </c>
      <c r="D42" s="396" t="s">
        <v>274</v>
      </c>
      <c r="E42" s="396" t="s">
        <v>273</v>
      </c>
      <c r="F42" s="395" t="s">
        <v>165</v>
      </c>
      <c r="G42" s="432" t="s">
        <v>272</v>
      </c>
      <c r="H42" s="432" t="s">
        <v>272</v>
      </c>
      <c r="I42" s="432" t="s">
        <v>272</v>
      </c>
    </row>
    <row r="43" spans="1:9" ht="15" x14ac:dyDescent="0.2">
      <c r="A43" s="366"/>
      <c r="B43" s="415"/>
      <c r="C43" s="396" t="s">
        <v>271</v>
      </c>
      <c r="D43" s="396"/>
      <c r="E43" s="396" t="s">
        <v>166</v>
      </c>
      <c r="F43" s="395" t="s">
        <v>165</v>
      </c>
      <c r="G43" s="381" t="s">
        <v>164</v>
      </c>
      <c r="H43" s="381" t="s">
        <v>164</v>
      </c>
      <c r="I43" s="381" t="s">
        <v>164</v>
      </c>
    </row>
    <row r="44" spans="1:9" s="426" customFormat="1" ht="38.25" customHeight="1" x14ac:dyDescent="0.2">
      <c r="A44" s="430"/>
      <c r="B44" s="415"/>
      <c r="C44" s="429" t="s">
        <v>270</v>
      </c>
      <c r="D44" s="429" t="s">
        <v>269</v>
      </c>
      <c r="E44" s="429" t="s">
        <v>166</v>
      </c>
      <c r="F44" s="428" t="s">
        <v>165</v>
      </c>
      <c r="G44" s="431">
        <v>40977</v>
      </c>
      <c r="H44" s="431">
        <v>40977</v>
      </c>
      <c r="I44" s="431">
        <v>40977</v>
      </c>
    </row>
    <row r="45" spans="1:9" s="426" customFormat="1" ht="37.5" customHeight="1" x14ac:dyDescent="0.2">
      <c r="A45" s="430"/>
      <c r="B45" s="415"/>
      <c r="C45" s="429" t="s">
        <v>268</v>
      </c>
      <c r="D45" s="429" t="s">
        <v>267</v>
      </c>
      <c r="E45" s="429" t="s">
        <v>166</v>
      </c>
      <c r="F45" s="428" t="s">
        <v>165</v>
      </c>
      <c r="G45" s="427">
        <v>41450</v>
      </c>
      <c r="H45" s="427">
        <v>41450</v>
      </c>
      <c r="I45" s="427">
        <v>41450</v>
      </c>
    </row>
    <row r="46" spans="1:9" ht="24.75" customHeight="1" x14ac:dyDescent="0.2">
      <c r="A46" s="366"/>
      <c r="B46" s="415"/>
      <c r="C46" s="396" t="s">
        <v>266</v>
      </c>
      <c r="D46" s="396" t="s">
        <v>265</v>
      </c>
      <c r="E46" s="396" t="s">
        <v>211</v>
      </c>
      <c r="F46" s="395" t="s">
        <v>264</v>
      </c>
      <c r="G46" s="423" t="s">
        <v>263</v>
      </c>
      <c r="H46" s="423" t="s">
        <v>263</v>
      </c>
      <c r="I46" s="423" t="s">
        <v>263</v>
      </c>
    </row>
    <row r="47" spans="1:9" ht="25.5" customHeight="1" x14ac:dyDescent="0.2">
      <c r="A47" s="366"/>
      <c r="B47" s="415"/>
      <c r="C47" s="396" t="s">
        <v>262</v>
      </c>
      <c r="D47" s="396" t="s">
        <v>261</v>
      </c>
      <c r="E47" s="396" t="s">
        <v>211</v>
      </c>
      <c r="F47" s="395" t="s">
        <v>260</v>
      </c>
      <c r="G47" s="380"/>
      <c r="H47" s="380"/>
      <c r="I47" s="380"/>
    </row>
    <row r="48" spans="1:9" ht="45" x14ac:dyDescent="0.2">
      <c r="A48" s="366"/>
      <c r="B48" s="415"/>
      <c r="C48" s="396" t="s">
        <v>259</v>
      </c>
      <c r="D48" s="396" t="s">
        <v>258</v>
      </c>
      <c r="E48" s="396" t="s">
        <v>211</v>
      </c>
      <c r="F48" s="395" t="s">
        <v>165</v>
      </c>
      <c r="G48" s="424" t="s">
        <v>257</v>
      </c>
      <c r="H48" s="424" t="s">
        <v>257</v>
      </c>
      <c r="I48" s="424" t="s">
        <v>256</v>
      </c>
    </row>
    <row r="49" spans="1:49" ht="18.75" customHeight="1" x14ac:dyDescent="0.2">
      <c r="A49" s="366"/>
      <c r="B49" s="415"/>
      <c r="C49" s="396" t="s">
        <v>255</v>
      </c>
      <c r="D49" s="396" t="s">
        <v>254</v>
      </c>
      <c r="E49" s="396" t="s">
        <v>211</v>
      </c>
      <c r="F49" s="395" t="s">
        <v>165</v>
      </c>
      <c r="G49" s="380"/>
      <c r="H49" s="380"/>
      <c r="I49" s="380"/>
    </row>
    <row r="50" spans="1:49" ht="23.25" customHeight="1" x14ac:dyDescent="0.2">
      <c r="A50" s="366"/>
      <c r="B50" s="415"/>
      <c r="C50" s="396" t="s">
        <v>253</v>
      </c>
      <c r="D50" s="396" t="s">
        <v>252</v>
      </c>
      <c r="E50" s="396" t="s">
        <v>211</v>
      </c>
      <c r="F50" s="395" t="s">
        <v>165</v>
      </c>
      <c r="G50" s="422">
        <v>1</v>
      </c>
      <c r="H50" s="422">
        <v>1</v>
      </c>
      <c r="I50" s="379">
        <v>0</v>
      </c>
    </row>
    <row r="51" spans="1:49" ht="21" customHeight="1" x14ac:dyDescent="0.2">
      <c r="A51" s="366"/>
      <c r="B51" s="415"/>
      <c r="C51" s="396" t="s">
        <v>253</v>
      </c>
      <c r="D51" s="396" t="s">
        <v>252</v>
      </c>
      <c r="E51" s="396" t="s">
        <v>229</v>
      </c>
      <c r="F51" s="395" t="s">
        <v>165</v>
      </c>
      <c r="G51" s="422">
        <v>1</v>
      </c>
      <c r="H51" s="422">
        <v>1</v>
      </c>
      <c r="I51" s="379">
        <v>0</v>
      </c>
    </row>
    <row r="52" spans="1:49" ht="38.25" customHeight="1" x14ac:dyDescent="0.2">
      <c r="A52" s="366"/>
      <c r="B52" s="415"/>
      <c r="C52" s="396" t="s">
        <v>251</v>
      </c>
      <c r="D52" s="396" t="s">
        <v>250</v>
      </c>
      <c r="E52" s="396" t="s">
        <v>229</v>
      </c>
      <c r="F52" s="395" t="s">
        <v>165</v>
      </c>
      <c r="G52" s="380"/>
      <c r="H52" s="379">
        <v>1</v>
      </c>
      <c r="I52" s="379">
        <v>1</v>
      </c>
    </row>
    <row r="53" spans="1:49" ht="41.25" customHeight="1" x14ac:dyDescent="0.2">
      <c r="A53" s="366"/>
      <c r="B53" s="415"/>
      <c r="C53" s="396" t="s">
        <v>249</v>
      </c>
      <c r="D53" s="396" t="s">
        <v>248</v>
      </c>
      <c r="E53" s="396" t="s">
        <v>229</v>
      </c>
      <c r="F53" s="395" t="s">
        <v>165</v>
      </c>
      <c r="G53" s="380"/>
      <c r="H53" s="380"/>
      <c r="I53" s="380"/>
    </row>
    <row r="54" spans="1:49" ht="41.25" customHeight="1" x14ac:dyDescent="0.2">
      <c r="A54" s="366"/>
      <c r="B54" s="415"/>
      <c r="C54" s="396" t="s">
        <v>247</v>
      </c>
      <c r="D54" s="396" t="s">
        <v>246</v>
      </c>
      <c r="E54" s="396" t="s">
        <v>229</v>
      </c>
      <c r="F54" s="395" t="s">
        <v>165</v>
      </c>
      <c r="G54" s="380"/>
      <c r="H54" s="380"/>
      <c r="I54" s="380"/>
    </row>
    <row r="55" spans="1:49" ht="41.25" customHeight="1" x14ac:dyDescent="0.2">
      <c r="A55" s="366"/>
      <c r="B55" s="415"/>
      <c r="C55" s="396" t="s">
        <v>245</v>
      </c>
      <c r="D55" s="396" t="s">
        <v>244</v>
      </c>
      <c r="E55" s="396" t="s">
        <v>211</v>
      </c>
      <c r="F55" s="395" t="s">
        <v>243</v>
      </c>
      <c r="G55" s="380"/>
      <c r="H55" s="380"/>
      <c r="I55" s="380"/>
    </row>
    <row r="56" spans="1:49" ht="41.25" customHeight="1" x14ac:dyDescent="0.2">
      <c r="A56" s="366"/>
      <c r="B56" s="415"/>
      <c r="C56" s="396" t="s">
        <v>242</v>
      </c>
      <c r="D56" s="396" t="s">
        <v>241</v>
      </c>
      <c r="E56" s="396" t="s">
        <v>166</v>
      </c>
      <c r="F56" s="395" t="s">
        <v>240</v>
      </c>
      <c r="G56" s="423" t="s">
        <v>165</v>
      </c>
      <c r="H56" s="423" t="s">
        <v>165</v>
      </c>
      <c r="I56" s="381" t="s">
        <v>165</v>
      </c>
    </row>
    <row r="57" spans="1:49" ht="41.25" customHeight="1" x14ac:dyDescent="0.2">
      <c r="A57" s="366"/>
      <c r="B57" s="415"/>
      <c r="C57" s="396" t="s">
        <v>239</v>
      </c>
      <c r="D57" s="396" t="s">
        <v>238</v>
      </c>
      <c r="E57" s="396" t="s">
        <v>166</v>
      </c>
      <c r="F57" s="395" t="s">
        <v>165</v>
      </c>
      <c r="G57" s="379">
        <v>1</v>
      </c>
      <c r="H57" s="379">
        <v>1</v>
      </c>
      <c r="I57" s="379">
        <v>1</v>
      </c>
    </row>
    <row r="58" spans="1:49" ht="41.25" customHeight="1" x14ac:dyDescent="0.2">
      <c r="A58" s="366"/>
      <c r="B58" s="415"/>
      <c r="C58" s="396" t="s">
        <v>237</v>
      </c>
      <c r="D58" s="396" t="s">
        <v>236</v>
      </c>
      <c r="E58" s="396" t="s">
        <v>166</v>
      </c>
      <c r="F58" s="395" t="s">
        <v>165</v>
      </c>
      <c r="G58" s="380"/>
      <c r="H58" s="380"/>
      <c r="I58" s="380"/>
    </row>
    <row r="59" spans="1:49" ht="41.25" customHeight="1" x14ac:dyDescent="0.2">
      <c r="A59" s="366"/>
      <c r="B59" s="415"/>
      <c r="C59" s="396" t="s">
        <v>235</v>
      </c>
      <c r="D59" s="396" t="s">
        <v>234</v>
      </c>
      <c r="E59" s="396" t="s">
        <v>229</v>
      </c>
      <c r="F59" s="395" t="s">
        <v>165</v>
      </c>
      <c r="G59" s="422"/>
      <c r="H59" s="379"/>
      <c r="I59" s="379"/>
      <c r="J59" s="418"/>
      <c r="K59" s="418"/>
      <c r="L59" s="418"/>
      <c r="M59" s="418"/>
      <c r="N59" s="418"/>
      <c r="O59" s="350"/>
    </row>
    <row r="60" spans="1:49" ht="41.25" customHeight="1" x14ac:dyDescent="0.2">
      <c r="A60" s="366"/>
      <c r="B60" s="415"/>
      <c r="C60" s="396" t="s">
        <v>233</v>
      </c>
      <c r="D60" s="396" t="s">
        <v>232</v>
      </c>
      <c r="E60" s="396" t="s">
        <v>211</v>
      </c>
      <c r="F60" s="395" t="s">
        <v>165</v>
      </c>
      <c r="G60" s="380"/>
      <c r="H60" s="380"/>
      <c r="I60" s="380"/>
      <c r="J60" s="421"/>
      <c r="K60" s="421"/>
      <c r="L60" s="420"/>
      <c r="M60" s="420"/>
      <c r="N60" s="420"/>
      <c r="O60" s="420"/>
      <c r="P60" s="420"/>
      <c r="Q60" s="420"/>
      <c r="R60" s="420"/>
      <c r="S60" s="420"/>
      <c r="U60" s="350"/>
    </row>
    <row r="61" spans="1:49" ht="75" x14ac:dyDescent="0.2">
      <c r="A61" s="366"/>
      <c r="B61" s="415"/>
      <c r="C61" s="396" t="s">
        <v>231</v>
      </c>
      <c r="D61" s="396" t="s">
        <v>230</v>
      </c>
      <c r="E61" s="396" t="s">
        <v>229</v>
      </c>
      <c r="F61" s="396" t="s">
        <v>165</v>
      </c>
      <c r="G61" s="379"/>
      <c r="H61" s="379"/>
      <c r="I61" s="379"/>
      <c r="J61" s="419"/>
      <c r="K61" s="419"/>
      <c r="L61" s="419"/>
      <c r="M61" s="419"/>
      <c r="N61" s="419"/>
      <c r="O61" s="418"/>
      <c r="P61" s="418"/>
      <c r="Q61" s="418"/>
      <c r="R61" s="418"/>
      <c r="S61" s="418"/>
      <c r="T61" s="418"/>
      <c r="U61" s="418"/>
      <c r="V61" s="418"/>
      <c r="X61" s="350"/>
    </row>
    <row r="62" spans="1:49" ht="165" x14ac:dyDescent="0.2">
      <c r="A62" s="366"/>
      <c r="B62" s="415"/>
      <c r="C62" s="396" t="s">
        <v>228</v>
      </c>
      <c r="D62" s="396" t="s">
        <v>227</v>
      </c>
      <c r="E62" s="396" t="s">
        <v>166</v>
      </c>
      <c r="F62" s="395" t="s">
        <v>165</v>
      </c>
      <c r="G62" s="417" t="s">
        <v>226</v>
      </c>
      <c r="H62" s="417" t="s">
        <v>226</v>
      </c>
      <c r="I62" s="417" t="s">
        <v>226</v>
      </c>
      <c r="J62" s="418"/>
      <c r="K62" s="418"/>
      <c r="L62" s="418"/>
      <c r="M62" s="418"/>
      <c r="N62" s="418"/>
      <c r="P62" s="350"/>
    </row>
    <row r="63" spans="1:49" ht="60" x14ac:dyDescent="0.2">
      <c r="A63" s="366"/>
      <c r="B63" s="415"/>
      <c r="C63" s="396" t="s">
        <v>225</v>
      </c>
      <c r="D63" s="396" t="s">
        <v>224</v>
      </c>
      <c r="E63" s="396" t="s">
        <v>211</v>
      </c>
      <c r="F63" s="395" t="s">
        <v>223</v>
      </c>
      <c r="G63" s="417"/>
      <c r="H63" s="417"/>
      <c r="I63" s="417"/>
      <c r="J63" s="417"/>
      <c r="K63" s="417"/>
      <c r="L63" s="417"/>
      <c r="M63" s="417"/>
      <c r="N63" s="417"/>
      <c r="O63" s="417"/>
      <c r="P63" s="417"/>
      <c r="Q63" s="417"/>
      <c r="R63" s="417"/>
      <c r="S63" s="417"/>
      <c r="T63" s="417"/>
      <c r="U63" s="417"/>
      <c r="V63" s="417"/>
      <c r="W63" s="417"/>
      <c r="X63" s="417"/>
      <c r="Y63" s="417"/>
      <c r="Z63" s="417"/>
      <c r="AA63" s="417"/>
      <c r="AB63" s="417"/>
      <c r="AC63" s="417"/>
      <c r="AD63" s="417"/>
      <c r="AE63" s="417"/>
      <c r="AF63" s="417"/>
      <c r="AG63" s="417"/>
      <c r="AH63" s="417"/>
      <c r="AI63" s="417"/>
      <c r="AJ63" s="417"/>
      <c r="AK63" s="417"/>
      <c r="AL63" s="417"/>
      <c r="AM63" s="417"/>
      <c r="AN63" s="417"/>
      <c r="AO63" s="417"/>
      <c r="AP63" s="417"/>
      <c r="AQ63" s="417"/>
      <c r="AR63" s="417"/>
      <c r="AS63" s="417"/>
      <c r="AT63" s="417"/>
      <c r="AU63" s="417"/>
      <c r="AV63" s="417"/>
      <c r="AW63" s="417"/>
    </row>
    <row r="64" spans="1:49" ht="60" x14ac:dyDescent="0.2">
      <c r="A64" s="366"/>
      <c r="B64" s="415"/>
      <c r="C64" s="396" t="s">
        <v>222</v>
      </c>
      <c r="D64" s="396" t="s">
        <v>221</v>
      </c>
      <c r="E64" s="396" t="s">
        <v>166</v>
      </c>
      <c r="F64" s="395" t="s">
        <v>220</v>
      </c>
      <c r="G64" s="416">
        <v>0</v>
      </c>
      <c r="H64" s="416">
        <v>0</v>
      </c>
      <c r="I64" s="416">
        <v>0</v>
      </c>
      <c r="J64" s="416"/>
      <c r="K64" s="416"/>
      <c r="L64" s="416"/>
      <c r="M64" s="416"/>
      <c r="N64" s="416"/>
      <c r="O64" s="416"/>
      <c r="P64" s="416"/>
      <c r="Q64" s="416"/>
      <c r="R64" s="416"/>
      <c r="S64" s="416"/>
      <c r="T64" s="416"/>
      <c r="U64" s="416"/>
      <c r="V64" s="416"/>
      <c r="W64" s="416"/>
      <c r="X64" s="416"/>
      <c r="Y64" s="416"/>
      <c r="Z64" s="416"/>
      <c r="AA64" s="416"/>
      <c r="AB64" s="416"/>
      <c r="AC64" s="416"/>
      <c r="AD64" s="416"/>
      <c r="AE64" s="416"/>
      <c r="AF64" s="416"/>
      <c r="AG64" s="416"/>
      <c r="AH64" s="416"/>
      <c r="AI64" s="416"/>
      <c r="AJ64" s="416"/>
      <c r="AK64" s="416"/>
      <c r="AL64" s="416"/>
      <c r="AM64" s="416"/>
      <c r="AN64" s="416"/>
      <c r="AO64" s="416"/>
    </row>
    <row r="65" spans="1:9" ht="23.25" customHeight="1" x14ac:dyDescent="0.2">
      <c r="A65" s="364"/>
      <c r="B65" s="415"/>
      <c r="C65" s="414" t="s">
        <v>219</v>
      </c>
      <c r="D65" s="414" t="s">
        <v>218</v>
      </c>
      <c r="E65" s="414" t="s">
        <v>211</v>
      </c>
      <c r="F65" s="413" t="s">
        <v>217</v>
      </c>
      <c r="G65" s="412">
        <v>0</v>
      </c>
      <c r="H65" s="412">
        <v>0</v>
      </c>
      <c r="I65" s="412">
        <f>B1Monthy*13</f>
        <v>194.999999922</v>
      </c>
    </row>
    <row r="66" spans="1:9" ht="15" x14ac:dyDescent="0.2">
      <c r="A66" s="364"/>
      <c r="B66" s="411"/>
      <c r="C66" s="408" t="s">
        <v>216</v>
      </c>
      <c r="D66" s="408" t="s">
        <v>212</v>
      </c>
      <c r="E66" s="408" t="s">
        <v>211</v>
      </c>
      <c r="F66" s="409" t="s">
        <v>165</v>
      </c>
      <c r="G66" s="408"/>
      <c r="H66" s="408"/>
      <c r="I66" s="408"/>
    </row>
    <row r="67" spans="1:9" ht="15" x14ac:dyDescent="0.2">
      <c r="A67" s="364"/>
      <c r="B67" s="410"/>
      <c r="C67" s="408" t="s">
        <v>215</v>
      </c>
      <c r="D67" s="408" t="s">
        <v>212</v>
      </c>
      <c r="E67" s="408" t="s">
        <v>211</v>
      </c>
      <c r="F67" s="409" t="s">
        <v>165</v>
      </c>
      <c r="G67" s="408"/>
      <c r="H67" s="408"/>
      <c r="I67" s="408"/>
    </row>
    <row r="68" spans="1:9" ht="15" x14ac:dyDescent="0.2">
      <c r="A68" s="364"/>
      <c r="B68" s="410"/>
      <c r="C68" s="408" t="s">
        <v>214</v>
      </c>
      <c r="D68" s="408" t="s">
        <v>212</v>
      </c>
      <c r="E68" s="408" t="s">
        <v>211</v>
      </c>
      <c r="F68" s="409" t="s">
        <v>165</v>
      </c>
      <c r="G68" s="408"/>
      <c r="H68" s="408"/>
      <c r="I68" s="408"/>
    </row>
    <row r="69" spans="1:9" ht="30" x14ac:dyDescent="0.2">
      <c r="A69" s="364"/>
      <c r="B69" s="410"/>
      <c r="C69" s="408" t="s">
        <v>213</v>
      </c>
      <c r="D69" s="408" t="s">
        <v>212</v>
      </c>
      <c r="E69" s="408" t="s">
        <v>211</v>
      </c>
      <c r="F69" s="409" t="s">
        <v>165</v>
      </c>
      <c r="G69" s="408"/>
      <c r="H69" s="408"/>
      <c r="I69" s="408"/>
    </row>
    <row r="70" spans="1:9" ht="15" x14ac:dyDescent="0.2">
      <c r="A70" s="407"/>
      <c r="B70" s="387"/>
      <c r="C70" s="406" t="s">
        <v>210</v>
      </c>
      <c r="D70" s="406"/>
      <c r="E70" s="406"/>
      <c r="F70" s="405"/>
      <c r="G70" s="384"/>
      <c r="H70" s="384"/>
      <c r="I70" s="384"/>
    </row>
    <row r="71" spans="1:9" ht="30" x14ac:dyDescent="0.2">
      <c r="A71" s="366"/>
      <c r="B71" s="404"/>
      <c r="C71" s="397" t="s">
        <v>209</v>
      </c>
      <c r="D71" s="396" t="s">
        <v>183</v>
      </c>
      <c r="E71" s="396" t="s">
        <v>182</v>
      </c>
      <c r="F71" s="395" t="s">
        <v>165</v>
      </c>
      <c r="G71" s="392"/>
      <c r="H71" s="392"/>
      <c r="I71" s="392" t="s">
        <v>207</v>
      </c>
    </row>
    <row r="72" spans="1:9" ht="30" x14ac:dyDescent="0.2">
      <c r="A72" s="366"/>
      <c r="B72" s="404"/>
      <c r="C72" s="397" t="s">
        <v>208</v>
      </c>
      <c r="D72" s="396" t="s">
        <v>183</v>
      </c>
      <c r="E72" s="396" t="s">
        <v>182</v>
      </c>
      <c r="F72" s="395" t="s">
        <v>165</v>
      </c>
      <c r="G72" s="392"/>
      <c r="H72" s="392"/>
      <c r="I72" s="392" t="s">
        <v>207</v>
      </c>
    </row>
    <row r="73" spans="1:9" ht="30" x14ac:dyDescent="0.2">
      <c r="A73" s="366"/>
      <c r="B73" s="404"/>
      <c r="C73" s="397" t="s">
        <v>206</v>
      </c>
      <c r="D73" s="396" t="s">
        <v>183</v>
      </c>
      <c r="E73" s="396" t="s">
        <v>76</v>
      </c>
      <c r="F73" s="395" t="s">
        <v>205</v>
      </c>
      <c r="G73" s="392"/>
      <c r="H73" s="392"/>
      <c r="I73" s="392" t="s">
        <v>204</v>
      </c>
    </row>
    <row r="74" spans="1:9" ht="30" x14ac:dyDescent="0.2">
      <c r="A74" s="366"/>
      <c r="B74" s="404"/>
      <c r="C74" s="397" t="s">
        <v>203</v>
      </c>
      <c r="D74" s="396" t="s">
        <v>183</v>
      </c>
      <c r="E74" s="396" t="s">
        <v>182</v>
      </c>
      <c r="F74" s="395" t="s">
        <v>165</v>
      </c>
      <c r="G74" s="392"/>
      <c r="H74" s="392"/>
      <c r="I74" s="392" t="s">
        <v>202</v>
      </c>
    </row>
    <row r="75" spans="1:9" ht="30" x14ac:dyDescent="0.2">
      <c r="A75" s="366"/>
      <c r="B75" s="404"/>
      <c r="C75" s="397" t="s">
        <v>201</v>
      </c>
      <c r="D75" s="396" t="s">
        <v>183</v>
      </c>
      <c r="E75" s="396" t="s">
        <v>182</v>
      </c>
      <c r="F75" s="395" t="s">
        <v>165</v>
      </c>
      <c r="G75" s="392"/>
      <c r="H75" s="392"/>
      <c r="I75" s="392" t="s">
        <v>200</v>
      </c>
    </row>
    <row r="76" spans="1:9" ht="30" x14ac:dyDescent="0.2">
      <c r="A76" s="366"/>
      <c r="B76" s="404"/>
      <c r="C76" s="397" t="s">
        <v>199</v>
      </c>
      <c r="D76" s="396" t="s">
        <v>183</v>
      </c>
      <c r="E76" s="396" t="s">
        <v>182</v>
      </c>
      <c r="F76" s="395" t="s">
        <v>165</v>
      </c>
      <c r="G76" s="392"/>
      <c r="H76" s="392"/>
      <c r="I76" s="392" t="s">
        <v>198</v>
      </c>
    </row>
    <row r="77" spans="1:9" ht="30" x14ac:dyDescent="0.2">
      <c r="A77" s="366"/>
      <c r="B77" s="403"/>
      <c r="C77" s="397" t="s">
        <v>197</v>
      </c>
      <c r="D77" s="396" t="s">
        <v>183</v>
      </c>
      <c r="E77" s="396" t="s">
        <v>182</v>
      </c>
      <c r="F77" s="395" t="s">
        <v>165</v>
      </c>
      <c r="G77" s="392"/>
      <c r="H77" s="392"/>
      <c r="I77" s="392"/>
    </row>
    <row r="78" spans="1:9" ht="30" x14ac:dyDescent="0.25">
      <c r="A78" s="366"/>
      <c r="B78" s="398"/>
      <c r="C78" s="397" t="s">
        <v>196</v>
      </c>
      <c r="D78" s="396" t="s">
        <v>183</v>
      </c>
      <c r="E78" s="396" t="s">
        <v>182</v>
      </c>
      <c r="F78" s="395" t="s">
        <v>165</v>
      </c>
      <c r="G78" s="402"/>
      <c r="H78" s="390" t="s">
        <v>195</v>
      </c>
      <c r="I78" s="390" t="s">
        <v>194</v>
      </c>
    </row>
    <row r="79" spans="1:9" ht="30" x14ac:dyDescent="0.25">
      <c r="A79" s="366"/>
      <c r="B79" s="398"/>
      <c r="C79" s="397" t="s">
        <v>193</v>
      </c>
      <c r="D79" s="396" t="s">
        <v>183</v>
      </c>
      <c r="E79" s="396" t="s">
        <v>182</v>
      </c>
      <c r="F79" s="395" t="s">
        <v>165</v>
      </c>
      <c r="G79" s="401"/>
      <c r="H79" s="400"/>
      <c r="I79" s="401"/>
    </row>
    <row r="80" spans="1:9" ht="30" x14ac:dyDescent="0.25">
      <c r="A80" s="366"/>
      <c r="B80" s="398"/>
      <c r="C80" s="397" t="s">
        <v>192</v>
      </c>
      <c r="D80" s="396" t="s">
        <v>183</v>
      </c>
      <c r="E80" s="396" t="s">
        <v>182</v>
      </c>
      <c r="F80" s="395" t="s">
        <v>165</v>
      </c>
      <c r="G80" s="401"/>
      <c r="H80" s="400"/>
      <c r="I80" s="401"/>
    </row>
    <row r="81" spans="1:9" ht="30" x14ac:dyDescent="0.25">
      <c r="A81" s="366"/>
      <c r="B81" s="398"/>
      <c r="C81" s="397" t="s">
        <v>191</v>
      </c>
      <c r="D81" s="396" t="s">
        <v>183</v>
      </c>
      <c r="E81" s="396" t="s">
        <v>182</v>
      </c>
      <c r="F81" s="395" t="s">
        <v>165</v>
      </c>
      <c r="G81" s="400"/>
      <c r="H81" s="400"/>
      <c r="I81" s="399"/>
    </row>
    <row r="82" spans="1:9" ht="30" x14ac:dyDescent="0.25">
      <c r="A82" s="366"/>
      <c r="B82" s="398"/>
      <c r="C82" s="397" t="s">
        <v>190</v>
      </c>
      <c r="D82" s="396" t="s">
        <v>183</v>
      </c>
      <c r="E82" s="396" t="s">
        <v>182</v>
      </c>
      <c r="F82" s="395" t="s">
        <v>165</v>
      </c>
      <c r="G82" s="362"/>
      <c r="H82" s="362"/>
      <c r="I82" s="362"/>
    </row>
    <row r="83" spans="1:9" ht="30" x14ac:dyDescent="0.25">
      <c r="A83" s="366"/>
      <c r="B83" s="398"/>
      <c r="C83" s="397" t="s">
        <v>189</v>
      </c>
      <c r="D83" s="396" t="s">
        <v>183</v>
      </c>
      <c r="E83" s="396" t="s">
        <v>182</v>
      </c>
      <c r="F83" s="395" t="s">
        <v>165</v>
      </c>
      <c r="G83" s="362"/>
      <c r="H83" s="362"/>
      <c r="I83" s="362"/>
    </row>
    <row r="84" spans="1:9" ht="30" x14ac:dyDescent="0.25">
      <c r="A84" s="366"/>
      <c r="B84" s="398"/>
      <c r="C84" s="397" t="s">
        <v>188</v>
      </c>
      <c r="D84" s="396" t="s">
        <v>183</v>
      </c>
      <c r="E84" s="396" t="s">
        <v>182</v>
      </c>
      <c r="F84" s="395" t="s">
        <v>165</v>
      </c>
      <c r="G84" s="362"/>
      <c r="H84" s="362"/>
      <c r="I84" s="362"/>
    </row>
    <row r="85" spans="1:9" ht="30" x14ac:dyDescent="0.25">
      <c r="A85" s="366"/>
      <c r="B85" s="398"/>
      <c r="C85" s="397" t="s">
        <v>187</v>
      </c>
      <c r="D85" s="396" t="s">
        <v>183</v>
      </c>
      <c r="E85" s="396" t="s">
        <v>182</v>
      </c>
      <c r="F85" s="395" t="s">
        <v>165</v>
      </c>
      <c r="G85" s="362"/>
      <c r="H85" s="362"/>
      <c r="I85" s="362"/>
    </row>
    <row r="86" spans="1:9" ht="30" x14ac:dyDescent="0.25">
      <c r="A86" s="366"/>
      <c r="B86" s="398"/>
      <c r="C86" s="397" t="s">
        <v>186</v>
      </c>
      <c r="D86" s="396" t="s">
        <v>183</v>
      </c>
      <c r="E86" s="396" t="s">
        <v>182</v>
      </c>
      <c r="F86" s="395" t="s">
        <v>165</v>
      </c>
      <c r="G86" s="362"/>
      <c r="H86" s="362"/>
      <c r="I86" s="362"/>
    </row>
    <row r="87" spans="1:9" ht="30" x14ac:dyDescent="0.25">
      <c r="A87" s="366"/>
      <c r="B87" s="398"/>
      <c r="C87" s="397" t="s">
        <v>185</v>
      </c>
      <c r="D87" s="396" t="s">
        <v>183</v>
      </c>
      <c r="E87" s="396" t="s">
        <v>182</v>
      </c>
      <c r="F87" s="395" t="s">
        <v>165</v>
      </c>
      <c r="G87" s="362"/>
      <c r="H87" s="362"/>
      <c r="I87" s="362"/>
    </row>
    <row r="88" spans="1:9" ht="30" x14ac:dyDescent="0.25">
      <c r="A88" s="366"/>
      <c r="B88" s="398"/>
      <c r="C88" s="397" t="s">
        <v>184</v>
      </c>
      <c r="D88" s="396" t="s">
        <v>183</v>
      </c>
      <c r="E88" s="396" t="s">
        <v>182</v>
      </c>
      <c r="F88" s="395" t="s">
        <v>165</v>
      </c>
      <c r="G88" s="362"/>
      <c r="H88" s="362"/>
      <c r="I88" s="394" t="s">
        <v>181</v>
      </c>
    </row>
    <row r="89" spans="1:9" ht="15" x14ac:dyDescent="0.2">
      <c r="A89" s="364"/>
      <c r="B89" s="387"/>
      <c r="C89" s="386"/>
      <c r="D89" s="386"/>
      <c r="E89" s="386"/>
      <c r="F89" s="385"/>
      <c r="G89" s="384"/>
      <c r="H89" s="384"/>
      <c r="I89" s="384"/>
    </row>
    <row r="90" spans="1:9" ht="30" customHeight="1" x14ac:dyDescent="0.2">
      <c r="A90" s="366"/>
      <c r="B90" s="383" t="s">
        <v>180</v>
      </c>
      <c r="C90" s="370" t="s">
        <v>173</v>
      </c>
      <c r="D90" s="370" t="s">
        <v>172</v>
      </c>
      <c r="E90" s="370" t="s">
        <v>166</v>
      </c>
      <c r="F90" s="369" t="s">
        <v>165</v>
      </c>
      <c r="G90" s="379">
        <v>1</v>
      </c>
      <c r="H90" s="379">
        <v>1</v>
      </c>
      <c r="I90" s="379">
        <v>1</v>
      </c>
    </row>
    <row r="91" spans="1:9" ht="15" x14ac:dyDescent="0.2">
      <c r="A91" s="366"/>
      <c r="B91" s="373"/>
      <c r="C91" s="370" t="s">
        <v>171</v>
      </c>
      <c r="D91" s="370"/>
      <c r="E91" s="370" t="s">
        <v>76</v>
      </c>
      <c r="F91" s="369" t="s">
        <v>156</v>
      </c>
      <c r="G91" s="381" t="s">
        <v>179</v>
      </c>
      <c r="H91" s="381" t="s">
        <v>179</v>
      </c>
      <c r="I91" s="381" t="s">
        <v>178</v>
      </c>
    </row>
    <row r="92" spans="1:9" ht="45" x14ac:dyDescent="0.2">
      <c r="A92" s="366"/>
      <c r="B92" s="373"/>
      <c r="C92" s="370" t="s">
        <v>170</v>
      </c>
      <c r="D92" s="370" t="s">
        <v>169</v>
      </c>
      <c r="E92" s="370" t="s">
        <v>166</v>
      </c>
      <c r="F92" s="369" t="s">
        <v>165</v>
      </c>
      <c r="G92" s="379">
        <v>1</v>
      </c>
      <c r="H92" s="379">
        <v>1</v>
      </c>
      <c r="I92" s="379">
        <v>1</v>
      </c>
    </row>
    <row r="93" spans="1:9" ht="15" x14ac:dyDescent="0.2">
      <c r="A93" s="366"/>
      <c r="B93" s="373"/>
      <c r="C93" s="370" t="s">
        <v>167</v>
      </c>
      <c r="D93" s="370"/>
      <c r="E93" s="370" t="s">
        <v>166</v>
      </c>
      <c r="F93" s="369" t="s">
        <v>165</v>
      </c>
      <c r="G93" s="381" t="s">
        <v>164</v>
      </c>
      <c r="H93" s="381" t="s">
        <v>164</v>
      </c>
      <c r="I93" s="381" t="s">
        <v>164</v>
      </c>
    </row>
    <row r="94" spans="1:9" ht="30" x14ac:dyDescent="0.2">
      <c r="A94" s="366"/>
      <c r="B94" s="373"/>
      <c r="C94" s="370" t="s">
        <v>163</v>
      </c>
      <c r="D94" s="370" t="s">
        <v>162</v>
      </c>
      <c r="E94" s="370" t="s">
        <v>76</v>
      </c>
      <c r="F94" s="369" t="s">
        <v>156</v>
      </c>
      <c r="G94" s="381">
        <f>12*7</f>
        <v>84</v>
      </c>
      <c r="H94" s="381">
        <f>12*7</f>
        <v>84</v>
      </c>
      <c r="I94" s="379">
        <f>12*7</f>
        <v>84</v>
      </c>
    </row>
    <row r="95" spans="1:9" ht="15" x14ac:dyDescent="0.2">
      <c r="A95" s="366"/>
      <c r="B95" s="373"/>
      <c r="C95" s="376"/>
      <c r="D95" s="375"/>
      <c r="E95" s="375"/>
      <c r="F95" s="375"/>
      <c r="G95" s="374"/>
      <c r="H95" s="374"/>
      <c r="I95" s="374"/>
    </row>
    <row r="96" spans="1:9" ht="30" x14ac:dyDescent="0.2">
      <c r="A96" s="366"/>
      <c r="B96" s="373"/>
      <c r="C96" s="370" t="s">
        <v>161</v>
      </c>
      <c r="D96" s="370" t="s">
        <v>160</v>
      </c>
      <c r="E96" s="370" t="s">
        <v>76</v>
      </c>
      <c r="F96" s="369" t="s">
        <v>156</v>
      </c>
      <c r="G96" s="391">
        <v>1</v>
      </c>
      <c r="H96" s="391">
        <v>1</v>
      </c>
      <c r="I96" s="391">
        <v>1</v>
      </c>
    </row>
    <row r="97" spans="1:9" ht="30" x14ac:dyDescent="0.2">
      <c r="A97" s="366"/>
      <c r="B97" s="373"/>
      <c r="C97" s="370" t="s">
        <v>159</v>
      </c>
      <c r="D97" s="370" t="s">
        <v>158</v>
      </c>
      <c r="E97" s="370" t="s">
        <v>76</v>
      </c>
      <c r="F97" s="369" t="s">
        <v>156</v>
      </c>
      <c r="G97" s="388">
        <v>0</v>
      </c>
      <c r="H97" s="388">
        <v>0</v>
      </c>
      <c r="I97" s="388">
        <f>(B1Monthy*3)-(I96*(B1Monthy*3))</f>
        <v>0</v>
      </c>
    </row>
    <row r="98" spans="1:9" ht="15" x14ac:dyDescent="0.2">
      <c r="A98" s="366"/>
      <c r="B98" s="373"/>
      <c r="C98" s="376"/>
      <c r="D98" s="375"/>
      <c r="E98" s="375"/>
      <c r="F98" s="375"/>
      <c r="G98" s="374"/>
      <c r="H98" s="374"/>
      <c r="I98" s="374"/>
    </row>
    <row r="99" spans="1:9" ht="15" x14ac:dyDescent="0.2">
      <c r="A99" s="366"/>
      <c r="B99" s="373"/>
      <c r="C99" s="370" t="s">
        <v>86</v>
      </c>
      <c r="D99" s="370"/>
      <c r="E99" s="370" t="s">
        <v>76</v>
      </c>
      <c r="F99" s="369" t="s">
        <v>156</v>
      </c>
      <c r="G99" s="372">
        <f>Markup</f>
        <v>0</v>
      </c>
      <c r="H99" s="372">
        <f>Markup</f>
        <v>0</v>
      </c>
      <c r="I99" s="372">
        <f>Markup</f>
        <v>0</v>
      </c>
    </row>
    <row r="100" spans="1:9" ht="45" x14ac:dyDescent="0.2">
      <c r="A100" s="366"/>
      <c r="B100" s="371"/>
      <c r="C100" s="370" t="s">
        <v>157</v>
      </c>
      <c r="D100" s="370"/>
      <c r="E100" s="370" t="s">
        <v>76</v>
      </c>
      <c r="F100" s="369" t="s">
        <v>156</v>
      </c>
      <c r="G100" s="377">
        <f>IF(G97=0.99,0.99,G97+(G97*G99))</f>
        <v>0</v>
      </c>
      <c r="H100" s="377">
        <f>IF(H97=0.99,0.99,H97+(H97*H99))</f>
        <v>0</v>
      </c>
      <c r="I100" s="377">
        <f>IF(I97=0.99,0.99,I97+(I97*I99))</f>
        <v>0</v>
      </c>
    </row>
    <row r="101" spans="1:9" ht="15" x14ac:dyDescent="0.2">
      <c r="A101" s="366"/>
      <c r="B101" s="387"/>
      <c r="C101" s="386"/>
      <c r="D101" s="386"/>
      <c r="E101" s="386"/>
      <c r="F101" s="385"/>
      <c r="G101" s="384"/>
      <c r="H101" s="384"/>
      <c r="I101" s="384"/>
    </row>
    <row r="102" spans="1:9" ht="30" customHeight="1" x14ac:dyDescent="0.2">
      <c r="A102" s="366"/>
      <c r="B102" s="383" t="s">
        <v>177</v>
      </c>
      <c r="C102" s="370" t="s">
        <v>173</v>
      </c>
      <c r="D102" s="370" t="s">
        <v>172</v>
      </c>
      <c r="E102" s="370" t="s">
        <v>166</v>
      </c>
      <c r="F102" s="369" t="s">
        <v>165</v>
      </c>
      <c r="G102" s="380"/>
      <c r="H102" s="380"/>
      <c r="I102" s="379">
        <v>2</v>
      </c>
    </row>
    <row r="103" spans="1:9" ht="15" x14ac:dyDescent="0.2">
      <c r="A103" s="366"/>
      <c r="B103" s="373"/>
      <c r="C103" s="370" t="s">
        <v>171</v>
      </c>
      <c r="D103" s="370"/>
      <c r="E103" s="370" t="s">
        <v>76</v>
      </c>
      <c r="F103" s="369" t="s">
        <v>156</v>
      </c>
      <c r="G103" s="380"/>
      <c r="H103" s="380" t="s">
        <v>176</v>
      </c>
      <c r="I103" s="381" t="s">
        <v>175</v>
      </c>
    </row>
    <row r="104" spans="1:9" ht="45" x14ac:dyDescent="0.2">
      <c r="A104" s="366"/>
      <c r="B104" s="373"/>
      <c r="C104" s="370" t="s">
        <v>170</v>
      </c>
      <c r="D104" s="370" t="s">
        <v>169</v>
      </c>
      <c r="E104" s="370" t="s">
        <v>166</v>
      </c>
      <c r="F104" s="369" t="s">
        <v>165</v>
      </c>
      <c r="G104" s="380"/>
      <c r="H104" s="380"/>
      <c r="I104" s="379">
        <v>1</v>
      </c>
    </row>
    <row r="105" spans="1:9" ht="15" x14ac:dyDescent="0.2">
      <c r="A105" s="366"/>
      <c r="B105" s="373"/>
      <c r="C105" s="370" t="s">
        <v>167</v>
      </c>
      <c r="D105" s="370"/>
      <c r="E105" s="370" t="s">
        <v>166</v>
      </c>
      <c r="F105" s="369" t="s">
        <v>165</v>
      </c>
      <c r="G105" s="380"/>
      <c r="H105" s="380"/>
      <c r="I105" s="381" t="s">
        <v>164</v>
      </c>
    </row>
    <row r="106" spans="1:9" ht="30" x14ac:dyDescent="0.2">
      <c r="A106" s="366"/>
      <c r="B106" s="373"/>
      <c r="C106" s="370" t="s">
        <v>163</v>
      </c>
      <c r="D106" s="370" t="s">
        <v>162</v>
      </c>
      <c r="E106" s="370" t="s">
        <v>76</v>
      </c>
      <c r="F106" s="369" t="s">
        <v>156</v>
      </c>
      <c r="G106" s="380"/>
      <c r="H106" s="380"/>
      <c r="I106" s="379">
        <f>8*7</f>
        <v>56</v>
      </c>
    </row>
    <row r="107" spans="1:9" ht="15" x14ac:dyDescent="0.2">
      <c r="A107" s="366"/>
      <c r="B107" s="373"/>
      <c r="C107" s="376"/>
      <c r="D107" s="375"/>
      <c r="E107" s="375"/>
      <c r="F107" s="375"/>
      <c r="G107" s="374"/>
      <c r="H107" s="374"/>
      <c r="I107" s="374"/>
    </row>
    <row r="108" spans="1:9" ht="30" x14ac:dyDescent="0.2">
      <c r="A108" s="366"/>
      <c r="B108" s="373"/>
      <c r="C108" s="370" t="s">
        <v>161</v>
      </c>
      <c r="D108" s="370" t="s">
        <v>160</v>
      </c>
      <c r="E108" s="370" t="s">
        <v>76</v>
      </c>
      <c r="F108" s="369" t="s">
        <v>156</v>
      </c>
      <c r="G108" s="380"/>
      <c r="H108" s="380"/>
      <c r="I108" s="389">
        <v>29.01</v>
      </c>
    </row>
    <row r="109" spans="1:9" ht="30" x14ac:dyDescent="0.25">
      <c r="A109" s="366"/>
      <c r="B109" s="373"/>
      <c r="C109" s="370" t="s">
        <v>159</v>
      </c>
      <c r="D109" s="370" t="s">
        <v>158</v>
      </c>
      <c r="E109" s="370" t="s">
        <v>76</v>
      </c>
      <c r="F109" s="369" t="s">
        <v>156</v>
      </c>
      <c r="G109" s="378"/>
      <c r="H109" s="378"/>
      <c r="I109" s="377">
        <f>B1Monthy*2-I108</f>
        <v>0.98999998799999744</v>
      </c>
    </row>
    <row r="110" spans="1:9" ht="15" x14ac:dyDescent="0.2">
      <c r="A110" s="366"/>
      <c r="B110" s="373"/>
      <c r="C110" s="376"/>
      <c r="D110" s="375"/>
      <c r="E110" s="375"/>
      <c r="F110" s="375"/>
      <c r="G110" s="374"/>
      <c r="H110" s="374"/>
      <c r="I110" s="374"/>
    </row>
    <row r="111" spans="1:9" ht="15" x14ac:dyDescent="0.2">
      <c r="A111" s="366"/>
      <c r="B111" s="373"/>
      <c r="C111" s="370" t="s">
        <v>86</v>
      </c>
      <c r="D111" s="370"/>
      <c r="E111" s="370" t="s">
        <v>76</v>
      </c>
      <c r="F111" s="369" t="s">
        <v>156</v>
      </c>
      <c r="G111" s="372"/>
      <c r="H111" s="372"/>
      <c r="I111" s="372">
        <f>Markup</f>
        <v>0</v>
      </c>
    </row>
    <row r="112" spans="1:9" ht="45" x14ac:dyDescent="0.2">
      <c r="A112" s="366"/>
      <c r="B112" s="371"/>
      <c r="C112" s="370" t="s">
        <v>157</v>
      </c>
      <c r="D112" s="370"/>
      <c r="E112" s="370" t="s">
        <v>76</v>
      </c>
      <c r="F112" s="369" t="s">
        <v>156</v>
      </c>
      <c r="G112" s="368"/>
      <c r="H112" s="368"/>
      <c r="I112" s="367">
        <f>IF(I109=0.99,0.99,I109+(I109*I111))</f>
        <v>0.98999998799999744</v>
      </c>
    </row>
    <row r="113" spans="1:9" ht="15" x14ac:dyDescent="0.2">
      <c r="A113" s="366"/>
      <c r="B113" s="387"/>
      <c r="C113" s="386"/>
      <c r="D113" s="386"/>
      <c r="E113" s="386"/>
      <c r="F113" s="385"/>
      <c r="G113" s="384"/>
      <c r="H113" s="384"/>
      <c r="I113" s="384"/>
    </row>
    <row r="114" spans="1:9" ht="30" customHeight="1" x14ac:dyDescent="0.2">
      <c r="A114" s="366"/>
      <c r="B114" s="383" t="s">
        <v>174</v>
      </c>
      <c r="C114" s="370" t="s">
        <v>173</v>
      </c>
      <c r="D114" s="370" t="s">
        <v>172</v>
      </c>
      <c r="E114" s="370" t="s">
        <v>166</v>
      </c>
      <c r="F114" s="369" t="s">
        <v>165</v>
      </c>
      <c r="G114" s="380"/>
      <c r="H114" s="380"/>
      <c r="I114" s="379">
        <v>3</v>
      </c>
    </row>
    <row r="115" spans="1:9" ht="15" x14ac:dyDescent="0.2">
      <c r="A115" s="366"/>
      <c r="B115" s="373"/>
      <c r="C115" s="370" t="s">
        <v>171</v>
      </c>
      <c r="D115" s="370"/>
      <c r="E115" s="370" t="s">
        <v>76</v>
      </c>
      <c r="F115" s="369" t="s">
        <v>156</v>
      </c>
      <c r="G115" s="380"/>
      <c r="H115" s="380"/>
      <c r="I115" s="381" t="s">
        <v>92</v>
      </c>
    </row>
    <row r="116" spans="1:9" ht="45" x14ac:dyDescent="0.2">
      <c r="A116" s="366"/>
      <c r="B116" s="373"/>
      <c r="C116" s="370" t="s">
        <v>170</v>
      </c>
      <c r="D116" s="370" t="s">
        <v>169</v>
      </c>
      <c r="E116" s="370" t="s">
        <v>166</v>
      </c>
      <c r="F116" s="369" t="s">
        <v>165</v>
      </c>
      <c r="G116" s="380"/>
      <c r="H116" s="380"/>
      <c r="I116" s="382" t="s">
        <v>168</v>
      </c>
    </row>
    <row r="117" spans="1:9" ht="15" x14ac:dyDescent="0.2">
      <c r="A117" s="366"/>
      <c r="B117" s="373"/>
      <c r="C117" s="370" t="s">
        <v>167</v>
      </c>
      <c r="D117" s="370"/>
      <c r="E117" s="370" t="s">
        <v>166</v>
      </c>
      <c r="F117" s="369" t="s">
        <v>165</v>
      </c>
      <c r="G117" s="380"/>
      <c r="H117" s="380"/>
      <c r="I117" s="381" t="s">
        <v>164</v>
      </c>
    </row>
    <row r="118" spans="1:9" ht="30" x14ac:dyDescent="0.2">
      <c r="A118" s="366"/>
      <c r="B118" s="373"/>
      <c r="C118" s="370" t="s">
        <v>163</v>
      </c>
      <c r="D118" s="370" t="s">
        <v>162</v>
      </c>
      <c r="E118" s="370" t="s">
        <v>76</v>
      </c>
      <c r="F118" s="369" t="s">
        <v>156</v>
      </c>
      <c r="G118" s="380"/>
      <c r="H118" s="380"/>
      <c r="I118" s="379">
        <v>28</v>
      </c>
    </row>
    <row r="119" spans="1:9" ht="15" x14ac:dyDescent="0.2">
      <c r="A119" s="366"/>
      <c r="B119" s="373"/>
      <c r="C119" s="376"/>
      <c r="D119" s="375"/>
      <c r="E119" s="375"/>
      <c r="F119" s="375"/>
      <c r="G119" s="374"/>
      <c r="H119" s="374"/>
      <c r="I119" s="374"/>
    </row>
    <row r="120" spans="1:9" ht="30" x14ac:dyDescent="0.2">
      <c r="A120" s="366"/>
      <c r="B120" s="373"/>
      <c r="C120" s="370" t="s">
        <v>161</v>
      </c>
      <c r="D120" s="370" t="s">
        <v>160</v>
      </c>
      <c r="E120" s="370" t="s">
        <v>76</v>
      </c>
      <c r="F120" s="369" t="s">
        <v>156</v>
      </c>
      <c r="G120" s="380"/>
      <c r="H120" s="380"/>
      <c r="I120" s="379">
        <v>0</v>
      </c>
    </row>
    <row r="121" spans="1:9" ht="30" x14ac:dyDescent="0.25">
      <c r="A121" s="366"/>
      <c r="B121" s="373"/>
      <c r="C121" s="370" t="s">
        <v>159</v>
      </c>
      <c r="D121" s="370" t="s">
        <v>158</v>
      </c>
      <c r="E121" s="370" t="s">
        <v>76</v>
      </c>
      <c r="F121" s="369" t="s">
        <v>156</v>
      </c>
      <c r="G121" s="378"/>
      <c r="H121" s="378"/>
      <c r="I121" s="377">
        <f>B1Monthy</f>
        <v>14.999999994</v>
      </c>
    </row>
    <row r="122" spans="1:9" ht="15" x14ac:dyDescent="0.2">
      <c r="A122" s="366"/>
      <c r="B122" s="373"/>
      <c r="C122" s="376"/>
      <c r="D122" s="375"/>
      <c r="E122" s="375"/>
      <c r="F122" s="375"/>
      <c r="G122" s="374"/>
      <c r="H122" s="374"/>
      <c r="I122" s="374"/>
    </row>
    <row r="123" spans="1:9" ht="15" x14ac:dyDescent="0.2">
      <c r="A123" s="366"/>
      <c r="B123" s="373"/>
      <c r="C123" s="370" t="s">
        <v>86</v>
      </c>
      <c r="D123" s="370"/>
      <c r="E123" s="370" t="s">
        <v>76</v>
      </c>
      <c r="F123" s="369" t="s">
        <v>156</v>
      </c>
      <c r="G123" s="372"/>
      <c r="H123" s="372"/>
      <c r="I123" s="372">
        <f>Markup</f>
        <v>0</v>
      </c>
    </row>
    <row r="124" spans="1:9" ht="45" x14ac:dyDescent="0.2">
      <c r="A124" s="366"/>
      <c r="B124" s="371"/>
      <c r="C124" s="370" t="s">
        <v>157</v>
      </c>
      <c r="D124" s="370"/>
      <c r="E124" s="370" t="s">
        <v>76</v>
      </c>
      <c r="F124" s="369" t="s">
        <v>156</v>
      </c>
      <c r="G124" s="368"/>
      <c r="H124" s="368"/>
      <c r="I124" s="367">
        <f>IF(I121=0.99,0.99,I121+(I121*I123))</f>
        <v>14.999999994</v>
      </c>
    </row>
    <row r="125" spans="1:9" ht="14.25" x14ac:dyDescent="0.2">
      <c r="A125" s="366"/>
      <c r="B125" s="366"/>
      <c r="C125" s="365"/>
      <c r="D125" s="365"/>
      <c r="E125" s="365"/>
      <c r="F125" s="365"/>
    </row>
  </sheetData>
  <mergeCells count="11">
    <mergeCell ref="C110:F110"/>
    <mergeCell ref="B114:B124"/>
    <mergeCell ref="C119:F119"/>
    <mergeCell ref="C122:F122"/>
    <mergeCell ref="B3:B65"/>
    <mergeCell ref="B71:B77"/>
    <mergeCell ref="B90:B100"/>
    <mergeCell ref="C95:F95"/>
    <mergeCell ref="C98:F98"/>
    <mergeCell ref="B102:B112"/>
    <mergeCell ref="C107:F107"/>
  </mergeCells>
  <dataValidations count="16">
    <dataValidation type="list" allowBlank="1" showInputMessage="1" showErrorMessage="1" sqref="A41:F41 G41:I41">
      <formula1>BUNDLE</formula1>
    </dataValidation>
    <dataValidation type="list" allowBlank="1" showInputMessage="1" showErrorMessage="1" sqref="G8:I8">
      <formula1>NAMES</formula1>
      <formula2>0</formula2>
    </dataValidation>
    <dataValidation type="list" allowBlank="1" showInputMessage="1" showErrorMessage="1" sqref="G20:I20">
      <formula1>PROMO_PRICE_FOOTER_LABEL</formula1>
    </dataValidation>
    <dataValidation type="list" allowBlank="1" showInputMessage="1" showErrorMessage="1" sqref="G21:I21">
      <formula1>ACTUAL_PRICE_FOOTER_LABEL</formula1>
    </dataValidation>
    <dataValidation type="list" allowBlank="1" showInputMessage="1" showErrorMessage="1" sqref="G42:I42">
      <formula1>TAX_CATEGORY</formula1>
    </dataValidation>
    <dataValidation type="list" allowBlank="1" showInputMessage="1" showErrorMessage="1" sqref="G25:I25">
      <formula1>SUBSCRIBER_TYPE</formula1>
    </dataValidation>
    <dataValidation type="list" allowBlank="1" showInputMessage="1" showErrorMessage="1" sqref="G26:H26">
      <formula1>REFUND_POLICY</formula1>
    </dataValidation>
    <dataValidation type="list" allowBlank="1" showInputMessage="1" showErrorMessage="1" sqref="I24">
      <formula1>BILLING_CYCLE</formula1>
    </dataValidation>
    <dataValidation type="list" allowBlank="1" showInputMessage="1" showErrorMessage="1" sqref="G16:H19 I15">
      <formula1>OFFER_PRICE_DETAIL</formula1>
    </dataValidation>
    <dataValidation type="list" allowBlank="1" showInputMessage="1" showErrorMessage="1" sqref="G15:H15">
      <formula1>OFFER_PRICE</formula1>
    </dataValidation>
    <dataValidation type="list" allowBlank="1" showInputMessage="1" showErrorMessage="1" sqref="G14:I14">
      <formula1>OFFER_PRICE_DESCRIPTOR</formula1>
    </dataValidation>
    <dataValidation type="list" allowBlank="1" showInputMessage="1" showErrorMessage="1" sqref="G11:I11">
      <formula1>PRODUCT_MARKETING_IMAGE</formula1>
    </dataValidation>
    <dataValidation type="list" allowBlank="1" showInputMessage="1" showErrorMessage="1" sqref="G9:I9 G13:I13 G71:I77">
      <formula1>PRICE_DESCRIPTION</formula1>
    </dataValidation>
    <dataValidation type="list" allowBlank="1" showInputMessage="1" showErrorMessage="1" sqref="G7:I7">
      <formula1>OFFER_TYPES</formula1>
    </dataValidation>
    <dataValidation type="list" allowBlank="1" showInputMessage="1" showErrorMessage="1" sqref="G12:I12">
      <formula1>PRODUCT_MARKETING_DESCRIPTOR</formula1>
    </dataValidation>
    <dataValidation type="list" allowBlank="1" showInputMessage="1" showErrorMessage="1" sqref="C105 A117 C117:F117">
      <formula1>STATUS</formula1>
    </dataValidation>
  </dataValidations>
  <pageMargins left="0.7" right="0.7" top="0.75" bottom="0.75" header="0.3" footer="0.3"/>
  <pageSetup orientation="portrait" verticalDpi="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19</vt:i4>
      </vt:variant>
    </vt:vector>
  </HeadingPairs>
  <TitlesOfParts>
    <vt:vector size="21" baseType="lpstr">
      <vt:lpstr>Products</vt:lpstr>
      <vt:lpstr>Proposed_Offers</vt:lpstr>
      <vt:lpstr>Products!B10Monthly</vt:lpstr>
      <vt:lpstr>Products!B11Monthly</vt:lpstr>
      <vt:lpstr>Products!B13Monthly</vt:lpstr>
      <vt:lpstr>Products!B15Monthly</vt:lpstr>
      <vt:lpstr>Products!B16Monthly</vt:lpstr>
      <vt:lpstr>Products!B17Monthly</vt:lpstr>
      <vt:lpstr>Products!B18Monthly</vt:lpstr>
      <vt:lpstr>Products!B19Monthly</vt:lpstr>
      <vt:lpstr>Products!B1Monthy</vt:lpstr>
      <vt:lpstr>Products!B20Monthly</vt:lpstr>
      <vt:lpstr>Products!B27Monthly</vt:lpstr>
      <vt:lpstr>Products!B28Monthly</vt:lpstr>
      <vt:lpstr>Products!B2Monthly</vt:lpstr>
      <vt:lpstr>Products!B3Monthly</vt:lpstr>
      <vt:lpstr>Products!B8Annual</vt:lpstr>
      <vt:lpstr>Products!B8Monthly</vt:lpstr>
      <vt:lpstr>Products!B9Monthly</vt:lpstr>
      <vt:lpstr>Products!Markup</vt:lpstr>
      <vt:lpstr>Products!Products</vt:lpstr>
    </vt:vector>
  </TitlesOfParts>
  <Company>The New York Times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Kaul, Nimpee</dc:creator>
  <cp:lastModifiedBy>Kaul, Nimpee</cp:lastModifiedBy>
  <dcterms:created xsi:type="dcterms:W3CDTF">2013-03-26T20:07:54Z</dcterms:created>
  <dcterms:modified xsi:type="dcterms:W3CDTF">2013-03-26T20:12:33Z</dcterms:modified>
</cp:coreProperties>
</file>