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1"/>
  </bookViews>
  <sheets>
    <sheet name="Products" sheetId="2" r:id="rId1"/>
    <sheet name="Proposed_Offers" sheetId="1" r:id="rId2"/>
  </sheets>
  <externalReferences>
    <externalReference r:id="rId3"/>
  </externalReferences>
  <definedNames>
    <definedName name="ACTUAL_PRICE_FOOTER_LABEL" localSheetId="0">'[1]Data Inputs'!$AF$10:$AF$55</definedName>
    <definedName name="ACTUAL_PRICE_FOOTER_LABEL">'[1]Data Inputs'!$AF$10:$AF$55</definedName>
    <definedName name="ANNUAL_PRICE" localSheetId="0">'[1]Data Inputs'!$H$10:$H$55</definedName>
    <definedName name="ANNUAL_PRICE">'[1]Data Inputs'!$H$10:$H$55</definedName>
    <definedName name="B10Monthly" localSheetId="0">Products!$AM$36</definedName>
    <definedName name="B10Monthly">Products!$AM$36</definedName>
    <definedName name="B11Monthly" localSheetId="0">Products!$AP$36</definedName>
    <definedName name="B11Monthly">Products!$AP$36</definedName>
    <definedName name="B13Monthly" localSheetId="0">Products!$AV$36</definedName>
    <definedName name="B13Monthly">Products!$AV$36</definedName>
    <definedName name="B15Monthly" localSheetId="0">Products!$BB$36</definedName>
    <definedName name="B15Monthly">Products!$BB$36</definedName>
    <definedName name="B16Monthly" localSheetId="0">Products!$BE$36</definedName>
    <definedName name="B16Monthly">Products!$BE$36</definedName>
    <definedName name="B17Monthly" localSheetId="0">Products!$BH$36</definedName>
    <definedName name="B17Monthly">Products!$BH$36</definedName>
    <definedName name="B18Monthly" localSheetId="0">Products!$BK$36</definedName>
    <definedName name="B18Monthly">Products!$BK$36</definedName>
    <definedName name="B19Monthly" localSheetId="0">Products!$BN$36</definedName>
    <definedName name="B19Monthly">Products!$BN$36</definedName>
    <definedName name="B1Monthy" localSheetId="0">Products!$L$36</definedName>
    <definedName name="B1Monthy">Products!$L$36</definedName>
    <definedName name="B20Monthly" localSheetId="0">Products!$BQ$36</definedName>
    <definedName name="B20Monthly">Products!$BQ$36</definedName>
    <definedName name="B27Monthly" localSheetId="0">Products!$CL$36</definedName>
    <definedName name="B27Monthly">Products!$CL$36</definedName>
    <definedName name="B28Monthly" localSheetId="0">Products!$CO$36</definedName>
    <definedName name="B28Monthly">Products!$CO$36</definedName>
    <definedName name="B2Monthly" localSheetId="0">Products!$O$36</definedName>
    <definedName name="B2Monthly">Products!$O$36</definedName>
    <definedName name="B3Monthly" localSheetId="0">Products!$R$36</definedName>
    <definedName name="B3Monthly">Products!$R$36</definedName>
    <definedName name="B8Annual" localSheetId="0">Products!$AG$38</definedName>
    <definedName name="B8Annual">Products!$AG$38</definedName>
    <definedName name="B8Monthly" localSheetId="0">Products!$AG$36</definedName>
    <definedName name="B8Monthly">Products!$AG$36</definedName>
    <definedName name="B9Monthly" localSheetId="0">Products!$AJ$36</definedName>
    <definedName name="B9Monthly">Products!$AJ$36</definedName>
    <definedName name="BILLING_CYCLE" localSheetId="0">'[1]Data Inputs'!$AH$10:$AH$55</definedName>
    <definedName name="BILLING_CYCLE">'[1]Data Inputs'!$AH$10:$AH$55</definedName>
    <definedName name="BUNDLE" localSheetId="0">'[1]Data Inputs'!$D$10:$D$55</definedName>
    <definedName name="BUNDLE">'[1]Data Inputs'!$D$10:$D$55</definedName>
    <definedName name="DESCRIPTION" localSheetId="0">'[1]Data Inputs'!$AT$10:$AT$55</definedName>
    <definedName name="DESCRIPTION">'[1]Data Inputs'!$AT$10:$AT$55</definedName>
    <definedName name="ELIGIBILITY" localSheetId="0">'[1]Data Inputs'!$AL$10:$AL$55</definedName>
    <definedName name="ELIGIBILITY">'[1]Data Inputs'!$AL$10:$AL$55</definedName>
    <definedName name="MARKET_PRICE" localSheetId="0">'[1]Data Inputs'!$J$10:$J$55</definedName>
    <definedName name="MARKET_PRICE">'[1]Data Inputs'!$J$10:$J$55</definedName>
    <definedName name="Markup" localSheetId="0">Products!$E$44</definedName>
    <definedName name="Markup">Products!$E$44</definedName>
    <definedName name="NAMES" localSheetId="0">'[1]Data Inputs'!$B$10:$B$55</definedName>
    <definedName name="NAMES">'[1]Data Inputs'!$B$10:$B$55</definedName>
    <definedName name="OFFER_PRICE" localSheetId="0">'[1]Data Inputs'!$T$10:$T$56</definedName>
    <definedName name="OFFER_PRICE">'[1]Data Inputs'!$T$10:$T$56</definedName>
    <definedName name="OFFER_PRICE_DESCRIPTOR" localSheetId="0">'[1]Data Inputs'!$R$10:$R$55</definedName>
    <definedName name="OFFER_PRICE_DESCRIPTOR">'[1]Data Inputs'!$R$10:$R$55</definedName>
    <definedName name="OFFER_PRICE_DESCRIPTOR_INTERNATIONAL" localSheetId="0">'[1]Data Inputs'!$X$10:$X$55</definedName>
    <definedName name="OFFER_PRICE_DESCRIPTOR_INTERNATIONAL">'[1]Data Inputs'!$X$10:$X$55</definedName>
    <definedName name="OFFER_PRICE_DETAIL" localSheetId="0">'[1]Data Inputs'!$V$10:$V$55</definedName>
    <definedName name="OFFER_PRICE_DETAIL">'[1]Data Inputs'!$V$10:$V$55</definedName>
    <definedName name="OFFER_PRICE_DETAIL_INTERNATIONAL" localSheetId="0">'[1]Data Inputs'!$AB$10:$AB$55</definedName>
    <definedName name="OFFER_PRICE_DETAIL_INTERNATIONAL">'[1]Data Inputs'!$AB$10:$AB$55</definedName>
    <definedName name="OFFER_PRICE_INTERNATIONAL" localSheetId="0">'[1]Data Inputs'!$Z$10:$Z$55</definedName>
    <definedName name="OFFER_PRICE_INTERNATIONAL">'[1]Data Inputs'!$Z$10:$Z$55</definedName>
    <definedName name="OFFER_TYPES" localSheetId="0">'[1]Data Inputs'!$F$10:$F$55</definedName>
    <definedName name="OFFER_TYPES">'[1]Data Inputs'!$F$10:$F$55</definedName>
    <definedName name="PRICE_DESCRIPTION" localSheetId="0">'[1]Data Inputs'!$L$10:$L$60</definedName>
    <definedName name="PRICE_DESCRIPTION">'[1]Data Inputs'!$L$10:$L$60</definedName>
    <definedName name="PRODUCT_MARKETING_DESCRIPTOR" localSheetId="0">'[1]Data Inputs'!$P$10:$P$55</definedName>
    <definedName name="PRODUCT_MARKETING_DESCRIPTOR">'[1]Data Inputs'!$P$10:$P$55</definedName>
    <definedName name="PRODUCT_MARKETING_IMAGE" localSheetId="0">'[1]Data Inputs'!$N$10:$N$55</definedName>
    <definedName name="PRODUCT_MARKETING_IMAGE">'[1]Data Inputs'!$N$10:$N$55</definedName>
    <definedName name="Products" localSheetId="0">Products!$D:$E</definedName>
    <definedName name="Products">Products!$D:$E</definedName>
    <definedName name="PROMO_PRICE_FOOTER_LABEL" localSheetId="0">'[1]Data Inputs'!$AD$10:$AD$55</definedName>
    <definedName name="PROMO_PRICE_FOOTER_LABEL">'[1]Data Inputs'!$AD$10:$AD$55</definedName>
    <definedName name="REFUND_POLICY" localSheetId="0">'[1]Data Inputs'!$AR$10:$AR$55</definedName>
    <definedName name="REFUND_POLICY">'[1]Data Inputs'!$AR$10:$AR$55</definedName>
    <definedName name="STATUS" localSheetId="0">'[1]Data Inputs'!$AN$10:$AN$55</definedName>
    <definedName name="STATUS">'[1]Data Inputs'!$AN$10:$AN$55</definedName>
    <definedName name="SUBSCRIBER_TYPE" localSheetId="0">'[1]Data Inputs'!$AJ$10:$AJ$55</definedName>
    <definedName name="SUBSCRIBER_TYPE">'[1]Data Inputs'!$AJ$10:$AJ$55</definedName>
    <definedName name="TAX_CATEGORY" localSheetId="0">'[1]Data Inputs'!$AP$10:$AP$55</definedName>
    <definedName name="TAX_CATEGORY">'[1]Data Inputs'!$AP$10:$AP$55</definedName>
  </definedNames>
  <calcPr calcId="145621"/>
</workbook>
</file>

<file path=xl/calcChain.xml><?xml version="1.0" encoding="utf-8"?>
<calcChain xmlns="http://schemas.openxmlformats.org/spreadsheetml/2006/main">
  <c r="CW34" i="2" l="1"/>
  <c r="CV34" i="2"/>
  <c r="CI34" i="2"/>
  <c r="CF34" i="2"/>
  <c r="CE34" i="2" s="1"/>
  <c r="BT34" i="2"/>
  <c r="CW33" i="2"/>
  <c r="CV33" i="2"/>
  <c r="CI33" i="2"/>
  <c r="CH33" i="2" s="1"/>
  <c r="CF33" i="2"/>
  <c r="CW32" i="2"/>
  <c r="CV32" i="2"/>
  <c r="CU32" i="2"/>
  <c r="CT32" i="2" s="1"/>
  <c r="CR32" i="2"/>
  <c r="CQ32" i="2" s="1"/>
  <c r="CO32" i="2"/>
  <c r="CN32" i="2" s="1"/>
  <c r="CL32" i="2"/>
  <c r="CK32" i="2" s="1"/>
  <c r="CI32" i="2"/>
  <c r="CH32" i="2" s="1"/>
  <c r="CF32" i="2"/>
  <c r="CE32" i="2" s="1"/>
  <c r="CC32" i="2"/>
  <c r="CB32" i="2" s="1"/>
  <c r="BZ32" i="2"/>
  <c r="BY32" i="2" s="1"/>
  <c r="BW32" i="2"/>
  <c r="BV32" i="2" s="1"/>
  <c r="BT32" i="2"/>
  <c r="BS32" i="2" s="1"/>
  <c r="BQ32" i="2"/>
  <c r="BP32" i="2" s="1"/>
  <c r="BN32" i="2"/>
  <c r="BM32" i="2" s="1"/>
  <c r="BK32" i="2"/>
  <c r="BJ32" i="2" s="1"/>
  <c r="BH32" i="2"/>
  <c r="BG32" i="2" s="1"/>
  <c r="BE32" i="2"/>
  <c r="BD32" i="2" s="1"/>
  <c r="BB32" i="2"/>
  <c r="BA32" i="2" s="1"/>
  <c r="AY32" i="2"/>
  <c r="AX32" i="2" s="1"/>
  <c r="AV32" i="2"/>
  <c r="AU32" i="2" s="1"/>
  <c r="AS32" i="2"/>
  <c r="AP32" i="2"/>
  <c r="AO32" i="2" s="1"/>
  <c r="AM32" i="2"/>
  <c r="AL32" i="2" s="1"/>
  <c r="AJ32" i="2"/>
  <c r="AI32" i="2" s="1"/>
  <c r="AG32" i="2"/>
  <c r="AF32" i="2" s="1"/>
  <c r="AD32" i="2"/>
  <c r="AC32" i="2" s="1"/>
  <c r="AA32" i="2"/>
  <c r="Z32" i="2" s="1"/>
  <c r="X32" i="2"/>
  <c r="W32" i="2" s="1"/>
  <c r="U32" i="2"/>
  <c r="T32" i="2" s="1"/>
  <c r="R32" i="2"/>
  <c r="Q32" i="2" s="1"/>
  <c r="O32" i="2"/>
  <c r="N32" i="2" s="1"/>
  <c r="L32" i="2"/>
  <c r="K32" i="2" s="1"/>
  <c r="CW31" i="2"/>
  <c r="CV31" i="2"/>
  <c r="CU31" i="2"/>
  <c r="CT31" i="2" s="1"/>
  <c r="CR31" i="2"/>
  <c r="CO31" i="2"/>
  <c r="CN31" i="2" s="1"/>
  <c r="CL31" i="2"/>
  <c r="CK31" i="2" s="1"/>
  <c r="CI31" i="2"/>
  <c r="CH31" i="2" s="1"/>
  <c r="CF31" i="2"/>
  <c r="CE31" i="2" s="1"/>
  <c r="CC31" i="2"/>
  <c r="CB31" i="2" s="1"/>
  <c r="BZ31" i="2"/>
  <c r="BY31" i="2" s="1"/>
  <c r="BW31" i="2"/>
  <c r="BV31" i="2" s="1"/>
  <c r="BT31" i="2"/>
  <c r="BS31" i="2" s="1"/>
  <c r="BQ31" i="2"/>
  <c r="BP31" i="2" s="1"/>
  <c r="BN31" i="2"/>
  <c r="BM31" i="2" s="1"/>
  <c r="BK31" i="2"/>
  <c r="BJ31" i="2" s="1"/>
  <c r="BH31" i="2"/>
  <c r="BG31" i="2" s="1"/>
  <c r="BE31" i="2"/>
  <c r="BD31" i="2" s="1"/>
  <c r="BB31" i="2"/>
  <c r="BA31" i="2" s="1"/>
  <c r="AY31" i="2"/>
  <c r="AX31" i="2" s="1"/>
  <c r="AV31" i="2"/>
  <c r="AU31" i="2" s="1"/>
  <c r="AS31" i="2"/>
  <c r="AR31" i="2" s="1"/>
  <c r="AO31" i="2"/>
  <c r="AM31" i="2"/>
  <c r="AL31" i="2" s="1"/>
  <c r="AJ31" i="2"/>
  <c r="AI31" i="2"/>
  <c r="AG31" i="2"/>
  <c r="AF31" i="2" s="1"/>
  <c r="AD31" i="2"/>
  <c r="AC31" i="2"/>
  <c r="AA31" i="2"/>
  <c r="Z31" i="2" s="1"/>
  <c r="X31" i="2"/>
  <c r="W31" i="2"/>
  <c r="U31" i="2"/>
  <c r="T31" i="2" s="1"/>
  <c r="R31" i="2"/>
  <c r="Q31" i="2"/>
  <c r="O31" i="2"/>
  <c r="N31" i="2" s="1"/>
  <c r="L31" i="2"/>
  <c r="K31" i="2"/>
  <c r="H31" i="2"/>
  <c r="G31" i="2"/>
  <c r="F31" i="2"/>
  <c r="CW30" i="2"/>
  <c r="CV30" i="2"/>
  <c r="CU30" i="2"/>
  <c r="CT30" i="2" s="1"/>
  <c r="CR30" i="2"/>
  <c r="CQ30" i="2" s="1"/>
  <c r="CO30" i="2"/>
  <c r="CN30" i="2" s="1"/>
  <c r="CL30" i="2"/>
  <c r="CK30" i="2" s="1"/>
  <c r="CI30" i="2"/>
  <c r="CH30" i="2" s="1"/>
  <c r="CF30" i="2"/>
  <c r="CE30" i="2" s="1"/>
  <c r="CC30" i="2"/>
  <c r="CB30" i="2" s="1"/>
  <c r="BZ30" i="2"/>
  <c r="BY30" i="2" s="1"/>
  <c r="BW30" i="2"/>
  <c r="BV30" i="2" s="1"/>
  <c r="BT30" i="2"/>
  <c r="BS30" i="2" s="1"/>
  <c r="BQ30" i="2"/>
  <c r="BP30" i="2" s="1"/>
  <c r="BN30" i="2"/>
  <c r="BM30" i="2" s="1"/>
  <c r="BK30" i="2"/>
  <c r="BJ30" i="2" s="1"/>
  <c r="BH30" i="2"/>
  <c r="BG30" i="2" s="1"/>
  <c r="BE30" i="2"/>
  <c r="BD30" i="2" s="1"/>
  <c r="BB30" i="2"/>
  <c r="BA30" i="2" s="1"/>
  <c r="AY30" i="2"/>
  <c r="AX30" i="2" s="1"/>
  <c r="AV30" i="2"/>
  <c r="AU30" i="2" s="1"/>
  <c r="AS30" i="2"/>
  <c r="AR30" i="2" s="1"/>
  <c r="AO30" i="2"/>
  <c r="AM30" i="2"/>
  <c r="AJ30" i="2"/>
  <c r="AI30" i="2"/>
  <c r="AG30" i="2"/>
  <c r="AF30" i="2"/>
  <c r="AD30" i="2"/>
  <c r="AC30" i="2"/>
  <c r="AA30" i="2"/>
  <c r="Z30" i="2"/>
  <c r="X30" i="2"/>
  <c r="W30" i="2"/>
  <c r="U30" i="2"/>
  <c r="T30" i="2"/>
  <c r="R30" i="2"/>
  <c r="Q30" i="2"/>
  <c r="O30" i="2"/>
  <c r="N30" i="2"/>
  <c r="L30" i="2"/>
  <c r="K30" i="2"/>
  <c r="H30" i="2"/>
  <c r="G30" i="2"/>
  <c r="F30" i="2"/>
  <c r="CW29" i="2"/>
  <c r="CV29" i="2"/>
  <c r="CR29" i="2"/>
  <c r="CQ29" i="2" s="1"/>
  <c r="CO29" i="2"/>
  <c r="CN29" i="2" s="1"/>
  <c r="CL29" i="2"/>
  <c r="CK29" i="2" s="1"/>
  <c r="CI29" i="2"/>
  <c r="CH29" i="2" s="1"/>
  <c r="CF29" i="2"/>
  <c r="CE29" i="2" s="1"/>
  <c r="CC29" i="2"/>
  <c r="CB29" i="2" s="1"/>
  <c r="BZ29" i="2"/>
  <c r="BY29" i="2" s="1"/>
  <c r="BW29" i="2"/>
  <c r="BV29" i="2" s="1"/>
  <c r="BQ29" i="2"/>
  <c r="BP29" i="2" s="1"/>
  <c r="BN29" i="2"/>
  <c r="BM29" i="2" s="1"/>
  <c r="BK29" i="2"/>
  <c r="BJ29" i="2" s="1"/>
  <c r="BH29" i="2"/>
  <c r="BG29" i="2" s="1"/>
  <c r="BE29" i="2"/>
  <c r="BD29" i="2" s="1"/>
  <c r="BB29" i="2"/>
  <c r="BA29" i="2" s="1"/>
  <c r="AY29" i="2"/>
  <c r="AX29" i="2" s="1"/>
  <c r="AV29" i="2"/>
  <c r="AU29" i="2" s="1"/>
  <c r="AS29" i="2"/>
  <c r="AR29" i="2" s="1"/>
  <c r="AP29" i="2"/>
  <c r="AO29" i="2" s="1"/>
  <c r="AM29" i="2"/>
  <c r="AL29" i="2" s="1"/>
  <c r="AG29" i="2"/>
  <c r="AF29" i="2" s="1"/>
  <c r="AD29" i="2"/>
  <c r="AC29" i="2" s="1"/>
  <c r="AA29" i="2"/>
  <c r="Z29" i="2" s="1"/>
  <c r="X29" i="2"/>
  <c r="W29" i="2" s="1"/>
  <c r="R29" i="2"/>
  <c r="Q29" i="2" s="1"/>
  <c r="O29" i="2"/>
  <c r="N29" i="2" s="1"/>
  <c r="L29" i="2"/>
  <c r="K29" i="2" s="1"/>
  <c r="H29" i="2"/>
  <c r="F29" i="2"/>
  <c r="BT29" i="2" s="1"/>
  <c r="CW28" i="2"/>
  <c r="CV28" i="2"/>
  <c r="CU28" i="2"/>
  <c r="CT28" i="2"/>
  <c r="CR28" i="2"/>
  <c r="CQ28" i="2"/>
  <c r="CO28" i="2"/>
  <c r="CN28" i="2"/>
  <c r="CL28" i="2"/>
  <c r="CK28" i="2"/>
  <c r="CI28" i="2"/>
  <c r="CH28" i="2"/>
  <c r="CF28" i="2"/>
  <c r="CE28" i="2"/>
  <c r="CC28" i="2"/>
  <c r="CB28" i="2"/>
  <c r="BZ28" i="2"/>
  <c r="BY28" i="2"/>
  <c r="BW28" i="2"/>
  <c r="BV28" i="2"/>
  <c r="BN28" i="2"/>
  <c r="BM28" i="2"/>
  <c r="BK28" i="2"/>
  <c r="BJ28" i="2"/>
  <c r="BE28" i="2"/>
  <c r="BD28" i="2"/>
  <c r="BB28" i="2"/>
  <c r="BA28" i="2"/>
  <c r="AY28" i="2"/>
  <c r="AX28" i="2"/>
  <c r="AV28" i="2"/>
  <c r="AU28" i="2"/>
  <c r="AS28" i="2"/>
  <c r="AR28" i="2"/>
  <c r="AP28" i="2"/>
  <c r="AO28" i="2"/>
  <c r="AM28" i="2"/>
  <c r="AL28" i="2"/>
  <c r="AJ28" i="2"/>
  <c r="AI28" i="2"/>
  <c r="AG28" i="2"/>
  <c r="AF28" i="2"/>
  <c r="AD28" i="2"/>
  <c r="AC28" i="2"/>
  <c r="AA28" i="2"/>
  <c r="Z28" i="2"/>
  <c r="X28" i="2"/>
  <c r="W28" i="2"/>
  <c r="U28" i="2"/>
  <c r="T28" i="2"/>
  <c r="R28" i="2"/>
  <c r="Q28" i="2"/>
  <c r="O28" i="2"/>
  <c r="N28" i="2"/>
  <c r="L28" i="2"/>
  <c r="K28" i="2"/>
  <c r="H28" i="2"/>
  <c r="G28" i="2"/>
  <c r="F28" i="2"/>
  <c r="CW27" i="2"/>
  <c r="CV27" i="2"/>
  <c r="CU27" i="2"/>
  <c r="CT27" i="2" s="1"/>
  <c r="CR27" i="2"/>
  <c r="CQ27" i="2" s="1"/>
  <c r="CO27" i="2"/>
  <c r="CN27" i="2"/>
  <c r="CL27" i="2"/>
  <c r="CI27" i="2"/>
  <c r="CH27" i="2"/>
  <c r="CF27" i="2"/>
  <c r="CE27" i="2" s="1"/>
  <c r="CC27" i="2"/>
  <c r="CB27" i="2"/>
  <c r="BZ27" i="2"/>
  <c r="BY27" i="2" s="1"/>
  <c r="BW27" i="2"/>
  <c r="BV27" i="2" s="1"/>
  <c r="BT27" i="2"/>
  <c r="BS27" i="2" s="1"/>
  <c r="BQ27" i="2"/>
  <c r="BP27" i="2"/>
  <c r="BN27" i="2"/>
  <c r="BM27" i="2" s="1"/>
  <c r="BK27" i="2"/>
  <c r="BJ27" i="2"/>
  <c r="BH27" i="2"/>
  <c r="BG27" i="2" s="1"/>
  <c r="BE27" i="2"/>
  <c r="BD27" i="2"/>
  <c r="BB27" i="2"/>
  <c r="BA27" i="2" s="1"/>
  <c r="AY27" i="2"/>
  <c r="AX27" i="2" s="1"/>
  <c r="AV27" i="2"/>
  <c r="AU27" i="2" s="1"/>
  <c r="AS27" i="2"/>
  <c r="AR27" i="2"/>
  <c r="AP27" i="2"/>
  <c r="AO27" i="2" s="1"/>
  <c r="AM27" i="2"/>
  <c r="AL27" i="2"/>
  <c r="AJ27" i="2"/>
  <c r="AI27" i="2" s="1"/>
  <c r="AG27" i="2"/>
  <c r="AF27" i="2"/>
  <c r="AD27" i="2"/>
  <c r="AC27" i="2" s="1"/>
  <c r="AA27" i="2"/>
  <c r="Z27" i="2" s="1"/>
  <c r="X27" i="2"/>
  <c r="W27" i="2" s="1"/>
  <c r="U27" i="2"/>
  <c r="T27" i="2"/>
  <c r="R27" i="2"/>
  <c r="Q27" i="2"/>
  <c r="O27" i="2"/>
  <c r="N27" i="2"/>
  <c r="L27" i="2"/>
  <c r="K27" i="2"/>
  <c r="H27" i="2"/>
  <c r="G27" i="2"/>
  <c r="E27" i="2"/>
  <c r="CW26" i="2"/>
  <c r="CV26" i="2"/>
  <c r="CU26" i="2"/>
  <c r="CT26" i="2" s="1"/>
  <c r="CR26" i="2"/>
  <c r="CQ26" i="2"/>
  <c r="CO26" i="2"/>
  <c r="CN26" i="2" s="1"/>
  <c r="CL26" i="2"/>
  <c r="CK26" i="2"/>
  <c r="CI26" i="2"/>
  <c r="CH26" i="2" s="1"/>
  <c r="CF26" i="2"/>
  <c r="CE26" i="2"/>
  <c r="CC26" i="2"/>
  <c r="CB26" i="2" s="1"/>
  <c r="BZ26" i="2"/>
  <c r="BY26" i="2"/>
  <c r="BW26" i="2"/>
  <c r="BV26" i="2" s="1"/>
  <c r="BT26" i="2"/>
  <c r="BS26" i="2"/>
  <c r="BQ26" i="2"/>
  <c r="BP26" i="2" s="1"/>
  <c r="BN26" i="2"/>
  <c r="BM26" i="2"/>
  <c r="BK26" i="2"/>
  <c r="BJ26" i="2" s="1"/>
  <c r="BH26" i="2"/>
  <c r="BG26" i="2"/>
  <c r="BE26" i="2"/>
  <c r="BD26" i="2" s="1"/>
  <c r="BB26" i="2"/>
  <c r="BA26" i="2"/>
  <c r="AY26" i="2"/>
  <c r="AX26" i="2" s="1"/>
  <c r="AS26" i="2"/>
  <c r="AR26" i="2" s="1"/>
  <c r="AP26" i="2"/>
  <c r="AO26" i="2"/>
  <c r="AM26" i="2"/>
  <c r="AL26" i="2" s="1"/>
  <c r="AJ26" i="2"/>
  <c r="AI26" i="2"/>
  <c r="AG26" i="2"/>
  <c r="AF26" i="2" s="1"/>
  <c r="AD26" i="2"/>
  <c r="AC26" i="2"/>
  <c r="AA26" i="2"/>
  <c r="Z26" i="2" s="1"/>
  <c r="X26" i="2"/>
  <c r="W26" i="2"/>
  <c r="U26" i="2"/>
  <c r="T26" i="2" s="1"/>
  <c r="R26" i="2"/>
  <c r="Q26" i="2"/>
  <c r="O26" i="2"/>
  <c r="N26" i="2" s="1"/>
  <c r="L26" i="2"/>
  <c r="K26" i="2"/>
  <c r="E26" i="2"/>
  <c r="CW25" i="2"/>
  <c r="CV25" i="2"/>
  <c r="CU25" i="2"/>
  <c r="CT25" i="2"/>
  <c r="CR25" i="2"/>
  <c r="CQ25" i="2" s="1"/>
  <c r="CO25" i="2"/>
  <c r="CN25" i="2"/>
  <c r="CL25" i="2"/>
  <c r="CK25" i="2" s="1"/>
  <c r="CI25" i="2"/>
  <c r="CH25" i="2"/>
  <c r="CF25" i="2"/>
  <c r="CE25" i="2" s="1"/>
  <c r="CC25" i="2"/>
  <c r="CB25" i="2" s="1"/>
  <c r="BZ25" i="2"/>
  <c r="BY25" i="2" s="1"/>
  <c r="BW25" i="2"/>
  <c r="BV25" i="2"/>
  <c r="BT25" i="2"/>
  <c r="BN25" i="2"/>
  <c r="BK25" i="2"/>
  <c r="BJ25" i="2" s="1"/>
  <c r="BH25" i="2"/>
  <c r="BG25" i="2" s="1"/>
  <c r="BE25" i="2"/>
  <c r="BD25" i="2" s="1"/>
  <c r="BB25" i="2"/>
  <c r="BA25" i="2" s="1"/>
  <c r="AY25" i="2"/>
  <c r="AX25" i="2"/>
  <c r="AV25" i="2"/>
  <c r="AU25" i="2" s="1"/>
  <c r="AS25" i="2"/>
  <c r="AR25" i="2"/>
  <c r="AP25" i="2"/>
  <c r="AO25" i="2" s="1"/>
  <c r="AM25" i="2"/>
  <c r="AL25" i="2" s="1"/>
  <c r="AJ25" i="2"/>
  <c r="AI25" i="2" s="1"/>
  <c r="AG25" i="2"/>
  <c r="AF25" i="2" s="1"/>
  <c r="AD25" i="2"/>
  <c r="AC25" i="2" s="1"/>
  <c r="AA25" i="2"/>
  <c r="Z25" i="2"/>
  <c r="X25" i="2"/>
  <c r="W25" i="2" s="1"/>
  <c r="U25" i="2"/>
  <c r="T25" i="2"/>
  <c r="R25" i="2"/>
  <c r="Q25" i="2" s="1"/>
  <c r="O25" i="2"/>
  <c r="N25" i="2" s="1"/>
  <c r="L25" i="2"/>
  <c r="K25" i="2" s="1"/>
  <c r="H25" i="2"/>
  <c r="G25" i="2"/>
  <c r="F25" i="2"/>
  <c r="BQ25" i="2" s="1"/>
  <c r="CW24" i="2"/>
  <c r="CV24" i="2"/>
  <c r="CU24" i="2"/>
  <c r="CT24" i="2" s="1"/>
  <c r="CR24" i="2"/>
  <c r="CQ24" i="2"/>
  <c r="CO24" i="2"/>
  <c r="CN24" i="2" s="1"/>
  <c r="CL24" i="2"/>
  <c r="CK24" i="2"/>
  <c r="CI24" i="2"/>
  <c r="CH24" i="2" s="1"/>
  <c r="CF24" i="2"/>
  <c r="CE24" i="2"/>
  <c r="CC24" i="2"/>
  <c r="CB24" i="2" s="1"/>
  <c r="BZ24" i="2"/>
  <c r="BY24" i="2"/>
  <c r="BW24" i="2"/>
  <c r="BV24" i="2" s="1"/>
  <c r="BT24" i="2"/>
  <c r="BS24" i="2"/>
  <c r="BQ24" i="2"/>
  <c r="BP24" i="2" s="1"/>
  <c r="BN24" i="2"/>
  <c r="BM24" i="2"/>
  <c r="BK24" i="2"/>
  <c r="BJ24" i="2" s="1"/>
  <c r="BE24" i="2"/>
  <c r="BD24" i="2" s="1"/>
  <c r="BB24" i="2"/>
  <c r="BA24" i="2"/>
  <c r="AY24" i="2"/>
  <c r="AX24" i="2" s="1"/>
  <c r="AV24" i="2"/>
  <c r="AU24" i="2"/>
  <c r="AS24" i="2"/>
  <c r="AR24" i="2" s="1"/>
  <c r="AP24" i="2"/>
  <c r="AO24" i="2"/>
  <c r="AM24" i="2"/>
  <c r="AL24" i="2" s="1"/>
  <c r="AJ24" i="2"/>
  <c r="AI24" i="2"/>
  <c r="AG24" i="2"/>
  <c r="AF24" i="2" s="1"/>
  <c r="AD24" i="2"/>
  <c r="AC24" i="2"/>
  <c r="AA24" i="2"/>
  <c r="Z24" i="2" s="1"/>
  <c r="X24" i="2"/>
  <c r="W24" i="2"/>
  <c r="U24" i="2"/>
  <c r="T24" i="2" s="1"/>
  <c r="R24" i="2"/>
  <c r="Q24" i="2"/>
  <c r="O24" i="2"/>
  <c r="N24" i="2" s="1"/>
  <c r="L24" i="2"/>
  <c r="K24" i="2"/>
  <c r="H24" i="2"/>
  <c r="G24" i="2"/>
  <c r="E24" i="2"/>
  <c r="F24" i="2" s="1"/>
  <c r="BH24" i="2" s="1"/>
  <c r="CW23" i="2"/>
  <c r="CV23" i="2"/>
  <c r="CU23" i="2"/>
  <c r="CT23" i="2"/>
  <c r="CR23" i="2"/>
  <c r="CQ23" i="2"/>
  <c r="CO23" i="2"/>
  <c r="CN23" i="2"/>
  <c r="CL23" i="2"/>
  <c r="CK23" i="2"/>
  <c r="CI23" i="2"/>
  <c r="CH23" i="2"/>
  <c r="CF23" i="2"/>
  <c r="CE23" i="2"/>
  <c r="CC23" i="2"/>
  <c r="CB23" i="2"/>
  <c r="BZ23" i="2"/>
  <c r="BY23" i="2"/>
  <c r="BW23" i="2"/>
  <c r="BV23" i="2"/>
  <c r="BT23" i="2"/>
  <c r="BS23" i="2"/>
  <c r="BQ23" i="2"/>
  <c r="BP23" i="2"/>
  <c r="BN23" i="2"/>
  <c r="BM23" i="2"/>
  <c r="BK23" i="2"/>
  <c r="BJ23" i="2"/>
  <c r="BH23" i="2"/>
  <c r="BG23" i="2"/>
  <c r="BB23" i="2"/>
  <c r="BA23" i="2"/>
  <c r="AY23" i="2"/>
  <c r="AX23" i="2"/>
  <c r="AV23" i="2"/>
  <c r="AU23" i="2"/>
  <c r="AS23" i="2"/>
  <c r="AR23" i="2"/>
  <c r="AP23" i="2"/>
  <c r="AO23" i="2"/>
  <c r="AM23" i="2"/>
  <c r="AL23" i="2"/>
  <c r="AJ23" i="2"/>
  <c r="AI23" i="2"/>
  <c r="AG23" i="2"/>
  <c r="AF23" i="2"/>
  <c r="AD23" i="2"/>
  <c r="AC23" i="2"/>
  <c r="AA23" i="2"/>
  <c r="Z23" i="2"/>
  <c r="X23" i="2"/>
  <c r="W23" i="2"/>
  <c r="U23" i="2"/>
  <c r="T23" i="2"/>
  <c r="R23" i="2"/>
  <c r="Q23" i="2"/>
  <c r="O23" i="2"/>
  <c r="N23" i="2"/>
  <c r="L23" i="2"/>
  <c r="K23" i="2"/>
  <c r="G23" i="2"/>
  <c r="F23" i="2"/>
  <c r="BE23" i="2" s="1"/>
  <c r="E23" i="2"/>
  <c r="H23" i="2" s="1"/>
  <c r="CW22" i="2"/>
  <c r="CV22" i="2"/>
  <c r="CU22" i="2"/>
  <c r="CT22" i="2" s="1"/>
  <c r="CR22" i="2"/>
  <c r="CQ22" i="2"/>
  <c r="CO22" i="2"/>
  <c r="CL22" i="2"/>
  <c r="CK22" i="2"/>
  <c r="CI22" i="2"/>
  <c r="CH22" i="2" s="1"/>
  <c r="CF22" i="2"/>
  <c r="CE22" i="2"/>
  <c r="CC22" i="2"/>
  <c r="BW22" i="2"/>
  <c r="BV22" i="2" s="1"/>
  <c r="BQ22" i="2"/>
  <c r="BP22" i="2"/>
  <c r="BN22" i="2"/>
  <c r="BM22" i="2"/>
  <c r="BK22" i="2"/>
  <c r="BJ22" i="2"/>
  <c r="BH22" i="2"/>
  <c r="BG22" i="2"/>
  <c r="BE22" i="2"/>
  <c r="BD22" i="2"/>
  <c r="BB22" i="2"/>
  <c r="BA22" i="2"/>
  <c r="AY22" i="2"/>
  <c r="AV22" i="2"/>
  <c r="AU22" i="2"/>
  <c r="AS22" i="2"/>
  <c r="AR22" i="2"/>
  <c r="AP22" i="2"/>
  <c r="AO22" i="2"/>
  <c r="AM22" i="2"/>
  <c r="AL22" i="2"/>
  <c r="AG22" i="2"/>
  <c r="AA22" i="2"/>
  <c r="Z22" i="2" s="1"/>
  <c r="X22" i="2"/>
  <c r="W22" i="2"/>
  <c r="U22" i="2"/>
  <c r="O22" i="2"/>
  <c r="L22" i="2"/>
  <c r="K22" i="2"/>
  <c r="H22" i="2"/>
  <c r="G22" i="2"/>
  <c r="F22" i="2"/>
  <c r="BZ22" i="2" s="1"/>
  <c r="CW21" i="2"/>
  <c r="CV21" i="2"/>
  <c r="CU21" i="2"/>
  <c r="CT21" i="2" s="1"/>
  <c r="CR21" i="2"/>
  <c r="CQ21" i="2"/>
  <c r="CO21" i="2"/>
  <c r="CN21" i="2" s="1"/>
  <c r="CL21" i="2"/>
  <c r="CK21" i="2" s="1"/>
  <c r="CI21" i="2"/>
  <c r="CH21" i="2" s="1"/>
  <c r="CF21" i="2"/>
  <c r="CE21" i="2" s="1"/>
  <c r="CC21" i="2"/>
  <c r="CB21" i="2" s="1"/>
  <c r="BZ21" i="2"/>
  <c r="BY21" i="2"/>
  <c r="BW21" i="2"/>
  <c r="BV21" i="2" s="1"/>
  <c r="BT21" i="2"/>
  <c r="BS21" i="2"/>
  <c r="BQ21" i="2"/>
  <c r="BP21" i="2" s="1"/>
  <c r="BN21" i="2"/>
  <c r="BM21" i="2" s="1"/>
  <c r="BK21" i="2"/>
  <c r="BJ21" i="2" s="1"/>
  <c r="BH21" i="2"/>
  <c r="BG21" i="2" s="1"/>
  <c r="BE21" i="2"/>
  <c r="BD21" i="2" s="1"/>
  <c r="BB21" i="2"/>
  <c r="BA21" i="2"/>
  <c r="AY21" i="2"/>
  <c r="AX21" i="2" s="1"/>
  <c r="AV21" i="2"/>
  <c r="AU21" i="2"/>
  <c r="AS21" i="2"/>
  <c r="AR21" i="2" s="1"/>
  <c r="AM21" i="2"/>
  <c r="AL21" i="2" s="1"/>
  <c r="AJ21" i="2"/>
  <c r="AI21" i="2" s="1"/>
  <c r="AG21" i="2"/>
  <c r="AF21" i="2" s="1"/>
  <c r="AD21" i="2"/>
  <c r="AC21" i="2"/>
  <c r="AA21" i="2"/>
  <c r="Z21" i="2" s="1"/>
  <c r="X21" i="2"/>
  <c r="W21" i="2"/>
  <c r="U21" i="2"/>
  <c r="T21" i="2" s="1"/>
  <c r="R21" i="2"/>
  <c r="Q21" i="2" s="1"/>
  <c r="O21" i="2"/>
  <c r="N21" i="2" s="1"/>
  <c r="L21" i="2"/>
  <c r="K21" i="2" s="1"/>
  <c r="E21" i="2"/>
  <c r="CW20" i="2"/>
  <c r="CV20" i="2"/>
  <c r="CU20" i="2"/>
  <c r="CT20" i="2"/>
  <c r="CR20" i="2"/>
  <c r="CQ20" i="2" s="1"/>
  <c r="CL20" i="2"/>
  <c r="CK20" i="2" s="1"/>
  <c r="CI20" i="2"/>
  <c r="CF20" i="2"/>
  <c r="CE20" i="2" s="1"/>
  <c r="CC20" i="2"/>
  <c r="CB20" i="2" s="1"/>
  <c r="BZ20" i="2"/>
  <c r="BY20" i="2" s="1"/>
  <c r="BW20" i="2"/>
  <c r="BV20" i="2"/>
  <c r="BT20" i="2"/>
  <c r="BQ20" i="2"/>
  <c r="BP20" i="2"/>
  <c r="BN20" i="2"/>
  <c r="BM20" i="2" s="1"/>
  <c r="BK20" i="2"/>
  <c r="BJ20" i="2" s="1"/>
  <c r="BH20" i="2"/>
  <c r="BG20" i="2" s="1"/>
  <c r="BE20" i="2"/>
  <c r="BD20" i="2" s="1"/>
  <c r="BB20" i="2"/>
  <c r="BA20" i="2" s="1"/>
  <c r="AY20" i="2"/>
  <c r="AV20" i="2"/>
  <c r="AU20" i="2" s="1"/>
  <c r="AS20" i="2"/>
  <c r="AR20" i="2"/>
  <c r="AP20" i="2"/>
  <c r="AO20" i="2" s="1"/>
  <c r="AM20" i="2"/>
  <c r="AL20" i="2" s="1"/>
  <c r="AJ20" i="2"/>
  <c r="AG20" i="2"/>
  <c r="AF20" i="2" s="1"/>
  <c r="AA20" i="2"/>
  <c r="Z20" i="2"/>
  <c r="X20" i="2"/>
  <c r="W20" i="2" s="1"/>
  <c r="R20" i="2"/>
  <c r="Q20" i="2" s="1"/>
  <c r="O20" i="2"/>
  <c r="N20" i="2" s="1"/>
  <c r="L20" i="2"/>
  <c r="K20" i="2" s="1"/>
  <c r="H20" i="2"/>
  <c r="G20" i="2"/>
  <c r="F20" i="2"/>
  <c r="CO20" i="2" s="1"/>
  <c r="CW19" i="2"/>
  <c r="CV19" i="2"/>
  <c r="CU19" i="2"/>
  <c r="CT19" i="2" s="1"/>
  <c r="CR19" i="2"/>
  <c r="CQ19" i="2"/>
  <c r="CO19" i="2"/>
  <c r="CN19" i="2" s="1"/>
  <c r="CL19" i="2"/>
  <c r="CK19" i="2"/>
  <c r="CI19" i="2"/>
  <c r="CH19" i="2" s="1"/>
  <c r="CF19" i="2"/>
  <c r="CE19" i="2"/>
  <c r="CC19" i="2"/>
  <c r="CB19" i="2" s="1"/>
  <c r="BZ19" i="2"/>
  <c r="BY19" i="2"/>
  <c r="BW19" i="2"/>
  <c r="BV19" i="2" s="1"/>
  <c r="BT19" i="2"/>
  <c r="BS19" i="2"/>
  <c r="BQ19" i="2"/>
  <c r="BP19" i="2" s="1"/>
  <c r="BN19" i="2"/>
  <c r="BM19" i="2"/>
  <c r="BK19" i="2"/>
  <c r="BJ19" i="2" s="1"/>
  <c r="BH19" i="2"/>
  <c r="BG19" i="2"/>
  <c r="BE19" i="2"/>
  <c r="BD19" i="2" s="1"/>
  <c r="BB19" i="2"/>
  <c r="BA19" i="2"/>
  <c r="AY19" i="2"/>
  <c r="AX19" i="2" s="1"/>
  <c r="AV19" i="2"/>
  <c r="AU19" i="2"/>
  <c r="AS19" i="2"/>
  <c r="AR19" i="2" s="1"/>
  <c r="AP19" i="2"/>
  <c r="AO19" i="2"/>
  <c r="AM19" i="2"/>
  <c r="AL19" i="2" s="1"/>
  <c r="AJ19" i="2"/>
  <c r="AI19" i="2"/>
  <c r="AD19" i="2"/>
  <c r="AC19" i="2"/>
  <c r="AA19" i="2"/>
  <c r="Z19" i="2" s="1"/>
  <c r="X19" i="2"/>
  <c r="W19" i="2"/>
  <c r="U19" i="2"/>
  <c r="T19" i="2" s="1"/>
  <c r="R19" i="2"/>
  <c r="Q19" i="2"/>
  <c r="O19" i="2"/>
  <c r="N19" i="2" s="1"/>
  <c r="L19" i="2"/>
  <c r="K19" i="2"/>
  <c r="E19" i="2"/>
  <c r="CW18" i="2"/>
  <c r="CV18" i="2"/>
  <c r="CU18" i="2"/>
  <c r="CT18" i="2"/>
  <c r="CR18" i="2"/>
  <c r="CQ18" i="2"/>
  <c r="CO18" i="2"/>
  <c r="CN18" i="2"/>
  <c r="CL18" i="2"/>
  <c r="CK18" i="2"/>
  <c r="CI18" i="2"/>
  <c r="CH18" i="2"/>
  <c r="CF18" i="2"/>
  <c r="CE18" i="2"/>
  <c r="BZ18" i="2"/>
  <c r="BY18" i="2"/>
  <c r="BW18" i="2"/>
  <c r="BV18" i="2" s="1"/>
  <c r="BT18" i="2"/>
  <c r="BS18" i="2" s="1"/>
  <c r="BQ18" i="2"/>
  <c r="BP18" i="2" s="1"/>
  <c r="BN18" i="2"/>
  <c r="BM18" i="2"/>
  <c r="BK18" i="2"/>
  <c r="BJ18" i="2" s="1"/>
  <c r="BH18" i="2"/>
  <c r="BG18" i="2" s="1"/>
  <c r="BE18" i="2"/>
  <c r="BD18" i="2" s="1"/>
  <c r="BB18" i="2"/>
  <c r="BA18" i="2"/>
  <c r="AY18" i="2"/>
  <c r="AX18" i="2" s="1"/>
  <c r="AV18" i="2"/>
  <c r="AU18" i="2" s="1"/>
  <c r="AS18" i="2"/>
  <c r="AR18" i="2" s="1"/>
  <c r="AP18" i="2"/>
  <c r="AO18" i="2"/>
  <c r="AM18" i="2"/>
  <c r="AL18" i="2" s="1"/>
  <c r="AJ18" i="2"/>
  <c r="AI18" i="2" s="1"/>
  <c r="AG18" i="2"/>
  <c r="AF18" i="2" s="1"/>
  <c r="AD18" i="2"/>
  <c r="AC18" i="2"/>
  <c r="AA18" i="2"/>
  <c r="Z18" i="2" s="1"/>
  <c r="X18" i="2"/>
  <c r="W18" i="2" s="1"/>
  <c r="U18" i="2"/>
  <c r="T18" i="2" s="1"/>
  <c r="O18" i="2"/>
  <c r="N18" i="2" s="1"/>
  <c r="L18" i="2"/>
  <c r="K18" i="2" s="1"/>
  <c r="E18" i="2"/>
  <c r="CW17" i="2"/>
  <c r="CV17" i="2"/>
  <c r="CU17" i="2"/>
  <c r="CT17" i="2"/>
  <c r="CR17" i="2"/>
  <c r="CQ17" i="2" s="1"/>
  <c r="CO17" i="2"/>
  <c r="CN17" i="2" s="1"/>
  <c r="CL17" i="2"/>
  <c r="CK17" i="2" s="1"/>
  <c r="CI17" i="2"/>
  <c r="CH17" i="2"/>
  <c r="CF17" i="2"/>
  <c r="CE17" i="2" s="1"/>
  <c r="CC17" i="2"/>
  <c r="CB17" i="2" s="1"/>
  <c r="BZ17" i="2"/>
  <c r="BY17" i="2" s="1"/>
  <c r="BW17" i="2"/>
  <c r="BV17" i="2"/>
  <c r="BT17" i="2"/>
  <c r="BS17" i="2" s="1"/>
  <c r="BQ17" i="2"/>
  <c r="BP17" i="2" s="1"/>
  <c r="BN17" i="2"/>
  <c r="BM17" i="2" s="1"/>
  <c r="BK17" i="2"/>
  <c r="BJ17" i="2"/>
  <c r="BH17" i="2"/>
  <c r="BG17" i="2" s="1"/>
  <c r="BE17" i="2"/>
  <c r="BD17" i="2" s="1"/>
  <c r="BB17" i="2"/>
  <c r="BA17" i="2" s="1"/>
  <c r="AY17" i="2"/>
  <c r="AX17" i="2"/>
  <c r="AV17" i="2"/>
  <c r="AU17" i="2" s="1"/>
  <c r="AS17" i="2"/>
  <c r="AR17" i="2" s="1"/>
  <c r="AP17" i="2"/>
  <c r="AO17" i="2" s="1"/>
  <c r="AM17" i="2"/>
  <c r="AL17" i="2"/>
  <c r="AJ17" i="2"/>
  <c r="AI17" i="2" s="1"/>
  <c r="AG17" i="2"/>
  <c r="AF17" i="2" s="1"/>
  <c r="AD17" i="2"/>
  <c r="AC17" i="2" s="1"/>
  <c r="AA17" i="2"/>
  <c r="Z17" i="2"/>
  <c r="X17" i="2"/>
  <c r="W17" i="2" s="1"/>
  <c r="U17" i="2"/>
  <c r="T17" i="2" s="1"/>
  <c r="R17" i="2"/>
  <c r="Q17" i="2" s="1"/>
  <c r="O17" i="2"/>
  <c r="N17" i="2"/>
  <c r="L17" i="2"/>
  <c r="K17" i="2" s="1"/>
  <c r="H17" i="2"/>
  <c r="F17" i="2"/>
  <c r="G17" i="2" s="1"/>
  <c r="E17" i="2"/>
  <c r="CW16" i="2"/>
  <c r="CV16" i="2"/>
  <c r="CU16" i="2"/>
  <c r="CT16" i="2" s="1"/>
  <c r="CR16" i="2"/>
  <c r="CQ16" i="2"/>
  <c r="CO16" i="2"/>
  <c r="CN16" i="2" s="1"/>
  <c r="CL16" i="2"/>
  <c r="CK16" i="2" s="1"/>
  <c r="CI16" i="2"/>
  <c r="CH16" i="2" s="1"/>
  <c r="CF16" i="2"/>
  <c r="CE16" i="2"/>
  <c r="CC16" i="2"/>
  <c r="CB16" i="2" s="1"/>
  <c r="BW16" i="2"/>
  <c r="BV16" i="2" s="1"/>
  <c r="BT16" i="2"/>
  <c r="BS16" i="2"/>
  <c r="BQ16" i="2"/>
  <c r="BP16" i="2" s="1"/>
  <c r="BN16" i="2"/>
  <c r="BM16" i="2" s="1"/>
  <c r="BK16" i="2"/>
  <c r="BJ16" i="2" s="1"/>
  <c r="BH16" i="2"/>
  <c r="BG16" i="2"/>
  <c r="BE16" i="2"/>
  <c r="BD16" i="2" s="1"/>
  <c r="BB16" i="2"/>
  <c r="BA16" i="2" s="1"/>
  <c r="AY16" i="2"/>
  <c r="AX16" i="2" s="1"/>
  <c r="AV16" i="2"/>
  <c r="AU16" i="2"/>
  <c r="AS16" i="2"/>
  <c r="AR16" i="2"/>
  <c r="AP16" i="2"/>
  <c r="AO16" i="2"/>
  <c r="AM16" i="2"/>
  <c r="AL16" i="2"/>
  <c r="AJ16" i="2"/>
  <c r="AI16" i="2"/>
  <c r="AG16" i="2"/>
  <c r="AF16" i="2"/>
  <c r="AD16" i="2"/>
  <c r="AC16" i="2"/>
  <c r="AA16" i="2"/>
  <c r="Z16" i="2"/>
  <c r="X16" i="2"/>
  <c r="W16" i="2"/>
  <c r="U16" i="2"/>
  <c r="T16" i="2"/>
  <c r="R16" i="2"/>
  <c r="Q16" i="2"/>
  <c r="L16" i="2"/>
  <c r="K16" i="2"/>
  <c r="E16" i="2"/>
  <c r="CW15" i="2"/>
  <c r="CV15" i="2"/>
  <c r="CU15" i="2"/>
  <c r="CR15" i="2"/>
  <c r="CO15" i="2"/>
  <c r="CN15" i="2"/>
  <c r="CL15" i="2"/>
  <c r="CI15" i="2"/>
  <c r="CF15" i="2"/>
  <c r="CC15" i="2"/>
  <c r="CB15" i="2" s="1"/>
  <c r="BZ15" i="2"/>
  <c r="BY15" i="2" s="1"/>
  <c r="BW15" i="2"/>
  <c r="BV15" i="2" s="1"/>
  <c r="BT15" i="2"/>
  <c r="BN15" i="2"/>
  <c r="BM15" i="2"/>
  <c r="BH15" i="2"/>
  <c r="BG15" i="2"/>
  <c r="BE15" i="2"/>
  <c r="BD15" i="2"/>
  <c r="BB15" i="2"/>
  <c r="BA15" i="2"/>
  <c r="AY15" i="2"/>
  <c r="AX15" i="2"/>
  <c r="AV15" i="2"/>
  <c r="AS15" i="2"/>
  <c r="AP15" i="2"/>
  <c r="AM15" i="2"/>
  <c r="AJ15" i="2"/>
  <c r="AG15" i="2"/>
  <c r="AF15" i="2" s="1"/>
  <c r="AD15" i="2"/>
  <c r="AC15" i="2" s="1"/>
  <c r="AA15" i="2"/>
  <c r="Z15" i="2" s="1"/>
  <c r="X15" i="2"/>
  <c r="W15" i="2" s="1"/>
  <c r="U15" i="2"/>
  <c r="T15" i="2" s="1"/>
  <c r="R15" i="2"/>
  <c r="Q15" i="2" s="1"/>
  <c r="O15" i="2"/>
  <c r="N15" i="2" s="1"/>
  <c r="L15" i="2"/>
  <c r="K15" i="2" s="1"/>
  <c r="H15" i="2"/>
  <c r="F15" i="2"/>
  <c r="BQ15" i="2" s="1"/>
  <c r="CW14" i="2"/>
  <c r="CV14" i="2"/>
  <c r="CU14" i="2"/>
  <c r="CR14" i="2"/>
  <c r="CO14" i="2"/>
  <c r="CN14" i="2"/>
  <c r="CL14" i="2"/>
  <c r="CI14" i="2"/>
  <c r="CF14" i="2"/>
  <c r="CC14" i="2"/>
  <c r="CB14" i="2" s="1"/>
  <c r="BZ14" i="2"/>
  <c r="BY14" i="2" s="1"/>
  <c r="BW14" i="2"/>
  <c r="BV14" i="2" s="1"/>
  <c r="BT14" i="2"/>
  <c r="BQ14" i="2"/>
  <c r="BP14" i="2"/>
  <c r="BN14" i="2"/>
  <c r="BM14" i="2"/>
  <c r="BK14" i="2"/>
  <c r="BJ14" i="2"/>
  <c r="BE14" i="2"/>
  <c r="BD14" i="2"/>
  <c r="AY14" i="2"/>
  <c r="AX14" i="2"/>
  <c r="AV14" i="2"/>
  <c r="AS14" i="2"/>
  <c r="AP14" i="2"/>
  <c r="AM14" i="2"/>
  <c r="AJ14" i="2"/>
  <c r="AG14" i="2"/>
  <c r="AF14" i="2" s="1"/>
  <c r="AD14" i="2"/>
  <c r="AC14" i="2" s="1"/>
  <c r="AA14" i="2"/>
  <c r="Z14" i="2" s="1"/>
  <c r="X14" i="2"/>
  <c r="W14" i="2" s="1"/>
  <c r="U14" i="2"/>
  <c r="T14" i="2" s="1"/>
  <c r="R14" i="2"/>
  <c r="Q14" i="2" s="1"/>
  <c r="O14" i="2"/>
  <c r="N14" i="2" s="1"/>
  <c r="L14" i="2"/>
  <c r="K14" i="2" s="1"/>
  <c r="H14" i="2"/>
  <c r="F14" i="2"/>
  <c r="E14" i="2"/>
  <c r="CW13" i="2"/>
  <c r="CV13" i="2"/>
  <c r="CU13" i="2"/>
  <c r="CR13" i="2"/>
  <c r="CO13" i="2"/>
  <c r="CL13" i="2"/>
  <c r="CI13" i="2"/>
  <c r="CF13" i="2"/>
  <c r="CC13" i="2"/>
  <c r="CB13" i="2"/>
  <c r="BZ13" i="2"/>
  <c r="BY13" i="2"/>
  <c r="BW13" i="2"/>
  <c r="BV13" i="2"/>
  <c r="BQ13" i="2"/>
  <c r="BP13" i="2" s="1"/>
  <c r="BN13" i="2"/>
  <c r="BM13" i="2" s="1"/>
  <c r="BK13" i="2"/>
  <c r="BJ13" i="2" s="1"/>
  <c r="BH13" i="2"/>
  <c r="BG13" i="2" s="1"/>
  <c r="BE13" i="2"/>
  <c r="BD13" i="2" s="1"/>
  <c r="BB13" i="2"/>
  <c r="BA13" i="2" s="1"/>
  <c r="AY13" i="2"/>
  <c r="AV13" i="2"/>
  <c r="AS13" i="2"/>
  <c r="AP13" i="2"/>
  <c r="AM13" i="2"/>
  <c r="AJ13" i="2"/>
  <c r="AG13" i="2"/>
  <c r="AF13" i="2"/>
  <c r="AD13" i="2"/>
  <c r="AC13" i="2"/>
  <c r="X13" i="2"/>
  <c r="W13" i="2"/>
  <c r="R13" i="2"/>
  <c r="Q13" i="2"/>
  <c r="O13" i="2"/>
  <c r="N13" i="2"/>
  <c r="L13" i="2"/>
  <c r="K13" i="2"/>
  <c r="H13" i="2"/>
  <c r="G13" i="2"/>
  <c r="F13" i="2"/>
  <c r="BT13" i="2" s="1"/>
  <c r="CW12" i="2"/>
  <c r="CV12" i="2"/>
  <c r="CU12" i="2"/>
  <c r="CT12" i="2" s="1"/>
  <c r="CR12" i="2"/>
  <c r="CQ12" i="2" s="1"/>
  <c r="CO12" i="2"/>
  <c r="CN12" i="2" s="1"/>
  <c r="CL12" i="2"/>
  <c r="CK12" i="2" s="1"/>
  <c r="CI12" i="2"/>
  <c r="CH12" i="2" s="1"/>
  <c r="CF12" i="2"/>
  <c r="CE12" i="2" s="1"/>
  <c r="BZ12" i="2"/>
  <c r="BY12" i="2" s="1"/>
  <c r="BT12" i="2"/>
  <c r="BS12" i="2" s="1"/>
  <c r="BQ12" i="2"/>
  <c r="BP12" i="2" s="1"/>
  <c r="BN12" i="2"/>
  <c r="BM12" i="2" s="1"/>
  <c r="BK12" i="2"/>
  <c r="BJ12" i="2" s="1"/>
  <c r="BH12" i="2"/>
  <c r="BG12" i="2" s="1"/>
  <c r="BE12" i="2"/>
  <c r="BD12" i="2" s="1"/>
  <c r="BB12" i="2"/>
  <c r="BA12" i="2" s="1"/>
  <c r="AY12" i="2"/>
  <c r="AX12" i="2" s="1"/>
  <c r="AV12" i="2"/>
  <c r="AU12" i="2" s="1"/>
  <c r="AS12" i="2"/>
  <c r="AR12" i="2" s="1"/>
  <c r="AP12" i="2"/>
  <c r="AO12" i="2" s="1"/>
  <c r="AM12" i="2"/>
  <c r="AL12" i="2" s="1"/>
  <c r="AJ12" i="2"/>
  <c r="AI12" i="2" s="1"/>
  <c r="AG12" i="2"/>
  <c r="AF12" i="2" s="1"/>
  <c r="AD12" i="2"/>
  <c r="AC12" i="2" s="1"/>
  <c r="AA12" i="2"/>
  <c r="Z12" i="2" s="1"/>
  <c r="X12" i="2"/>
  <c r="W12" i="2" s="1"/>
  <c r="U12" i="2"/>
  <c r="T12" i="2" s="1"/>
  <c r="O12" i="2"/>
  <c r="N12" i="2" s="1"/>
  <c r="H12" i="2"/>
  <c r="F12" i="2"/>
  <c r="L12" i="2" s="1"/>
  <c r="E12" i="2"/>
  <c r="CW11" i="2"/>
  <c r="CV11" i="2"/>
  <c r="CU11" i="2"/>
  <c r="CT11" i="2" s="1"/>
  <c r="CR11" i="2"/>
  <c r="CQ11" i="2" s="1"/>
  <c r="CO11" i="2"/>
  <c r="CL11" i="2"/>
  <c r="CK11" i="2" s="1"/>
  <c r="CI11" i="2"/>
  <c r="CH11" i="2" s="1"/>
  <c r="CF11" i="2"/>
  <c r="CE11" i="2" s="1"/>
  <c r="CC11" i="2"/>
  <c r="CB11" i="2" s="1"/>
  <c r="BZ11" i="2"/>
  <c r="BY11" i="2" s="1"/>
  <c r="BW11" i="2"/>
  <c r="BV11" i="2" s="1"/>
  <c r="BT11" i="2"/>
  <c r="BS11" i="2" s="1"/>
  <c r="BQ11" i="2"/>
  <c r="BP11" i="2" s="1"/>
  <c r="BN11" i="2"/>
  <c r="BM11" i="2" s="1"/>
  <c r="BK11" i="2"/>
  <c r="BJ11" i="2" s="1"/>
  <c r="BH11" i="2"/>
  <c r="BG11" i="2" s="1"/>
  <c r="BE11" i="2"/>
  <c r="BD11" i="2" s="1"/>
  <c r="BB11" i="2"/>
  <c r="BA11" i="2" s="1"/>
  <c r="AY11" i="2"/>
  <c r="AX11" i="2" s="1"/>
  <c r="AV11" i="2"/>
  <c r="AU11" i="2" s="1"/>
  <c r="AS11" i="2"/>
  <c r="AR11" i="2" s="1"/>
  <c r="AP11" i="2"/>
  <c r="AO11" i="2" s="1"/>
  <c r="AM11" i="2"/>
  <c r="AL11" i="2" s="1"/>
  <c r="AJ11" i="2"/>
  <c r="AI11" i="2" s="1"/>
  <c r="AG11" i="2"/>
  <c r="AF11" i="2" s="1"/>
  <c r="AD11" i="2"/>
  <c r="AC11" i="2" s="1"/>
  <c r="AA11" i="2"/>
  <c r="Z11" i="2" s="1"/>
  <c r="X11" i="2"/>
  <c r="W11" i="2" s="1"/>
  <c r="U11" i="2"/>
  <c r="R11" i="2"/>
  <c r="Q11" i="2" s="1"/>
  <c r="O11" i="2"/>
  <c r="N11" i="2" s="1"/>
  <c r="L11" i="2"/>
  <c r="K11" i="2" s="1"/>
  <c r="H11" i="2"/>
  <c r="F11" i="2"/>
  <c r="G11" i="2" s="1"/>
  <c r="CW10" i="2"/>
  <c r="CV10" i="2"/>
  <c r="CU10" i="2"/>
  <c r="CT10" i="2"/>
  <c r="CR10" i="2"/>
  <c r="CQ10" i="2"/>
  <c r="CL10" i="2"/>
  <c r="CK10" i="2"/>
  <c r="CI10" i="2"/>
  <c r="CH10" i="2"/>
  <c r="CF10" i="2"/>
  <c r="CE10" i="2"/>
  <c r="BN10" i="2"/>
  <c r="BM10" i="2"/>
  <c r="BE10" i="2"/>
  <c r="BD10" i="2"/>
  <c r="AV10" i="2"/>
  <c r="AU10" i="2"/>
  <c r="AS10" i="2"/>
  <c r="AR10" i="2"/>
  <c r="AP10" i="2"/>
  <c r="AO10" i="2"/>
  <c r="AM10" i="2"/>
  <c r="AL10" i="2"/>
  <c r="AG10" i="2"/>
  <c r="AF10" i="2"/>
  <c r="H10" i="2"/>
  <c r="G10" i="2"/>
  <c r="F10" i="2"/>
  <c r="BZ10" i="2" s="1"/>
  <c r="CW9" i="2"/>
  <c r="CV9" i="2"/>
  <c r="CU9" i="2"/>
  <c r="CT9" i="2" s="1"/>
  <c r="CR9" i="2"/>
  <c r="CQ9" i="2" s="1"/>
  <c r="CL9" i="2"/>
  <c r="CK9" i="2" s="1"/>
  <c r="CI9" i="2"/>
  <c r="CH9" i="2" s="1"/>
  <c r="CF9" i="2"/>
  <c r="CE9" i="2" s="1"/>
  <c r="BN9" i="2"/>
  <c r="BM9" i="2" s="1"/>
  <c r="BE9" i="2"/>
  <c r="BD9" i="2" s="1"/>
  <c r="AV9" i="2"/>
  <c r="AU9" i="2" s="1"/>
  <c r="AS9" i="2"/>
  <c r="AR9" i="2" s="1"/>
  <c r="AP9" i="2"/>
  <c r="AO9" i="2" s="1"/>
  <c r="AM9" i="2"/>
  <c r="AL9" i="2" s="1"/>
  <c r="AG9" i="2"/>
  <c r="AF9" i="2" s="1"/>
  <c r="H9" i="2"/>
  <c r="F9" i="2"/>
  <c r="G9" i="2" s="1"/>
  <c r="E9" i="2"/>
  <c r="CW8" i="2"/>
  <c r="CV8" i="2"/>
  <c r="CU8" i="2"/>
  <c r="CT8" i="2" s="1"/>
  <c r="CR8" i="2"/>
  <c r="CQ8" i="2" s="1"/>
  <c r="CO8" i="2"/>
  <c r="CL8" i="2"/>
  <c r="CK8" i="2" s="1"/>
  <c r="CI8" i="2"/>
  <c r="CH8" i="2" s="1"/>
  <c r="CF8" i="2"/>
  <c r="CE8" i="2" s="1"/>
  <c r="CC8" i="2"/>
  <c r="BW8" i="2"/>
  <c r="BT8" i="2"/>
  <c r="BQ8" i="2"/>
  <c r="BN8" i="2"/>
  <c r="BM8" i="2" s="1"/>
  <c r="BK8" i="2"/>
  <c r="BH8" i="2"/>
  <c r="BE8" i="2"/>
  <c r="BD8" i="2" s="1"/>
  <c r="AY8" i="2"/>
  <c r="AV8" i="2"/>
  <c r="AU8" i="2" s="1"/>
  <c r="AS8" i="2"/>
  <c r="AR8" i="2" s="1"/>
  <c r="AP8" i="2"/>
  <c r="AO8" i="2" s="1"/>
  <c r="AM8" i="2"/>
  <c r="AL8" i="2" s="1"/>
  <c r="AJ8" i="2"/>
  <c r="AG8" i="2"/>
  <c r="AF8" i="2" s="1"/>
  <c r="AA8" i="2"/>
  <c r="X8" i="2"/>
  <c r="U8" i="2"/>
  <c r="O8" i="2"/>
  <c r="L8" i="2"/>
  <c r="H8" i="2"/>
  <c r="F8" i="2"/>
  <c r="G8" i="2" s="1"/>
  <c r="CW7" i="2"/>
  <c r="CV7" i="2"/>
  <c r="CU7" i="2"/>
  <c r="CT7" i="2"/>
  <c r="CR7" i="2"/>
  <c r="CQ7" i="2"/>
  <c r="CO7" i="2"/>
  <c r="CN7" i="2"/>
  <c r="CL7" i="2"/>
  <c r="CK7" i="2"/>
  <c r="CI7" i="2"/>
  <c r="CH7" i="2"/>
  <c r="CF7" i="2"/>
  <c r="CE7" i="2"/>
  <c r="CC7" i="2"/>
  <c r="CB7" i="2"/>
  <c r="BZ7" i="2"/>
  <c r="BY7" i="2"/>
  <c r="BW7" i="2"/>
  <c r="BV7" i="2"/>
  <c r="BT7" i="2"/>
  <c r="BS7" i="2"/>
  <c r="BQ7" i="2"/>
  <c r="BP7" i="2"/>
  <c r="BN7" i="2"/>
  <c r="BM7" i="2"/>
  <c r="BK7" i="2"/>
  <c r="BJ7" i="2"/>
  <c r="BE7" i="2"/>
  <c r="BD7" i="2"/>
  <c r="AY7" i="2"/>
  <c r="AX7" i="2"/>
  <c r="AV7" i="2"/>
  <c r="AU7" i="2"/>
  <c r="AS7" i="2"/>
  <c r="AR7" i="2"/>
  <c r="AP7" i="2"/>
  <c r="AO7" i="2" s="1"/>
  <c r="AM7" i="2"/>
  <c r="AL7" i="2"/>
  <c r="AJ7" i="2"/>
  <c r="AI7" i="2" s="1"/>
  <c r="AG7" i="2"/>
  <c r="AF7" i="2"/>
  <c r="AD7" i="2"/>
  <c r="AC7" i="2" s="1"/>
  <c r="AA7" i="2"/>
  <c r="Z7" i="2"/>
  <c r="X7" i="2"/>
  <c r="W7" i="2" s="1"/>
  <c r="U7" i="2"/>
  <c r="T7" i="2"/>
  <c r="R7" i="2"/>
  <c r="Q7" i="2" s="1"/>
  <c r="O7" i="2"/>
  <c r="N7" i="2"/>
  <c r="L7" i="2"/>
  <c r="K7" i="2" s="1"/>
  <c r="E7" i="2"/>
  <c r="H7" i="2" s="1"/>
  <c r="CW6" i="2"/>
  <c r="CV6" i="2"/>
  <c r="CU6" i="2"/>
  <c r="CT6" i="2"/>
  <c r="CR6" i="2"/>
  <c r="CQ6" i="2"/>
  <c r="CO6" i="2"/>
  <c r="CL6" i="2"/>
  <c r="CK6" i="2"/>
  <c r="CI6" i="2"/>
  <c r="CH6" i="2"/>
  <c r="CF6" i="2"/>
  <c r="CE6" i="2"/>
  <c r="CC6" i="2"/>
  <c r="CB6" i="2"/>
  <c r="BZ6" i="2"/>
  <c r="BY6" i="2"/>
  <c r="BW6" i="2"/>
  <c r="BV6" i="2"/>
  <c r="BQ6" i="2"/>
  <c r="BN6" i="2"/>
  <c r="BM6" i="2"/>
  <c r="BK6" i="2"/>
  <c r="BH6" i="2"/>
  <c r="BG6" i="2"/>
  <c r="BE6" i="2"/>
  <c r="BD6" i="2" s="1"/>
  <c r="BB6" i="2"/>
  <c r="BA6" i="2"/>
  <c r="AY6" i="2"/>
  <c r="AV6" i="2"/>
  <c r="AU6" i="2"/>
  <c r="AS6" i="2"/>
  <c r="AR6" i="2" s="1"/>
  <c r="AP6" i="2"/>
  <c r="AO6" i="2"/>
  <c r="AM6" i="2"/>
  <c r="AL6" i="2" s="1"/>
  <c r="AG6" i="2"/>
  <c r="AF6" i="2"/>
  <c r="AA6" i="2"/>
  <c r="U6" i="2"/>
  <c r="R6" i="2"/>
  <c r="Q6" i="2"/>
  <c r="O6" i="2"/>
  <c r="N6" i="2"/>
  <c r="L6" i="2"/>
  <c r="K6" i="2"/>
  <c r="H6" i="2"/>
  <c r="G6" i="2"/>
  <c r="F6" i="2"/>
  <c r="BT6" i="2" s="1"/>
  <c r="CW5" i="2"/>
  <c r="CV5" i="2"/>
  <c r="CU5" i="2"/>
  <c r="CR5" i="2"/>
  <c r="CR36" i="2" s="1"/>
  <c r="CR38" i="2" s="1"/>
  <c r="CQ5" i="2"/>
  <c r="CO5" i="2"/>
  <c r="CL5" i="2"/>
  <c r="CK5" i="2" s="1"/>
  <c r="CI5" i="2"/>
  <c r="CF5" i="2"/>
  <c r="CF36" i="2" s="1"/>
  <c r="CE5" i="2"/>
  <c r="BT5" i="2"/>
  <c r="BS5" i="2"/>
  <c r="BQ5" i="2"/>
  <c r="BN5" i="2"/>
  <c r="BM5" i="2" s="1"/>
  <c r="BK5" i="2"/>
  <c r="BH5" i="2"/>
  <c r="BG5" i="2"/>
  <c r="BE5" i="2"/>
  <c r="BB5" i="2"/>
  <c r="AY5" i="2"/>
  <c r="AV5" i="2"/>
  <c r="AU5" i="2"/>
  <c r="AS5" i="2"/>
  <c r="AP5" i="2"/>
  <c r="AO5" i="2" s="1"/>
  <c r="AM5" i="2"/>
  <c r="AJ5" i="2"/>
  <c r="AI5" i="2"/>
  <c r="AG5" i="2"/>
  <c r="AD5" i="2"/>
  <c r="AA5" i="2"/>
  <c r="X5" i="2"/>
  <c r="W5" i="2"/>
  <c r="U5" i="2"/>
  <c r="F5" i="2"/>
  <c r="E5" i="2"/>
  <c r="H5" i="2" s="1"/>
  <c r="I124" i="1"/>
  <c r="I112" i="1"/>
  <c r="I107" i="1"/>
  <c r="I100" i="1"/>
  <c r="I101" i="1" s="1"/>
  <c r="H100" i="1"/>
  <c r="H101" i="1" s="1"/>
  <c r="G100" i="1"/>
  <c r="G101" i="1" s="1"/>
  <c r="I95" i="1"/>
  <c r="H95" i="1"/>
  <c r="G95" i="1"/>
  <c r="I27" i="1"/>
  <c r="H27" i="1"/>
  <c r="G27" i="1"/>
  <c r="G5" i="2" l="1"/>
  <c r="L5" i="2"/>
  <c r="BW5" i="2"/>
  <c r="R5" i="2"/>
  <c r="BZ5" i="2"/>
  <c r="O5" i="2"/>
  <c r="CC5" i="2"/>
  <c r="CI36" i="2"/>
  <c r="CH5" i="2"/>
  <c r="R9" i="2"/>
  <c r="AD9" i="2"/>
  <c r="BB9" i="2"/>
  <c r="BZ9" i="2"/>
  <c r="AF5" i="2"/>
  <c r="BE36" i="2"/>
  <c r="BD5" i="2"/>
  <c r="R8" i="2"/>
  <c r="AD8" i="2"/>
  <c r="BB8" i="2"/>
  <c r="BZ8" i="2"/>
  <c r="U9" i="2"/>
  <c r="BQ9" i="2"/>
  <c r="BQ36" i="2" s="1"/>
  <c r="CC9" i="2"/>
  <c r="CO9" i="2"/>
  <c r="CN11" i="2"/>
  <c r="G14" i="2"/>
  <c r="BH14" i="2"/>
  <c r="BB14" i="2"/>
  <c r="F16" i="2"/>
  <c r="H16" i="2"/>
  <c r="AM36" i="2"/>
  <c r="AL5" i="2"/>
  <c r="BJ5" i="2"/>
  <c r="H18" i="2"/>
  <c r="F18" i="2"/>
  <c r="Z5" i="2"/>
  <c r="AY36" i="2"/>
  <c r="AX6" i="2" s="1"/>
  <c r="AX5" i="2"/>
  <c r="BN36" i="2"/>
  <c r="CL36" i="2"/>
  <c r="CL37" i="2" s="1"/>
  <c r="CU36" i="2"/>
  <c r="CU38" i="2" s="1"/>
  <c r="CT5" i="2"/>
  <c r="L9" i="2"/>
  <c r="X9" i="2"/>
  <c r="AJ9" i="2"/>
  <c r="BH9" i="2"/>
  <c r="BT9" i="2"/>
  <c r="F19" i="2"/>
  <c r="H19" i="2"/>
  <c r="T5" i="2"/>
  <c r="AC5" i="2"/>
  <c r="AS36" i="2"/>
  <c r="AR5" i="2"/>
  <c r="BA5" i="2"/>
  <c r="BP5" i="2"/>
  <c r="CO36" i="2"/>
  <c r="CN8" i="2" s="1"/>
  <c r="CN5" i="2"/>
  <c r="F7" i="2"/>
  <c r="O9" i="2"/>
  <c r="AA9" i="2"/>
  <c r="AY9" i="2"/>
  <c r="BK9" i="2"/>
  <c r="BW9" i="2"/>
  <c r="CC12" i="2"/>
  <c r="BW12" i="2"/>
  <c r="G12" i="2"/>
  <c r="R12" i="2"/>
  <c r="CH20" i="2"/>
  <c r="X6" i="2"/>
  <c r="AD6" i="2"/>
  <c r="AJ6" i="2"/>
  <c r="O10" i="2"/>
  <c r="U10" i="2"/>
  <c r="U36" i="2" s="1"/>
  <c r="AA10" i="2"/>
  <c r="AY10" i="2"/>
  <c r="BK10" i="2"/>
  <c r="BQ10" i="2"/>
  <c r="BW10" i="2"/>
  <c r="CC10" i="2"/>
  <c r="CO10" i="2"/>
  <c r="U13" i="2"/>
  <c r="AA13" i="2"/>
  <c r="G15" i="2"/>
  <c r="BK15" i="2"/>
  <c r="H21" i="2"/>
  <c r="F21" i="2"/>
  <c r="L10" i="2"/>
  <c r="R10" i="2"/>
  <c r="X10" i="2"/>
  <c r="AD10" i="2"/>
  <c r="AJ10" i="2"/>
  <c r="BB10" i="2"/>
  <c r="BH10" i="2"/>
  <c r="BT10" i="2"/>
  <c r="CN20" i="2"/>
  <c r="BM25" i="2"/>
  <c r="BD23" i="2"/>
  <c r="F26" i="2"/>
  <c r="H26" i="2"/>
  <c r="U20" i="2"/>
  <c r="AD20" i="2"/>
  <c r="AD36" i="2" s="1"/>
  <c r="AD37" i="2" s="1"/>
  <c r="R22" i="2"/>
  <c r="AD22" i="2"/>
  <c r="AJ22" i="2"/>
  <c r="BT22" i="2"/>
  <c r="CK27" i="2"/>
  <c r="BT28" i="2"/>
  <c r="BH28" i="2"/>
  <c r="BQ28" i="2"/>
  <c r="AJ29" i="2"/>
  <c r="CU29" i="2"/>
  <c r="G29" i="2"/>
  <c r="AR32" i="2"/>
  <c r="U29" i="2"/>
  <c r="CQ31" i="2"/>
  <c r="CE33" i="2"/>
  <c r="U38" i="2" l="1"/>
  <c r="U37" i="2"/>
  <c r="T6" i="2"/>
  <c r="T22" i="2"/>
  <c r="T11" i="2"/>
  <c r="T8" i="2"/>
  <c r="BP25" i="2"/>
  <c r="BP6" i="2"/>
  <c r="BP8" i="2"/>
  <c r="BP15" i="2"/>
  <c r="BS22" i="2"/>
  <c r="AI10" i="2"/>
  <c r="BP10" i="2"/>
  <c r="W9" i="2"/>
  <c r="G16" i="2"/>
  <c r="O16" i="2"/>
  <c r="BZ16" i="2"/>
  <c r="AC8" i="2"/>
  <c r="BW36" i="2"/>
  <c r="BW37" i="2" s="1"/>
  <c r="AI22" i="2"/>
  <c r="AC10" i="2"/>
  <c r="CN22" i="2"/>
  <c r="BJ15" i="2"/>
  <c r="CN10" i="2"/>
  <c r="N10" i="2"/>
  <c r="CN13" i="2"/>
  <c r="AX9" i="2"/>
  <c r="BH7" i="2"/>
  <c r="BB7" i="2"/>
  <c r="G7" i="2"/>
  <c r="K9" i="2"/>
  <c r="AX8" i="2"/>
  <c r="T9" i="2"/>
  <c r="CI38" i="2"/>
  <c r="CI37" i="2"/>
  <c r="CH34" i="2"/>
  <c r="O36" i="2"/>
  <c r="N5" i="2" s="1"/>
  <c r="L36" i="2"/>
  <c r="K5" i="2"/>
  <c r="K10" i="2"/>
  <c r="T13" i="2"/>
  <c r="T10" i="2"/>
  <c r="BJ9" i="2"/>
  <c r="G19" i="2"/>
  <c r="AG19" i="2"/>
  <c r="BK36" i="2"/>
  <c r="BP9" i="2"/>
  <c r="X36" i="2"/>
  <c r="W6" i="2" s="1"/>
  <c r="CT29" i="2"/>
  <c r="BS28" i="2"/>
  <c r="AC22" i="2"/>
  <c r="W10" i="2"/>
  <c r="AX10" i="2"/>
  <c r="AX13" i="2"/>
  <c r="AJ36" i="2"/>
  <c r="AA36" i="2"/>
  <c r="Z9" i="2" s="1"/>
  <c r="CC18" i="2"/>
  <c r="G18" i="2"/>
  <c r="R18" i="2"/>
  <c r="R36" i="2" s="1"/>
  <c r="AL30" i="2"/>
  <c r="AM38" i="2"/>
  <c r="CN9" i="2"/>
  <c r="BT36" i="2"/>
  <c r="BS9" i="2" s="1"/>
  <c r="AC9" i="2"/>
  <c r="BZ36" i="2"/>
  <c r="BP28" i="2"/>
  <c r="T20" i="2"/>
  <c r="T29" i="2"/>
  <c r="AI29" i="2"/>
  <c r="AC20" i="2"/>
  <c r="AV26" i="2"/>
  <c r="G26" i="2"/>
  <c r="G21" i="2"/>
  <c r="AP21" i="2"/>
  <c r="BV10" i="2"/>
  <c r="Z10" i="2"/>
  <c r="AC6" i="2"/>
  <c r="BV9" i="2"/>
  <c r="N9" i="2"/>
  <c r="CO37" i="2"/>
  <c r="CO38" i="2"/>
  <c r="CN6" i="2"/>
  <c r="AI9" i="2"/>
  <c r="AY37" i="2"/>
  <c r="AX22" i="2"/>
  <c r="AX20" i="2"/>
  <c r="CC63" i="2" l="1"/>
  <c r="CB63" i="2"/>
  <c r="CC38" i="2"/>
  <c r="AY38" i="2"/>
  <c r="R38" i="2"/>
  <c r="BW63" i="2"/>
  <c r="BV63" i="2"/>
  <c r="R37" i="2"/>
  <c r="Q5" i="2"/>
  <c r="Q22" i="2"/>
  <c r="Q12" i="2"/>
  <c r="Q9" i="2"/>
  <c r="Q10" i="2"/>
  <c r="Q8" i="2"/>
  <c r="BZ37" i="2"/>
  <c r="BY10" i="2"/>
  <c r="BY22" i="2"/>
  <c r="AJ38" i="2"/>
  <c r="AJ37" i="2"/>
  <c r="AI8" i="2"/>
  <c r="AI20" i="2"/>
  <c r="AI6" i="2"/>
  <c r="BJ6" i="2"/>
  <c r="BJ8" i="2"/>
  <c r="BY63" i="2"/>
  <c r="BX63" i="2"/>
  <c r="L37" i="2"/>
  <c r="BW38" i="2"/>
  <c r="L38" i="2"/>
  <c r="K12" i="2"/>
  <c r="BV8" i="2"/>
  <c r="K8" i="2"/>
  <c r="BJ10" i="2"/>
  <c r="BV5" i="2"/>
  <c r="BY16" i="2"/>
  <c r="Q18" i="2"/>
  <c r="Z13" i="2"/>
  <c r="BT38" i="2"/>
  <c r="BT37" i="2"/>
  <c r="BS20" i="2"/>
  <c r="BS29" i="2"/>
  <c r="BS6" i="2"/>
  <c r="BS25" i="2"/>
  <c r="BS8" i="2"/>
  <c r="CB18" i="2"/>
  <c r="CC36" i="2"/>
  <c r="AG36" i="2"/>
  <c r="BV12" i="2"/>
  <c r="BS10" i="2"/>
  <c r="N16" i="2"/>
  <c r="AV36" i="2"/>
  <c r="AU26" i="2" s="1"/>
  <c r="BH36" i="2"/>
  <c r="BG7" i="2" s="1"/>
  <c r="AP36" i="2"/>
  <c r="BY5" i="2"/>
  <c r="BY8" i="2"/>
  <c r="AA37" i="2"/>
  <c r="AA38" i="2"/>
  <c r="Z6" i="2"/>
  <c r="Z8" i="2"/>
  <c r="X37" i="2"/>
  <c r="X38" i="2"/>
  <c r="W8" i="2"/>
  <c r="BU63" i="2"/>
  <c r="O37" i="2"/>
  <c r="CA63" i="2"/>
  <c r="BZ38" i="2"/>
  <c r="O38" i="2"/>
  <c r="BZ63" i="2"/>
  <c r="G66" i="1"/>
  <c r="I122" i="1"/>
  <c r="I125" i="1" s="1"/>
  <c r="I110" i="1"/>
  <c r="I113" i="1" s="1"/>
  <c r="I66" i="1"/>
  <c r="H66" i="1"/>
  <c r="N8" i="2"/>
  <c r="N22" i="2"/>
  <c r="BA7" i="2"/>
  <c r="BB36" i="2"/>
  <c r="BY9" i="2"/>
  <c r="AG38" i="2" l="1"/>
  <c r="AG37" i="2"/>
  <c r="AF22" i="2"/>
  <c r="AF19" i="2"/>
  <c r="BA9" i="2"/>
  <c r="BA8" i="2"/>
  <c r="BA14" i="2"/>
  <c r="BA10" i="2"/>
  <c r="CC37" i="2"/>
  <c r="CB8" i="2"/>
  <c r="CB22" i="2"/>
  <c r="CB10" i="2"/>
  <c r="CB12" i="2"/>
  <c r="CB9" i="2"/>
  <c r="CB5" i="2"/>
  <c r="AP37" i="2"/>
  <c r="AP38" i="2"/>
  <c r="AO21" i="2"/>
  <c r="BG24" i="2"/>
  <c r="BG8" i="2"/>
  <c r="BG9" i="2"/>
  <c r="BG28" i="2"/>
  <c r="BG10" i="2"/>
  <c r="BG14" i="2"/>
</calcChain>
</file>

<file path=xl/sharedStrings.xml><?xml version="1.0" encoding="utf-8"?>
<sst xmlns="http://schemas.openxmlformats.org/spreadsheetml/2006/main" count="839" uniqueCount="398">
  <si>
    <t>Offer</t>
  </si>
  <si>
    <t>Description</t>
  </si>
  <si>
    <t>Sartre Field Type</t>
  </si>
  <si>
    <t>Receiving System</t>
  </si>
  <si>
    <t>Hulu Gift Sub - 4 Week - B Purchase</t>
  </si>
  <si>
    <t>Hulu Gift Sub - 4 Week - B Redeem</t>
  </si>
  <si>
    <t>Hulu Gift Sub Upsell - 4 Week - B</t>
  </si>
  <si>
    <t>General Parameters</t>
  </si>
  <si>
    <t>OFFER CHAIN DATA VALUES</t>
  </si>
  <si>
    <t>NAME</t>
  </si>
  <si>
    <t>Offer Chain Name / Product Name</t>
  </si>
  <si>
    <t>Actual</t>
  </si>
  <si>
    <t>Dux/Sartre/DW/Siebel</t>
  </si>
  <si>
    <t>NYTimes: Web + Tablet App</t>
  </si>
  <si>
    <t>ID</t>
  </si>
  <si>
    <t>Offer Chain ID Number. If not specified, will be auto generated.</t>
  </si>
  <si>
    <t>Sartre</t>
  </si>
  <si>
    <t>BUNDLE_EXPLANATION</t>
  </si>
  <si>
    <t>An explanation of what this Offer Chain is for</t>
  </si>
  <si>
    <t>Meta Data</t>
  </si>
  <si>
    <t>Bundle B - 4 Week Gift Sub - Purchase OC</t>
  </si>
  <si>
    <t>Bundle B - 4 Week Gift Sub - Redeem OC</t>
  </si>
  <si>
    <t>Bundle B - 4 Week Gift Sub - Upsell</t>
  </si>
  <si>
    <t>Product Bundle</t>
  </si>
  <si>
    <t>Used to map product set in "Products &amp; MSRP" tab.</t>
  </si>
  <si>
    <t>N/A</t>
  </si>
  <si>
    <t>For this XLS only</t>
  </si>
  <si>
    <t>PRICE_DESCRIPTION</t>
  </si>
  <si>
    <t>Details for CSR to sell to customers. Should include price details on all offers that are part of chain</t>
  </si>
  <si>
    <t>Siebel, CSTools</t>
  </si>
  <si>
    <t>4 Week Gift Subscription - $0 for 4 weeks - purchase</t>
  </si>
  <si>
    <t>4 Week Gift Subscription - $0 for 4 weeks - redeem</t>
  </si>
  <si>
    <t>4 Week Gift Subscription upsell - $0 for 4 weeks. Then $0.99 for your first 8 weeks ($5.00/ week thereafter)</t>
  </si>
  <si>
    <t>PRICE_SHORT_DESCRIPTION</t>
  </si>
  <si>
    <t>Used for finance reporting</t>
  </si>
  <si>
    <t>BNDL B / $0 4 wks GC purch</t>
  </si>
  <si>
    <t>BNDL B / $0 4 wks GC redemp</t>
  </si>
  <si>
    <t>BNDL B / $0 4 wks GC upsell</t>
  </si>
  <si>
    <t>Accounting</t>
  </si>
  <si>
    <t>Used by accounting only</t>
  </si>
  <si>
    <t>For Business Only</t>
  </si>
  <si>
    <t>N/A - Hulu code generation</t>
  </si>
  <si>
    <r>
      <rPr>
        <b/>
        <u/>
        <sz val="12"/>
        <rFont val="Calibri"/>
        <family val="2"/>
        <scheme val="minor"/>
      </rPr>
      <t>4 weeks</t>
    </r>
    <r>
      <rPr>
        <sz val="12"/>
        <rFont val="Calibri"/>
        <family val="2"/>
        <scheme val="minor"/>
      </rPr>
      <t>: Gross $20, Discount ($20), Net $0</t>
    </r>
  </si>
  <si>
    <t>1st 4 weeks: Gross $20, Discount ($20), Net $0.   Next 8 week period: Gross $40, Discount ($39.01), Net $0.99  Remainder of 4 week Periods: Gross $20, Discount ($0), Net $20.</t>
  </si>
  <si>
    <t>OFFER_TYPE</t>
  </si>
  <si>
    <t>Sartre/DW/Siebel</t>
  </si>
  <si>
    <t>Complimentary</t>
  </si>
  <si>
    <t>First 4 Weeks free, $0.99 for next 8 Weeks</t>
  </si>
  <si>
    <t>PRODUCT_MARKETING_IMAGE</t>
  </si>
  <si>
    <t>This will be a reference to an image file. The image is displayed on the Order form and is optional</t>
  </si>
  <si>
    <t>Dux</t>
  </si>
  <si>
    <t>PRODUCT_MARKETING_DESCRIPTOR</t>
  </si>
  <si>
    <t>This is used to describe the bundle on the order form. For example "Most Popular Bundle". Optional again</t>
  </si>
  <si>
    <t>Add to your gift subscription</t>
  </si>
  <si>
    <t>DESCRIPTION</t>
  </si>
  <si>
    <t>Description of this offer chain</t>
  </si>
  <si>
    <t>Dux/Sartre</t>
  </si>
  <si>
    <t>Unlimited access to NYTimes.com and the NYTimes tablet app.*</t>
  </si>
  <si>
    <t>OFFER_PRICE_DESCRIPTOR</t>
  </si>
  <si>
    <t>For display only  (below offer price and detail - in callout)</t>
  </si>
  <si>
    <t>4 Weeks Gift Certificate</t>
  </si>
  <si>
    <t>First 4 Weeks Free</t>
  </si>
  <si>
    <t>OFFER_PRICE</t>
  </si>
  <si>
    <t>This describes the price displayed in the top right had corner of the order form. For example "$1.50/per week for the first 12 weeks*". Mandatory</t>
  </si>
  <si>
    <t>$0.99 for subsequent 8 weeks</t>
  </si>
  <si>
    <t>$0 for 4 weeks</t>
  </si>
  <si>
    <t>OFFER_PRICE_DETAIL</t>
  </si>
  <si>
    <t>This describes the secondary offer price</t>
  </si>
  <si>
    <t>($5.00 /  week thereafter)</t>
  </si>
  <si>
    <t>OFFER_PRICE_DESCRIPTOR_INTERNATIONAL</t>
  </si>
  <si>
    <t>This describes the marketing descriptor for the offer</t>
  </si>
  <si>
    <t>OFFER_PRICE_INTERNATIONAL</t>
  </si>
  <si>
    <t>this is the international price replacing OFFER_PRICE where it is an international purchase</t>
  </si>
  <si>
    <t>OFFER_PRICE_DETAIL_INTERNATIONAL</t>
  </si>
  <si>
    <t>this is the international price replacing OFFER_PRICE_DETAIL where it is an international purchase</t>
  </si>
  <si>
    <t>PROMO_PRICE_FOOTER_LABEL</t>
  </si>
  <si>
    <t xml:space="preserve">field for the  about your subscription section. </t>
  </si>
  <si>
    <t>Billing Cycle</t>
  </si>
  <si>
    <t>4 Weeks</t>
  </si>
  <si>
    <t>First 4 weeks</t>
  </si>
  <si>
    <t>ACTUAL_PRICE_FOOTER_LABEL</t>
  </si>
  <si>
    <t>Subsequent 8 weeks $0.99</t>
  </si>
  <si>
    <t>UPSELL_OFFER_HEADER</t>
  </si>
  <si>
    <t>Top line used in upsell page</t>
  </si>
  <si>
    <t>WANT TO ADD 8 WEEKS FOR ONLY 99&amp;cent;?</t>
  </si>
  <si>
    <t>UPSELL_OFFER_TRAILER</t>
  </si>
  <si>
    <t>Bottom line used in upsell  page</t>
  </si>
  <si>
    <t>Sign up now to get 8 additional weeks for just $.99 cents</t>
  </si>
  <si>
    <t>BILLING_CYCLE</t>
  </si>
  <si>
    <t>For display only</t>
  </si>
  <si>
    <t>Dux/Sartre/DW</t>
  </si>
  <si>
    <t>every 4 weeks thereafter</t>
  </si>
  <si>
    <t>every 4 weeks</t>
  </si>
  <si>
    <t>4 week gift subscription</t>
  </si>
  <si>
    <t>SUBSCRIBER_TYPE</t>
  </si>
  <si>
    <t>Sartre/DW</t>
  </si>
  <si>
    <t>DAC - Third Party Complimentary</t>
  </si>
  <si>
    <t>DAC Upsell - Third Party</t>
  </si>
  <si>
    <t>REFUND_POLICY</t>
  </si>
  <si>
    <t>Does this need be meta data?</t>
  </si>
  <si>
    <t>Siebel_Unique_Name</t>
  </si>
  <si>
    <t>This is for reference. Actual is created in Siebel and is mashup</t>
  </si>
  <si>
    <t>ABOUT_ORDER</t>
  </si>
  <si>
    <t>For display</t>
  </si>
  <si>
    <t>The full purchase price for gift subscriptions will be charged at the time of purchase and is non-refundable.  Redemption codes are not replaceable. Prices are in U.S. dollars and are subject to change. Other restrictions may apply.  Gift subscription period begins the day of redemption.  Redemption code expires five years after date of purchase.</t>
  </si>
  <si>
    <t>REQUIRES_EMAIL_DOMAIN</t>
  </si>
  <si>
    <t>Specify email domain requirement</t>
  </si>
  <si>
    <t>Eligibility</t>
  </si>
  <si>
    <t>REQUIRES_CURRENT_SUBSCRIPTION_TO_OFFER_CHAIN</t>
  </si>
  <si>
    <t>List of Offer Chain IDs, one of which must be subscribed to in order to adopt this Offer Chain</t>
  </si>
  <si>
    <t>GIFT CERTIFICATE REQUIRED</t>
  </si>
  <si>
    <t>Set to 1 if it is required that this OC be redeemed from a Gift Certificate</t>
  </si>
  <si>
    <t>IS_GIFT_CERTIFICATE</t>
  </si>
  <si>
    <t>Set to 1 if is gift certificate</t>
  </si>
  <si>
    <t>redemption offer chain id</t>
  </si>
  <si>
    <t>Set to OC ID of Redemption Offer</t>
  </si>
  <si>
    <t>60015002, 60015003</t>
  </si>
  <si>
    <t>CANCELABLE</t>
  </si>
  <si>
    <t>Set to 1 if Offer Chain is cancelable</t>
  </si>
  <si>
    <t>REFUNDABLE</t>
  </si>
  <si>
    <t>Set to 1 if Offer Chain is refundable upon cancel - must be cancellable</t>
  </si>
  <si>
    <t>FULL_REFUND_DAYS_LIMIT</t>
  </si>
  <si>
    <t>Set to number of days after subscription begins for which should get full refund</t>
  </si>
  <si>
    <t>PRORATED_REFUND_DAYS_LIMIT</t>
  </si>
  <si>
    <t>Set tonumber of days after which subscrption begins, there will be no refund</t>
  </si>
  <si>
    <t>UPGRADABLE_OFFER_CHAIN_IDS</t>
  </si>
  <si>
    <t>CSV List of OC IDs from which one could upgrade to this OC - or * for all or NULL for none</t>
  </si>
  <si>
    <t>DOWNGRADABLE_OFFER_CHAIN_ID</t>
  </si>
  <si>
    <t>CSV List of OC IDs from which one could downgrade to this OC - or * for all or NULL for none</t>
  </si>
  <si>
    <t>OPEN_TO_ANONYMOUS</t>
  </si>
  <si>
    <t>Set to 1 is Offer Chain is open to anonymous users (not logged in)</t>
  </si>
  <si>
    <t>BUNDLE</t>
  </si>
  <si>
    <t>Bundle name to be used for financial reports.</t>
  </si>
  <si>
    <t>Bundle D (Digital All Access)</t>
  </si>
  <si>
    <t>Crosswords</t>
  </si>
  <si>
    <t>Bundle B (Web+Tab)</t>
  </si>
  <si>
    <t>Bundle A (Web+SP)</t>
  </si>
  <si>
    <t>Lesson Plan</t>
  </si>
  <si>
    <t>TAX_CATEGORY</t>
  </si>
  <si>
    <t>Tax category to be applied across all products in offer chain</t>
  </si>
  <si>
    <t>Rules to be Applied</t>
  </si>
  <si>
    <t>Information Service (Web Products) - "InfoService"</t>
  </si>
  <si>
    <t>STATUS</t>
  </si>
  <si>
    <t>Active</t>
  </si>
  <si>
    <t>ADOPTABILITY_WINDOW_START_DATE</t>
  </si>
  <si>
    <t>When offer chain is available to subscribe to</t>
  </si>
  <si>
    <t>ADOPTABILITY_WINDOW_END_DATE</t>
  </si>
  <si>
    <t>After which offer chain is no longer available to subscribe to</t>
  </si>
  <si>
    <t>ADX_BUNDLE</t>
  </si>
  <si>
    <t>Used for AdX targetting</t>
  </si>
  <si>
    <t>Sartre, AdX</t>
  </si>
  <si>
    <t>MM_PROMO</t>
  </si>
  <si>
    <t>XWDBP</t>
  </si>
  <si>
    <t>CIS_PRD_ID</t>
  </si>
  <si>
    <t>Proposed to hold CIS product ID to support put offer by mtea using CIS Prod ID</t>
  </si>
  <si>
    <t>Siebel</t>
  </si>
  <si>
    <t>SIEBEL_CAMPAIGN_CODE</t>
  </si>
  <si>
    <t>Default campaign code associated with offer chain</t>
  </si>
  <si>
    <t>3K939</t>
  </si>
  <si>
    <t>3FY6U</t>
  </si>
  <si>
    <t>MEU</t>
  </si>
  <si>
    <t>Special Meta used only for one MEU offer</t>
  </si>
  <si>
    <t>IS_COMP</t>
  </si>
  <si>
    <t>Flag that indicates this is a free (comp) offer. Not one that is 100% discounted. Must be 0 or 1</t>
  </si>
  <si>
    <t>MAX_CONCURRENT_SUBS</t>
  </si>
  <si>
    <t>How many concurrent subscriptions can there be (blank, 1, UNLIMITED)</t>
  </si>
  <si>
    <t>REQUIRES_ENTITLEMENT</t>
  </si>
  <si>
    <t>For MEU only</t>
  </si>
  <si>
    <t>requires_unexpired_unused_articles</t>
  </si>
  <si>
    <t>Used for Archive Articles</t>
  </si>
  <si>
    <t>ITUNES_PRODUCT_ID</t>
  </si>
  <si>
    <t>Used for iTunes</t>
  </si>
  <si>
    <t>Sartre, iTunes</t>
  </si>
  <si>
    <t>BILLING_SOURCE</t>
  </si>
  <si>
    <t>Used for financial reporting and Siebel filtering</t>
  </si>
  <si>
    <t>Sartre, DW</t>
  </si>
  <si>
    <t>Hulu</t>
  </si>
  <si>
    <t>VENDOR_SOURCE_ID</t>
  </si>
  <si>
    <t>1 for NYT, 2 for IHT</t>
  </si>
  <si>
    <t>REVOKE_ENTITLEMENTS</t>
  </si>
  <si>
    <t>entitlements revoked when a user cancels</t>
  </si>
  <si>
    <t>INTERNAL_ONLY</t>
  </si>
  <si>
    <t>1 if OC only available to internal APIs - CSTools/Siebal. Else 0</t>
  </si>
  <si>
    <t>DOWNLOAD_APP_LINK</t>
  </si>
  <si>
    <t>If present, front end will replace default with</t>
  </si>
  <si>
    <t>REDEEMER_PROHIBITED_ENTITLEMENTS</t>
  </si>
  <si>
    <t>CSV list of entitlements which blocks GC purchase for recipient with any on the list</t>
  </si>
  <si>
    <t>GROUP_ACCOUNT_TYPE_ID</t>
  </si>
  <si>
    <t>NO - No group account
IL-  Individual Fixed Seat Group Account
FL - Family Plan/Single Seat Group Account
GL - Rolling Seat Group Account
PL - Site Group Account</t>
  </si>
  <si>
    <t>NO</t>
  </si>
  <si>
    <t>SOCIAL_DISPLAY</t>
  </si>
  <si>
    <t xml:space="preserve">possible values for now will be null and "nyt-bundle"
</t>
  </si>
  <si>
    <t>DUX</t>
  </si>
  <si>
    <t>nyt-bundle</t>
  </si>
  <si>
    <t>IS_ADDRESS_REQUIRED</t>
  </si>
  <si>
    <t>Set to 1 to indicate address capture on certificate redeem required, otherwise 0</t>
  </si>
  <si>
    <t>Sartre, DUX</t>
  </si>
  <si>
    <t>AMAZON_APPSTORE_SKU</t>
  </si>
  <si>
    <t>ANNUAL_PRICE</t>
  </si>
  <si>
    <t>Used for display purposes. Is thirteen 28 day periods</t>
  </si>
  <si>
    <t>COLLEGE_CODE</t>
  </si>
  <si>
    <t>For EDU offers only</t>
  </si>
  <si>
    <t>COLLEGE_NAME</t>
  </si>
  <si>
    <t>STATE</t>
  </si>
  <si>
    <t>COLLEGE_NAME_AND_STATE</t>
  </si>
  <si>
    <t>Emails</t>
  </si>
  <si>
    <t>SUBSCRIBE_TO_OFFER_CHAIN</t>
  </si>
  <si>
    <t>Email template mapping</t>
  </si>
  <si>
    <t>Notification</t>
  </si>
  <si>
    <t>sartre-purchase</t>
  </si>
  <si>
    <t>UPGRADE_SUBSCRIPTION</t>
  </si>
  <si>
    <t>CONFIRM</t>
  </si>
  <si>
    <t>Email API</t>
  </si>
  <si>
    <t>email_conf2</t>
  </si>
  <si>
    <t>CANCEL_SUBSCRIPTION</t>
  </si>
  <si>
    <t>sartre-cancel</t>
  </si>
  <si>
    <t>SYSTEM_CANCEL</t>
  </si>
  <si>
    <t>sartre-decline</t>
  </si>
  <si>
    <t>CREDIT_CARD_EXP</t>
  </si>
  <si>
    <t>card_expiration</t>
  </si>
  <si>
    <t>GC_REDEEMER_ON_PURCHASE</t>
  </si>
  <si>
    <t>GC_REDEEMER_ON_REDEEM</t>
  </si>
  <si>
    <t>sartre-redeemer-access-digital-access-code</t>
  </si>
  <si>
    <t>GC_REDEEMER_ON_PURCHASE_30DAY</t>
  </si>
  <si>
    <t>GC_REDEEMER_ON_PURCHASE_90DAY</t>
  </si>
  <si>
    <t>PURCHASE_GIFT_CERTIFICATE</t>
  </si>
  <si>
    <t>FAMILY_PLAN_OWNER_ADD</t>
  </si>
  <si>
    <t>FAMILY_PLAN_OWNER_EXPIRE</t>
  </si>
  <si>
    <t>FAMILY_PLAN_OWNER_INVITE</t>
  </si>
  <si>
    <t>FAMILY_PLAN_BORROWER_EXPIRE</t>
  </si>
  <si>
    <t>INDIVIDUAL_SEAT_OWNER_ADD</t>
  </si>
  <si>
    <t>INDIVIDUAL_SEAT_BORROWER_EXPIRE</t>
  </si>
  <si>
    <t>CLOSE_SUBSCRIPTION</t>
  </si>
  <si>
    <t>sartre-sub-expired-gift-hulu</t>
  </si>
  <si>
    <t>OFFER #1 (TIER #1)</t>
  </si>
  <si>
    <t>Offer Order (For Offer Offer Chain)</t>
  </si>
  <si>
    <t>Position of this offer in the chain</t>
  </si>
  <si>
    <t>every 8 weeks</t>
  </si>
  <si>
    <t>Annual</t>
  </si>
  <si>
    <t>Number of Recurrences</t>
  </si>
  <si>
    <t>How many times can this repeat (in period increments)</t>
  </si>
  <si>
    <t>Tilforbid</t>
  </si>
  <si>
    <t>Offer Status</t>
  </si>
  <si>
    <t>Entitlement Duration</t>
  </si>
  <si>
    <t>How many days is the period</t>
  </si>
  <si>
    <t>Discount</t>
  </si>
  <si>
    <t>Amount of overall discount</t>
  </si>
  <si>
    <t>MONTHLY_PRICE</t>
  </si>
  <si>
    <t>The price for the defined period</t>
  </si>
  <si>
    <t>International Mark Up</t>
  </si>
  <si>
    <t>Market Facing Full Term Offer Price - International</t>
  </si>
  <si>
    <t>OFFER #2 (TIER #2)</t>
  </si>
  <si>
    <t>OFFER #3 (TIER #3)</t>
  </si>
  <si>
    <t>Regular Monthly IHTR - $14.95</t>
  </si>
  <si>
    <t>Regular Monthly IHTR - $15</t>
  </si>
  <si>
    <t>Grouping</t>
  </si>
  <si>
    <t>Product Description</t>
  </si>
  <si>
    <t>Sartre Product Name</t>
  </si>
  <si>
    <t>Daily Unit_Price</t>
  </si>
  <si>
    <t>Monthly (28) Unit_Price</t>
  </si>
  <si>
    <t>13 Period Unit_Price</t>
  </si>
  <si>
    <t>365 Day Unit_Price</t>
  </si>
  <si>
    <t>Bundle Types</t>
  </si>
  <si>
    <t>Web+Smartphone</t>
  </si>
  <si>
    <t>Calc Alloc</t>
  </si>
  <si>
    <t>Monthly Total</t>
  </si>
  <si>
    <t>Web+Tablet</t>
  </si>
  <si>
    <t>All Digital</t>
  </si>
  <si>
    <t>Web+Smartphone+Tab - HD / IHD</t>
  </si>
  <si>
    <t>Web Only - $0</t>
  </si>
  <si>
    <t>Web+Smartphone - $0</t>
  </si>
  <si>
    <t>Web+Tablet - $0</t>
  </si>
  <si>
    <t>Tablet Only  - $35</t>
  </si>
  <si>
    <t>Employee</t>
  </si>
  <si>
    <t>Crosswd</t>
  </si>
  <si>
    <t>Times Reader EDU</t>
  </si>
  <si>
    <t>Single Archive</t>
  </si>
  <si>
    <t>IHT Reader - $14.95</t>
  </si>
  <si>
    <t>All Digital - $0</t>
  </si>
  <si>
    <t>IHT Web+Smartphone (TAX FREE)</t>
  </si>
  <si>
    <t>IHT Tablet (TAX FREE)</t>
  </si>
  <si>
    <t>IHT All Digital (TAX FREE)</t>
  </si>
  <si>
    <t>IHT Web+Smartphone - $0 (TAX FREE)</t>
  </si>
  <si>
    <t>IHT Tablet - $0 (TAX FREE)</t>
  </si>
  <si>
    <t>IHT All Digital - $0 (TAX FREE)</t>
  </si>
  <si>
    <t>Employee SuperBundle (NYT+IHT)</t>
  </si>
  <si>
    <t>Web+Smartphone (TAX FREE)</t>
  </si>
  <si>
    <t>Web+Tablet (TAX FREE)</t>
  </si>
  <si>
    <t>All Digital (TAX FREE)</t>
  </si>
  <si>
    <t>Intent To Buy</t>
  </si>
  <si>
    <t>IHT Reader - $15</t>
  </si>
  <si>
    <t>Crosswd Basic Plus</t>
  </si>
  <si>
    <t>Comp Crosswd</t>
  </si>
  <si>
    <t>Web</t>
  </si>
  <si>
    <t>Web HD/Comp</t>
  </si>
  <si>
    <t>Web IHT/Tax free</t>
  </si>
  <si>
    <t>WAP</t>
  </si>
  <si>
    <t>Archives (100/month)</t>
  </si>
  <si>
    <t>Archive Article</t>
  </si>
  <si>
    <t>Times Machine</t>
  </si>
  <si>
    <t>TimesMachine</t>
  </si>
  <si>
    <t>Replica Edition</t>
  </si>
  <si>
    <t>Replica</t>
  </si>
  <si>
    <t>Phone Apps</t>
  </si>
  <si>
    <t>Smart Phone Apps</t>
  </si>
  <si>
    <t>Smartphone</t>
  </si>
  <si>
    <t>Smart Phone Apps HD/Comp</t>
  </si>
  <si>
    <t>IHT Smart Phone</t>
  </si>
  <si>
    <t>IHT Smartphone</t>
  </si>
  <si>
    <t>IHT Smart Phone Comp</t>
  </si>
  <si>
    <t>Tablet Apps</t>
  </si>
  <si>
    <t>Tablet</t>
  </si>
  <si>
    <t>Tablet Apps IHD</t>
  </si>
  <si>
    <t>Tablet Apps All Access</t>
  </si>
  <si>
    <t>Tablet Only for MEU</t>
  </si>
  <si>
    <t>Tablet Apps HD/Comp</t>
  </si>
  <si>
    <t>Times Reader</t>
  </si>
  <si>
    <t>Times Reader HD/Comp</t>
  </si>
  <si>
    <t>IHT Tablet</t>
  </si>
  <si>
    <t>IHT Tablet for ADA</t>
  </si>
  <si>
    <t>IHT Tablet Comp</t>
  </si>
  <si>
    <t>IHT Reader</t>
  </si>
  <si>
    <t>IHT Reader HD/Comp</t>
  </si>
  <si>
    <t>Crosswords HD/Comp</t>
  </si>
  <si>
    <t>Crosswords Monthly (30)</t>
  </si>
  <si>
    <t>Crosswords Basic Plus</t>
  </si>
  <si>
    <t>Archives</t>
  </si>
  <si>
    <t>Intent to Buy</t>
  </si>
  <si>
    <t>Monthy ==============&gt;</t>
  </si>
  <si>
    <t>Monthy</t>
  </si>
  <si>
    <t>x13 =================&gt;</t>
  </si>
  <si>
    <t>x13</t>
  </si>
  <si>
    <t>365 * Daily ============&gt;</t>
  </si>
  <si>
    <t>365 * Daily</t>
  </si>
  <si>
    <t>Target Price = ========&gt;</t>
  </si>
  <si>
    <t>Target Price</t>
  </si>
  <si>
    <t>Entitlement Durations</t>
  </si>
  <si>
    <t>Values</t>
  </si>
  <si>
    <t>Day</t>
  </si>
  <si>
    <t xml:space="preserve">(Product 1 Price - Discount) * # Days = </t>
  </si>
  <si>
    <t>Product 1 Net</t>
  </si>
  <si>
    <t>38U3H</t>
  </si>
  <si>
    <t xml:space="preserve">(Product 3 Price - Discount) * # Days = </t>
  </si>
  <si>
    <t>Product 3 Net</t>
  </si>
  <si>
    <t>Gross Total</t>
  </si>
  <si>
    <t>Contra</t>
  </si>
  <si>
    <t>Offer Chain Net Total</t>
  </si>
  <si>
    <t>Code</t>
  </si>
  <si>
    <t>Name</t>
  </si>
  <si>
    <t>Comment</t>
  </si>
  <si>
    <t>Bundle Name</t>
  </si>
  <si>
    <t>A</t>
  </si>
  <si>
    <t>NYTimes: Web+Smartphone</t>
  </si>
  <si>
    <t>B</t>
  </si>
  <si>
    <t>NYTimes: Web+Tablet</t>
  </si>
  <si>
    <t>D</t>
  </si>
  <si>
    <t>All Digital Access</t>
  </si>
  <si>
    <t>All Digital Access  - Employee</t>
  </si>
  <si>
    <t>$0 Cost basis</t>
  </si>
  <si>
    <t>E</t>
  </si>
  <si>
    <t>Web+Smartphone+Tablet - HD/IHD</t>
  </si>
  <si>
    <t>Bundle E  (HD Free Access Web+SP+Tab)</t>
  </si>
  <si>
    <t>Web+Smartphone+Tablet - IHT</t>
  </si>
  <si>
    <t>Bundle E  (HD Free Access Web+SP)</t>
  </si>
  <si>
    <t>F</t>
  </si>
  <si>
    <t>The New York Times Home Delivery + All Digital Access</t>
  </si>
  <si>
    <t>Tablet (HD)</t>
  </si>
  <si>
    <t>F (combined with E)</t>
  </si>
  <si>
    <t>Bundle F (HD All Access)</t>
  </si>
  <si>
    <t>Tablet (IHD)</t>
  </si>
  <si>
    <t>Capability/Entitlements</t>
  </si>
  <si>
    <t>http://www.nytimes.com/content/help/extras/download-iht/iht-apps.html</t>
  </si>
  <si>
    <t>Product</t>
  </si>
  <si>
    <t>Capability</t>
  </si>
  <si>
    <t>Entitlement URI</t>
  </si>
  <si>
    <t>MM</t>
  </si>
  <si>
    <t>http://:hostname:/svc/user/entitlements/mm/:id:.json</t>
  </si>
  <si>
    <t>MSD</t>
  </si>
  <si>
    <t>http://:hostname:/svc/user/entitlements/msd/:id:.json</t>
  </si>
  <si>
    <t>MTD</t>
  </si>
  <si>
    <t>http://:hostname:/svc/user/entitlements/mtd/:id:.json</t>
  </si>
  <si>
    <t>Archive Article (100)</t>
  </si>
  <si>
    <t>http://:hostname:/svc/user/entitlements/archive/size/100/:id:.json</t>
  </si>
  <si>
    <t>Mobile</t>
  </si>
  <si>
    <t>MOW</t>
  </si>
  <si>
    <t>http://:hostname:/svc/user/entitlements/mow/:id:.json</t>
  </si>
  <si>
    <t>TNR</t>
  </si>
  <si>
    <t>http://:hostname:/svc/user/entitlements/timesreader/:id:.json</t>
  </si>
  <si>
    <t>GMSD</t>
  </si>
  <si>
    <t>http://:hostname:/svc/user/entitlements/gmsd/:id:.json</t>
  </si>
  <si>
    <t>GMTD</t>
  </si>
  <si>
    <t>http://:hostname:/svc/user/entitlements/gmtd/:id:.json</t>
  </si>
  <si>
    <t>http://:hostname:/svc/asset/user/:id:/license/type/lessonplan/size/1.json</t>
  </si>
  <si>
    <t>Crossword Premium</t>
  </si>
  <si>
    <t>XWD</t>
  </si>
  <si>
    <t>http://:hostname:/svc/user/entitlements/crosswords/:id:.json</t>
  </si>
  <si>
    <t>Crossword Basic Plus</t>
  </si>
  <si>
    <t>iht-itunes-cancel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</si>
</sst>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409]#,##0.00"/>
    <numFmt numFmtId="166" formatCode="m/d/yyyy;@"/>
    <numFmt numFmtId="167" formatCode="&quot;$&quot;#,##0.00"/>
    <numFmt numFmtId="169" formatCode="0.000000"/>
    <numFmt numFmtId="170" formatCode="&quot;$&quot;#,##0.000000"/>
    <numFmt numFmtId="171" formatCode="_(* #,##0_);_(* \(#,##0\);_(* &quot;-&quot;??_);_(@_)"/>
  </numFmts>
  <fonts count="22" x14ac:knownFonts="1">
    <font>
      <sz val="10"/>
      <name val="Arial"/>
    </font>
    <font>
      <sz val="11"/>
      <color theme="1"/>
      <name val="Calibri"/>
      <family val="2"/>
      <scheme val="minor"/>
    </font>
    <font>
      <sz val="11"/>
      <name val="Arial"/>
      <family val="2"/>
    </font>
    <font>
      <b/>
      <sz val="11"/>
      <color indexed="9"/>
      <name val="Arial"/>
      <family val="2"/>
    </font>
    <font>
      <sz val="10"/>
      <name val="Arial"/>
      <family val="2"/>
    </font>
    <font>
      <b/>
      <sz val="12"/>
      <color indexed="9"/>
      <name val="Calibri"/>
      <family val="2"/>
      <scheme val="minor"/>
    </font>
    <font>
      <b/>
      <sz val="11"/>
      <color theme="0"/>
      <name val="Arial"/>
      <family val="2"/>
    </font>
    <font>
      <b/>
      <sz val="11"/>
      <name val="Arial"/>
      <family val="2"/>
    </font>
    <font>
      <sz val="12"/>
      <name val="Calibri"/>
      <family val="2"/>
      <scheme val="minor"/>
    </font>
    <font>
      <b/>
      <sz val="12"/>
      <name val="Calibri"/>
      <family val="2"/>
      <scheme val="minor"/>
    </font>
    <font>
      <b/>
      <u/>
      <sz val="12"/>
      <name val="Calibri"/>
      <family val="2"/>
      <scheme val="minor"/>
    </font>
    <font>
      <sz val="11"/>
      <color rgb="FFFF0000"/>
      <name val="Arial"/>
      <family val="2"/>
    </font>
    <font>
      <sz val="10"/>
      <color theme="1"/>
      <name val="Verdana"/>
      <family val="2"/>
    </font>
    <font>
      <b/>
      <sz val="16"/>
      <color rgb="FFFF0000"/>
      <name val="Arial"/>
      <family val="2"/>
    </font>
    <font>
      <b/>
      <sz val="10"/>
      <color theme="0"/>
      <name val="Arial"/>
      <family val="2"/>
    </font>
    <font>
      <b/>
      <sz val="10"/>
      <color rgb="FFFFFF00"/>
      <name val="Arial"/>
      <family val="2"/>
    </font>
    <font>
      <sz val="10"/>
      <color theme="0"/>
      <name val="Arial"/>
      <family val="2"/>
    </font>
    <font>
      <b/>
      <sz val="10"/>
      <name val="Arial"/>
      <family val="2"/>
    </font>
    <font>
      <b/>
      <sz val="10"/>
      <color rgb="FFFF0000"/>
      <name val="Arial"/>
      <family val="2"/>
    </font>
    <font>
      <b/>
      <strike/>
      <sz val="11"/>
      <name val="Arial"/>
      <family val="2"/>
    </font>
    <font>
      <b/>
      <u/>
      <sz val="10"/>
      <name val="Arial"/>
      <family val="2"/>
    </font>
    <font>
      <sz val="11"/>
      <color rgb="FF1F497D"/>
      <name val="Calibri"/>
      <family val="2"/>
    </font>
  </fonts>
  <fills count="34">
    <fill>
      <patternFill patternType="none"/>
    </fill>
    <fill>
      <patternFill patternType="gray125"/>
    </fill>
    <fill>
      <patternFill patternType="solid">
        <fgColor theme="0"/>
        <bgColor indexed="64"/>
      </patternFill>
    </fill>
    <fill>
      <patternFill patternType="solid">
        <fgColor indexed="18"/>
        <bgColor indexed="64"/>
      </patternFill>
    </fill>
    <fill>
      <patternFill patternType="solid">
        <fgColor indexed="62"/>
        <bgColor indexed="64"/>
      </patternFill>
    </fill>
    <fill>
      <patternFill patternType="solid">
        <fgColor indexed="8"/>
        <bgColor indexed="64"/>
      </patternFill>
    </fill>
    <fill>
      <patternFill patternType="solid">
        <fgColor rgb="FF7030A0"/>
        <bgColor indexed="64"/>
      </patternFill>
    </fill>
    <fill>
      <patternFill patternType="solid">
        <fgColor theme="5" tint="0.39997558519241921"/>
        <bgColor indexed="64"/>
      </patternFill>
    </fill>
    <fill>
      <patternFill patternType="solid">
        <fgColor rgb="FFFF6600"/>
        <bgColor indexed="64"/>
      </patternFill>
    </fill>
    <fill>
      <patternFill patternType="solid">
        <fgColor indexed="46"/>
        <bgColor indexed="64"/>
      </patternFill>
    </fill>
    <fill>
      <patternFill patternType="solid">
        <fgColor rgb="FFFF0000"/>
        <bgColor indexed="64"/>
      </patternFill>
    </fill>
    <fill>
      <patternFill patternType="solid">
        <fgColor rgb="FFC00000"/>
        <bgColor indexed="64"/>
      </patternFill>
    </fill>
    <fill>
      <patternFill patternType="solid">
        <fgColor rgb="FF92D050"/>
        <bgColor indexed="64"/>
      </patternFill>
    </fill>
    <fill>
      <patternFill patternType="solid">
        <fgColor theme="4" tint="0.79998168889431442"/>
        <bgColor indexed="64"/>
      </patternFill>
    </fill>
    <fill>
      <patternFill patternType="solid">
        <fgColor indexed="46"/>
        <bgColor indexed="45"/>
      </patternFill>
    </fill>
    <fill>
      <patternFill patternType="solid">
        <fgColor theme="8"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theme="1"/>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double">
        <color auto="1"/>
      </bottom>
      <diagonal/>
    </border>
  </borders>
  <cellStyleXfs count="4861">
    <xf numFmtId="164" fontId="0" fillId="0" borderId="0"/>
    <xf numFmtId="44" fontId="4" fillId="0" borderId="0" applyFont="0" applyFill="0" applyBorder="0" applyAlignment="0" applyProtection="0"/>
    <xf numFmtId="9" fontId="4" fillId="0" borderId="0" applyFont="0" applyFill="0" applyBorder="0" applyAlignment="0" applyProtection="0"/>
    <xf numFmtId="164" fontId="4" fillId="0" borderId="0"/>
    <xf numFmtId="164" fontId="4" fillId="0" borderId="0"/>
    <xf numFmtId="164" fontId="4" fillId="0" borderId="0"/>
    <xf numFmtId="164" fontId="1" fillId="0" borderId="0"/>
    <xf numFmtId="164" fontId="4" fillId="0" borderId="0"/>
    <xf numFmtId="164" fontId="4" fillId="0" borderId="0"/>
    <xf numFmtId="43"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12"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9" fontId="12" fillId="0" borderId="0" applyFont="0" applyFill="0" applyBorder="0" applyAlignment="0" applyProtection="0"/>
  </cellStyleXfs>
  <cellXfs count="454">
    <xf numFmtId="164" fontId="0" fillId="0" borderId="0" xfId="0"/>
    <xf numFmtId="164" fontId="2" fillId="2" borderId="0" xfId="0" applyFont="1" applyFill="1" applyBorder="1" applyAlignment="1">
      <alignment wrapText="1"/>
    </xf>
    <xf numFmtId="164" fontId="3" fillId="2" borderId="0" xfId="0" applyFont="1" applyFill="1" applyBorder="1" applyAlignment="1">
      <alignment horizontal="left" wrapText="1"/>
    </xf>
    <xf numFmtId="164" fontId="3" fillId="3" borderId="1" xfId="0" applyFont="1" applyFill="1" applyBorder="1" applyAlignment="1">
      <alignment horizontal="left" vertical="center" wrapText="1"/>
    </xf>
    <xf numFmtId="164" fontId="0" fillId="0" borderId="0" xfId="0" applyAlignment="1">
      <alignment wrapText="1"/>
    </xf>
    <xf numFmtId="164" fontId="5" fillId="4" borderId="2" xfId="0" applyFont="1" applyFill="1" applyBorder="1" applyAlignment="1">
      <alignment horizontal="center" vertical="center"/>
    </xf>
    <xf numFmtId="164" fontId="3" fillId="2" borderId="0" xfId="0" applyFont="1" applyFill="1" applyBorder="1" applyAlignment="1">
      <alignment wrapText="1"/>
    </xf>
    <xf numFmtId="164" fontId="3" fillId="5" borderId="1" xfId="0" applyFont="1" applyFill="1" applyBorder="1" applyAlignment="1">
      <alignment vertical="center" wrapText="1"/>
    </xf>
    <xf numFmtId="164" fontId="5" fillId="5" borderId="1" xfId="0" applyFont="1" applyFill="1" applyBorder="1" applyAlignment="1">
      <alignment horizontal="center" vertical="center" wrapText="1"/>
    </xf>
    <xf numFmtId="164" fontId="2" fillId="2" borderId="0" xfId="0" applyFont="1" applyFill="1" applyBorder="1"/>
    <xf numFmtId="164" fontId="6" fillId="6" borderId="3" xfId="0" applyFont="1" applyFill="1" applyBorder="1" applyAlignment="1">
      <alignment horizontal="center" vertical="center" textRotation="255"/>
    </xf>
    <xf numFmtId="164" fontId="7" fillId="7" borderId="1" xfId="0" applyFont="1" applyFill="1" applyBorder="1" applyAlignment="1">
      <alignment horizontal="left" vertical="center" wrapText="1"/>
    </xf>
    <xf numFmtId="164" fontId="8" fillId="2" borderId="1" xfId="0" applyFont="1" applyFill="1" applyBorder="1" applyAlignment="1">
      <alignment horizontal="center" vertical="center"/>
    </xf>
    <xf numFmtId="164" fontId="8" fillId="2" borderId="1" xfId="0" applyFont="1" applyFill="1" applyBorder="1" applyAlignment="1">
      <alignment horizontal="center" vertical="center" wrapText="1"/>
    </xf>
    <xf numFmtId="164" fontId="7" fillId="9" borderId="1" xfId="0" applyFont="1" applyFill="1" applyBorder="1" applyAlignment="1">
      <alignment horizontal="left" vertical="center" wrapText="1"/>
    </xf>
    <xf numFmtId="0" fontId="2" fillId="0" borderId="1" xfId="0" applyNumberFormat="1" applyFont="1" applyFill="1" applyBorder="1" applyAlignment="1">
      <alignment horizontal="center" vertical="center"/>
    </xf>
    <xf numFmtId="0" fontId="8" fillId="11" borderId="1" xfId="0" applyNumberFormat="1" applyFont="1" applyFill="1" applyBorder="1" applyAlignment="1">
      <alignment horizontal="center" vertical="center" wrapText="1"/>
    </xf>
    <xf numFmtId="164" fontId="2" fillId="2" borderId="1" xfId="0" applyFont="1" applyFill="1" applyBorder="1" applyAlignment="1">
      <alignment wrapText="1"/>
    </xf>
    <xf numFmtId="164" fontId="0" fillId="0" borderId="1" xfId="0" applyFill="1" applyBorder="1" applyAlignment="1">
      <alignment horizontal="center" vertical="center" wrapText="1"/>
    </xf>
    <xf numFmtId="8"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8" fontId="2" fillId="0" borderId="1" xfId="0" applyNumberFormat="1" applyFont="1" applyFill="1" applyBorder="1" applyAlignment="1">
      <alignment horizontal="center" vertical="center" wrapText="1"/>
    </xf>
    <xf numFmtId="164" fontId="8" fillId="0" borderId="1" xfId="0" applyFont="1" applyFill="1" applyBorder="1" applyAlignment="1">
      <alignment horizontal="center" vertical="center" wrapText="1"/>
    </xf>
    <xf numFmtId="164" fontId="7" fillId="14" borderId="1" xfId="0" applyFont="1" applyFill="1" applyBorder="1" applyAlignment="1">
      <alignment horizontal="left" vertical="center" wrapText="1"/>
    </xf>
    <xf numFmtId="164" fontId="8" fillId="0" borderId="5" xfId="0" applyFont="1" applyFill="1" applyBorder="1" applyAlignment="1">
      <alignment horizontal="center" vertical="center"/>
    </xf>
    <xf numFmtId="8" fontId="9" fillId="0" borderId="1" xfId="0" applyNumberFormat="1" applyFont="1" applyFill="1" applyBorder="1" applyAlignment="1">
      <alignment horizontal="left" vertical="center" wrapText="1"/>
    </xf>
    <xf numFmtId="8" fontId="8" fillId="0" borderId="1" xfId="0" applyNumberFormat="1" applyFont="1" applyFill="1" applyBorder="1" applyAlignment="1">
      <alignment horizontal="left" vertical="center" wrapText="1"/>
    </xf>
    <xf numFmtId="164" fontId="4" fillId="0" borderId="1" xfId="0" applyFont="1" applyFill="1" applyBorder="1" applyAlignment="1">
      <alignment horizontal="center" vertical="center" wrapText="1"/>
    </xf>
    <xf numFmtId="164" fontId="8" fillId="0" borderId="2" xfId="0" applyFont="1" applyFill="1" applyBorder="1" applyAlignment="1">
      <alignment horizontal="center" vertical="center" wrapText="1"/>
    </xf>
    <xf numFmtId="164" fontId="11" fillId="2" borderId="0" xfId="0" applyFont="1" applyFill="1" applyBorder="1"/>
    <xf numFmtId="164" fontId="0" fillId="0" borderId="1" xfId="0" applyFill="1" applyBorder="1" applyAlignment="1">
      <alignment horizontal="left" vertical="center" wrapText="1"/>
    </xf>
    <xf numFmtId="164" fontId="0" fillId="0" borderId="1" xfId="0" applyBorder="1"/>
    <xf numFmtId="164" fontId="4" fillId="0" borderId="0" xfId="4"/>
    <xf numFmtId="164" fontId="8" fillId="0" borderId="1" xfId="0" applyFont="1" applyBorder="1"/>
    <xf numFmtId="8" fontId="8" fillId="0" borderId="1" xfId="0" applyNumberFormat="1" applyFont="1" applyFill="1" applyBorder="1" applyAlignment="1">
      <alignment horizontal="center" vertical="center" wrapText="1"/>
    </xf>
    <xf numFmtId="164" fontId="8" fillId="0" borderId="1" xfId="0" applyFont="1" applyFill="1" applyBorder="1" applyAlignment="1">
      <alignment horizontal="center" vertical="center"/>
    </xf>
    <xf numFmtId="164" fontId="7" fillId="16" borderId="1" xfId="0" applyFont="1" applyFill="1" applyBorder="1" applyAlignment="1">
      <alignment horizontal="left" vertical="center" wrapText="1"/>
    </xf>
    <xf numFmtId="164" fontId="8" fillId="16" borderId="1" xfId="0" applyNumberFormat="1" applyFont="1" applyFill="1" applyBorder="1" applyAlignment="1">
      <alignment horizontal="center" vertical="center" wrapText="1"/>
    </xf>
    <xf numFmtId="164" fontId="8" fillId="0" borderId="1" xfId="0" applyFont="1" applyBorder="1" applyAlignment="1"/>
    <xf numFmtId="0" fontId="8" fillId="0" borderId="1" xfId="0" applyNumberFormat="1" applyFont="1" applyFill="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0" applyNumberFormat="1" applyFont="1" applyBorder="1" applyAlignment="1">
      <alignment wrapText="1"/>
    </xf>
    <xf numFmtId="164" fontId="2" fillId="2" borderId="0" xfId="0" applyNumberFormat="1" applyFont="1" applyFill="1" applyBorder="1"/>
    <xf numFmtId="164" fontId="7" fillId="9" borderId="1" xfId="0" applyNumberFormat="1" applyFont="1" applyFill="1" applyBorder="1" applyAlignment="1">
      <alignment horizontal="left" vertical="center" wrapText="1"/>
    </xf>
    <xf numFmtId="164" fontId="0" fillId="0" borderId="0" xfId="0" applyNumberFormat="1"/>
    <xf numFmtId="0" fontId="8" fillId="0" borderId="1" xfId="0" applyNumberFormat="1" applyFont="1" applyFill="1" applyBorder="1" applyAlignment="1">
      <alignment wrapText="1"/>
    </xf>
    <xf numFmtId="164" fontId="2" fillId="0" borderId="0" xfId="0" applyFont="1" applyFill="1" applyBorder="1"/>
    <xf numFmtId="164" fontId="8" fillId="0" borderId="1" xfId="0" applyFont="1" applyFill="1" applyBorder="1" applyAlignment="1"/>
    <xf numFmtId="164" fontId="8" fillId="0" borderId="1" xfId="0" applyFont="1" applyBorder="1" applyAlignment="1">
      <alignment horizontal="center" vertical="center"/>
    </xf>
    <xf numFmtId="166" fontId="2" fillId="2" borderId="0" xfId="0" applyNumberFormat="1" applyFont="1" applyFill="1" applyBorder="1"/>
    <xf numFmtId="166" fontId="7" fillId="9" borderId="1" xfId="0" applyNumberFormat="1" applyFont="1" applyFill="1" applyBorder="1" applyAlignment="1">
      <alignment horizontal="left" vertical="center" wrapText="1"/>
    </xf>
    <xf numFmtId="166" fontId="0" fillId="0" borderId="0" xfId="0" applyNumberFormat="1"/>
    <xf numFmtId="14" fontId="8" fillId="0" borderId="1" xfId="0" applyNumberFormat="1" applyFont="1" applyBorder="1" applyAlignment="1">
      <alignment horizontal="center" vertical="center"/>
    </xf>
    <xf numFmtId="14" fontId="8" fillId="0" borderId="1" xfId="0" applyNumberFormat="1" applyFont="1" applyFill="1" applyBorder="1" applyAlignment="1">
      <alignment horizontal="center" vertical="center"/>
    </xf>
    <xf numFmtId="164" fontId="8" fillId="8" borderId="1" xfId="0" applyFont="1" applyFill="1" applyBorder="1" applyAlignment="1">
      <alignment horizontal="center" vertical="center"/>
    </xf>
    <xf numFmtId="0" fontId="8" fillId="0" borderId="1" xfId="0" applyNumberFormat="1" applyFont="1" applyBorder="1" applyAlignment="1">
      <alignment horizontal="center" vertical="center"/>
    </xf>
    <xf numFmtId="164" fontId="7" fillId="9" borderId="1" xfId="4" applyFont="1" applyFill="1" applyBorder="1" applyAlignment="1">
      <alignment horizontal="left" vertical="center" wrapText="1"/>
    </xf>
    <xf numFmtId="164" fontId="7" fillId="17" borderId="1" xfId="0" applyFont="1" applyFill="1" applyBorder="1" applyAlignment="1">
      <alignment horizontal="left" vertical="center" wrapText="1"/>
    </xf>
    <xf numFmtId="167" fontId="8" fillId="16" borderId="1" xfId="0" applyNumberFormat="1" applyFont="1" applyFill="1" applyBorder="1" applyAlignment="1">
      <alignment horizontal="center" vertical="center"/>
    </xf>
    <xf numFmtId="164" fontId="6" fillId="18" borderId="3" xfId="0" applyFont="1" applyFill="1" applyBorder="1" applyAlignment="1">
      <alignment horizontal="center" vertical="center" textRotation="255"/>
    </xf>
    <xf numFmtId="164" fontId="9" fillId="17" borderId="1" xfId="0" applyFont="1" applyFill="1" applyBorder="1" applyAlignment="1">
      <alignment horizontal="left" vertical="center" wrapText="1"/>
    </xf>
    <xf numFmtId="164" fontId="0" fillId="18" borderId="3" xfId="0" applyFill="1" applyBorder="1"/>
    <xf numFmtId="164" fontId="6" fillId="19" borderId="4" xfId="0" applyFont="1" applyFill="1" applyBorder="1" applyAlignment="1">
      <alignment horizontal="center" vertical="center" textRotation="255" wrapText="1"/>
    </xf>
    <xf numFmtId="164" fontId="8" fillId="19" borderId="1" xfId="0" applyFont="1" applyFill="1" applyBorder="1" applyAlignment="1"/>
    <xf numFmtId="164" fontId="3" fillId="20" borderId="3" xfId="0" applyFont="1" applyFill="1" applyBorder="1" applyAlignment="1">
      <alignment horizontal="center" wrapText="1"/>
    </xf>
    <xf numFmtId="164" fontId="7" fillId="12" borderId="1" xfId="0" applyFont="1" applyFill="1" applyBorder="1" applyAlignment="1">
      <alignment horizontal="left" vertical="center" wrapText="1"/>
    </xf>
    <xf numFmtId="164" fontId="3" fillId="20" borderId="8" xfId="0" applyFont="1" applyFill="1" applyBorder="1" applyAlignment="1">
      <alignment horizontal="center" wrapText="1"/>
    </xf>
    <xf numFmtId="164" fontId="3" fillId="20" borderId="3" xfId="0" applyFont="1" applyFill="1" applyBorder="1" applyAlignment="1">
      <alignment horizontal="center" wrapText="1"/>
    </xf>
    <xf numFmtId="164" fontId="7" fillId="0" borderId="1" xfId="0" applyFont="1" applyFill="1" applyBorder="1" applyAlignment="1">
      <alignment horizontal="left" vertical="center" wrapText="1"/>
    </xf>
    <xf numFmtId="164" fontId="4" fillId="0" borderId="1" xfId="0" applyFont="1" applyFill="1" applyBorder="1" applyAlignment="1">
      <alignment horizontal="left" vertical="center" wrapText="1"/>
    </xf>
    <xf numFmtId="8" fontId="8" fillId="10" borderId="1" xfId="0" applyNumberFormat="1" applyFont="1" applyFill="1" applyBorder="1" applyAlignment="1">
      <alignment horizontal="center" vertical="center" wrapText="1"/>
    </xf>
    <xf numFmtId="164" fontId="7" fillId="19" borderId="6" xfId="0" applyFont="1" applyFill="1" applyBorder="1" applyAlignment="1">
      <alignment horizontal="left" vertical="center" wrapText="1"/>
    </xf>
    <xf numFmtId="164" fontId="7" fillId="19" borderId="9" xfId="0" applyFont="1" applyFill="1" applyBorder="1" applyAlignment="1">
      <alignment horizontal="left" vertical="center" wrapText="1"/>
    </xf>
    <xf numFmtId="164" fontId="6" fillId="21" borderId="4" xfId="0" applyFont="1" applyFill="1" applyBorder="1" applyAlignment="1">
      <alignment horizontal="center" vertical="center" textRotation="255"/>
    </xf>
    <xf numFmtId="164" fontId="7" fillId="22" borderId="1" xfId="0" applyFont="1" applyFill="1" applyBorder="1" applyAlignment="1">
      <alignment horizontal="left" vertical="center" wrapText="1"/>
    </xf>
    <xf numFmtId="164" fontId="7" fillId="22" borderId="2" xfId="0" applyFont="1" applyFill="1" applyBorder="1" applyAlignment="1">
      <alignment horizontal="left" vertical="center" wrapText="1"/>
    </xf>
    <xf numFmtId="164" fontId="6" fillId="21" borderId="7" xfId="0" applyFont="1" applyFill="1" applyBorder="1" applyAlignment="1">
      <alignment horizontal="center" vertical="center" textRotation="255"/>
    </xf>
    <xf numFmtId="164" fontId="7" fillId="21" borderId="2" xfId="0" applyFont="1" applyFill="1" applyBorder="1" applyAlignment="1">
      <alignment horizontal="center" vertical="center" wrapText="1"/>
    </xf>
    <xf numFmtId="164" fontId="7" fillId="21" borderId="10" xfId="0" applyFont="1" applyFill="1" applyBorder="1" applyAlignment="1">
      <alignment horizontal="center" vertical="center" wrapText="1"/>
    </xf>
    <xf numFmtId="164" fontId="8" fillId="21" borderId="1" xfId="0" applyFont="1" applyFill="1" applyBorder="1" applyAlignment="1"/>
    <xf numFmtId="9" fontId="8" fillId="0" borderId="1" xfId="2" applyFont="1" applyFill="1" applyBorder="1" applyAlignment="1">
      <alignment horizontal="center" vertical="center"/>
    </xf>
    <xf numFmtId="167" fontId="8" fillId="16" borderId="1" xfId="1" applyNumberFormat="1" applyFont="1" applyFill="1" applyBorder="1" applyAlignment="1">
      <alignment horizontal="center" vertical="center"/>
    </xf>
    <xf numFmtId="9" fontId="8" fillId="16" borderId="1" xfId="0" applyNumberFormat="1" applyFont="1" applyFill="1" applyBorder="1" applyAlignment="1">
      <alignment horizontal="center" vertical="center" wrapText="1"/>
    </xf>
    <xf numFmtId="164" fontId="6" fillId="21" borderId="6" xfId="0" applyFont="1" applyFill="1" applyBorder="1" applyAlignment="1">
      <alignment horizontal="center" vertical="center" textRotation="255"/>
    </xf>
    <xf numFmtId="164" fontId="7" fillId="19" borderId="1" xfId="0" applyFont="1" applyFill="1" applyBorder="1" applyAlignment="1">
      <alignment horizontal="left" vertical="center" wrapText="1"/>
    </xf>
    <xf numFmtId="164" fontId="7" fillId="19" borderId="2" xfId="0" applyFont="1" applyFill="1" applyBorder="1" applyAlignment="1">
      <alignment horizontal="left" vertical="center" wrapText="1"/>
    </xf>
    <xf numFmtId="167" fontId="8" fillId="0" borderId="1" xfId="1" applyNumberFormat="1" applyFont="1" applyBorder="1" applyAlignment="1">
      <alignment horizontal="center" vertical="center"/>
    </xf>
    <xf numFmtId="44" fontId="8" fillId="0" borderId="1" xfId="1" applyFont="1" applyBorder="1" applyAlignment="1"/>
    <xf numFmtId="44" fontId="8" fillId="16" borderId="1" xfId="1" applyFont="1" applyFill="1" applyBorder="1" applyAlignment="1">
      <alignment horizontal="center" vertical="center" wrapText="1"/>
    </xf>
    <xf numFmtId="8" fontId="8" fillId="16"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64" fontId="2" fillId="0" borderId="0" xfId="0" applyFont="1" applyAlignment="1">
      <alignment vertical="center" wrapText="1"/>
    </xf>
    <xf numFmtId="164" fontId="8" fillId="0" borderId="0" xfId="0" applyFont="1" applyAlignment="1"/>
    <xf numFmtId="164" fontId="4" fillId="2" borderId="0" xfId="4" applyFill="1"/>
    <xf numFmtId="164" fontId="13" fillId="2" borderId="0" xfId="4" applyFont="1" applyFill="1"/>
    <xf numFmtId="164" fontId="4" fillId="2" borderId="0" xfId="4" applyFont="1" applyFill="1"/>
    <xf numFmtId="164" fontId="14" fillId="19" borderId="0" xfId="4" applyFont="1" applyFill="1" applyAlignment="1">
      <alignment horizontal="center" vertical="center"/>
    </xf>
    <xf numFmtId="164" fontId="14" fillId="19" borderId="0" xfId="4" applyFont="1" applyFill="1" applyAlignment="1">
      <alignment horizontal="center" vertical="center" wrapText="1"/>
    </xf>
    <xf numFmtId="169" fontId="14" fillId="19" borderId="0" xfId="4" applyNumberFormat="1" applyFont="1" applyFill="1" applyAlignment="1">
      <alignment horizontal="center" vertical="center" wrapText="1"/>
    </xf>
    <xf numFmtId="169" fontId="15" fillId="19" borderId="0" xfId="4" applyNumberFormat="1" applyFont="1" applyFill="1" applyAlignment="1">
      <alignment horizontal="center" vertical="center" wrapText="1"/>
    </xf>
    <xf numFmtId="164" fontId="16" fillId="23" borderId="0" xfId="4" applyFont="1" applyFill="1"/>
    <xf numFmtId="164" fontId="14" fillId="19" borderId="0" xfId="4" applyFont="1" applyFill="1" applyBorder="1" applyAlignment="1">
      <alignment horizontal="center"/>
    </xf>
    <xf numFmtId="164" fontId="14" fillId="19" borderId="11" xfId="4" applyFont="1" applyFill="1" applyBorder="1" applyAlignment="1">
      <alignment horizontal="center"/>
    </xf>
    <xf numFmtId="164" fontId="14" fillId="19" borderId="0" xfId="4" applyFont="1" applyFill="1" applyBorder="1" applyAlignment="1">
      <alignment horizontal="center"/>
    </xf>
    <xf numFmtId="164" fontId="14" fillId="19" borderId="0" xfId="4" applyFont="1" applyFill="1" applyAlignment="1">
      <alignment horizontal="center" vertical="center" wrapText="1"/>
    </xf>
    <xf numFmtId="164" fontId="16" fillId="2" borderId="0" xfId="4" applyFont="1" applyFill="1"/>
    <xf numFmtId="164" fontId="14" fillId="23" borderId="12" xfId="4" applyFont="1" applyFill="1" applyBorder="1" applyAlignment="1">
      <alignment horizontal="center"/>
    </xf>
    <xf numFmtId="164" fontId="14" fillId="23" borderId="13" xfId="4" applyFont="1" applyFill="1" applyBorder="1" applyAlignment="1">
      <alignment horizontal="center"/>
    </xf>
    <xf numFmtId="164" fontId="14" fillId="23" borderId="14" xfId="4" applyFont="1" applyFill="1" applyBorder="1" applyAlignment="1">
      <alignment horizontal="center"/>
    </xf>
    <xf numFmtId="164" fontId="14" fillId="23" borderId="15" xfId="4" applyFont="1" applyFill="1" applyBorder="1" applyAlignment="1">
      <alignment horizontal="center"/>
    </xf>
    <xf numFmtId="164" fontId="14" fillId="23" borderId="1" xfId="4" applyFont="1" applyFill="1" applyBorder="1" applyAlignment="1">
      <alignment horizontal="center"/>
    </xf>
    <xf numFmtId="164" fontId="14" fillId="19" borderId="0" xfId="4" applyFont="1" applyFill="1" applyBorder="1" applyAlignment="1">
      <alignment horizontal="center" vertical="center"/>
    </xf>
    <xf numFmtId="164" fontId="14" fillId="19" borderId="0" xfId="4" applyFont="1" applyFill="1" applyBorder="1" applyAlignment="1">
      <alignment horizontal="center" vertical="center" wrapText="1"/>
    </xf>
    <xf numFmtId="169" fontId="14" fillId="19" borderId="0" xfId="4" applyNumberFormat="1" applyFont="1" applyFill="1" applyBorder="1" applyAlignment="1">
      <alignment horizontal="center" vertical="center" wrapText="1"/>
    </xf>
    <xf numFmtId="169" fontId="15" fillId="19" borderId="0" xfId="4" applyNumberFormat="1" applyFont="1" applyFill="1" applyBorder="1" applyAlignment="1">
      <alignment horizontal="center" vertical="center" wrapText="1"/>
    </xf>
    <xf numFmtId="164" fontId="16" fillId="23" borderId="0" xfId="4" applyFont="1" applyFill="1" applyAlignment="1">
      <alignment wrapText="1"/>
    </xf>
    <xf numFmtId="164" fontId="14" fillId="23" borderId="16" xfId="4" applyFont="1" applyFill="1" applyBorder="1" applyAlignment="1">
      <alignment wrapText="1"/>
    </xf>
    <xf numFmtId="164" fontId="15" fillId="23" borderId="17" xfId="4" applyFont="1" applyFill="1" applyBorder="1" applyAlignment="1">
      <alignment wrapText="1"/>
    </xf>
    <xf numFmtId="164" fontId="15" fillId="23" borderId="18" xfId="4" applyFont="1" applyFill="1" applyBorder="1" applyAlignment="1">
      <alignment wrapText="1"/>
    </xf>
    <xf numFmtId="164" fontId="14" fillId="23" borderId="16" xfId="4" applyFont="1" applyFill="1" applyBorder="1" applyAlignment="1">
      <alignment horizontal="left" wrapText="1"/>
    </xf>
    <xf numFmtId="164" fontId="14" fillId="23" borderId="19" xfId="4" applyFont="1" applyFill="1" applyBorder="1" applyAlignment="1">
      <alignment wrapText="1"/>
    </xf>
    <xf numFmtId="164" fontId="14" fillId="23" borderId="4" xfId="4" applyFont="1" applyFill="1" applyBorder="1" applyAlignment="1">
      <alignment wrapText="1"/>
    </xf>
    <xf numFmtId="164" fontId="14" fillId="19" borderId="0" xfId="4" applyFont="1" applyFill="1" applyBorder="1" applyAlignment="1">
      <alignment horizontal="center" vertical="center" wrapText="1"/>
    </xf>
    <xf numFmtId="164" fontId="16" fillId="2" borderId="0" xfId="4" applyFont="1" applyFill="1" applyAlignment="1">
      <alignment wrapText="1"/>
    </xf>
    <xf numFmtId="164" fontId="4" fillId="2" borderId="0" xfId="4" applyFill="1" applyAlignment="1">
      <alignment wrapText="1"/>
    </xf>
    <xf numFmtId="164" fontId="2" fillId="24" borderId="12" xfId="4" applyFont="1" applyFill="1" applyBorder="1" applyAlignment="1">
      <alignment horizontal="left" vertical="center" wrapText="1"/>
    </xf>
    <xf numFmtId="164" fontId="2" fillId="24" borderId="20" xfId="4" applyFont="1" applyFill="1" applyBorder="1" applyAlignment="1">
      <alignment horizontal="left" vertical="center" wrapText="1"/>
    </xf>
    <xf numFmtId="170" fontId="0" fillId="2" borderId="20" xfId="1" applyNumberFormat="1" applyFont="1" applyFill="1" applyBorder="1" applyAlignment="1">
      <alignment horizontal="center" vertical="center"/>
    </xf>
    <xf numFmtId="164" fontId="4" fillId="23" borderId="21" xfId="4" applyFill="1" applyBorder="1"/>
    <xf numFmtId="164" fontId="4" fillId="25" borderId="20" xfId="4" applyFill="1" applyBorder="1" applyAlignment="1">
      <alignment horizontal="center" vertical="center"/>
    </xf>
    <xf numFmtId="9" fontId="0" fillId="25" borderId="20" xfId="2" applyFont="1" applyFill="1" applyBorder="1" applyAlignment="1">
      <alignment horizontal="center" vertical="center"/>
    </xf>
    <xf numFmtId="170" fontId="4" fillId="25" borderId="20" xfId="4" applyNumberFormat="1" applyFill="1" applyBorder="1" applyAlignment="1">
      <alignment vertical="center"/>
    </xf>
    <xf numFmtId="164" fontId="4" fillId="13" borderId="20" xfId="4" applyFill="1" applyBorder="1" applyAlignment="1">
      <alignment horizontal="center" vertical="center"/>
    </xf>
    <xf numFmtId="9" fontId="0" fillId="13" borderId="20" xfId="2" applyFont="1" applyFill="1" applyBorder="1" applyAlignment="1">
      <alignment horizontal="center" vertical="center"/>
    </xf>
    <xf numFmtId="170" fontId="4" fillId="13" borderId="20" xfId="4" applyNumberFormat="1" applyFill="1" applyBorder="1" applyAlignment="1">
      <alignment vertical="center"/>
    </xf>
    <xf numFmtId="164" fontId="4" fillId="26" borderId="20" xfId="4" applyFill="1" applyBorder="1" applyAlignment="1">
      <alignment horizontal="center" vertical="center"/>
    </xf>
    <xf numFmtId="9" fontId="0" fillId="26" borderId="20" xfId="2" applyFont="1" applyFill="1" applyBorder="1" applyAlignment="1">
      <alignment horizontal="center" vertical="center"/>
    </xf>
    <xf numFmtId="170" fontId="4" fillId="26" borderId="20" xfId="4" applyNumberFormat="1" applyFill="1" applyBorder="1" applyAlignment="1">
      <alignment vertical="center"/>
    </xf>
    <xf numFmtId="164" fontId="4" fillId="27" borderId="20" xfId="4" applyFill="1" applyBorder="1" applyAlignment="1">
      <alignment horizontal="center" vertical="center"/>
    </xf>
    <xf numFmtId="9" fontId="0" fillId="27" borderId="20" xfId="2" applyFont="1" applyFill="1" applyBorder="1" applyAlignment="1">
      <alignment horizontal="center" vertical="center"/>
    </xf>
    <xf numFmtId="170" fontId="4" fillId="27" borderId="20" xfId="4" applyNumberFormat="1" applyFill="1" applyBorder="1" applyAlignment="1">
      <alignment vertical="center"/>
    </xf>
    <xf numFmtId="164" fontId="4" fillId="28" borderId="20" xfId="4" applyFill="1" applyBorder="1" applyAlignment="1">
      <alignment horizontal="center" vertical="center"/>
    </xf>
    <xf numFmtId="9" fontId="0" fillId="28" borderId="20" xfId="2" applyFont="1" applyFill="1" applyBorder="1" applyAlignment="1">
      <alignment horizontal="center" vertical="center"/>
    </xf>
    <xf numFmtId="170" fontId="4" fillId="28" borderId="20" xfId="4" applyNumberFormat="1" applyFill="1" applyBorder="1" applyAlignment="1">
      <alignment vertical="center"/>
    </xf>
    <xf numFmtId="164" fontId="4" fillId="29" borderId="20" xfId="4" applyFill="1" applyBorder="1" applyAlignment="1">
      <alignment horizontal="center" vertical="center"/>
    </xf>
    <xf numFmtId="9" fontId="0" fillId="29" borderId="20" xfId="2" applyFont="1" applyFill="1" applyBorder="1" applyAlignment="1">
      <alignment horizontal="center" vertical="center"/>
    </xf>
    <xf numFmtId="170" fontId="4" fillId="29" borderId="20" xfId="4" applyNumberFormat="1" applyFill="1" applyBorder="1" applyAlignment="1">
      <alignment vertical="center"/>
    </xf>
    <xf numFmtId="164" fontId="4" fillId="30" borderId="20" xfId="4" applyFill="1" applyBorder="1" applyAlignment="1">
      <alignment horizontal="center" vertical="center"/>
    </xf>
    <xf numFmtId="9" fontId="0" fillId="30" borderId="20" xfId="2" applyFont="1" applyFill="1" applyBorder="1" applyAlignment="1">
      <alignment horizontal="center" vertical="center"/>
    </xf>
    <xf numFmtId="170" fontId="4" fillId="30" borderId="20" xfId="4" applyNumberFormat="1" applyFill="1" applyBorder="1" applyAlignment="1">
      <alignment vertical="center"/>
    </xf>
    <xf numFmtId="164" fontId="4" fillId="31" borderId="20" xfId="4" applyFill="1" applyBorder="1" applyAlignment="1">
      <alignment horizontal="center" vertical="center"/>
    </xf>
    <xf numFmtId="9" fontId="0" fillId="31" borderId="20" xfId="2" applyFont="1" applyFill="1" applyBorder="1" applyAlignment="1">
      <alignment horizontal="center" vertical="center"/>
    </xf>
    <xf numFmtId="170" fontId="4" fillId="31" borderId="20" xfId="4" applyNumberFormat="1" applyFill="1" applyBorder="1" applyAlignment="1">
      <alignment vertical="center"/>
    </xf>
    <xf numFmtId="164" fontId="4" fillId="32" borderId="20" xfId="4" applyFill="1" applyBorder="1" applyAlignment="1">
      <alignment horizontal="center" vertical="center"/>
    </xf>
    <xf numFmtId="9" fontId="0" fillId="32" borderId="20" xfId="2" applyFont="1" applyFill="1" applyBorder="1" applyAlignment="1">
      <alignment horizontal="center" vertical="center"/>
    </xf>
    <xf numFmtId="170" fontId="4" fillId="32" borderId="20" xfId="4" applyNumberFormat="1" applyFill="1" applyBorder="1" applyAlignment="1">
      <alignment vertical="center"/>
    </xf>
    <xf numFmtId="164" fontId="4" fillId="17" borderId="20" xfId="4" applyFill="1" applyBorder="1" applyAlignment="1">
      <alignment horizontal="center" vertical="center"/>
    </xf>
    <xf numFmtId="9" fontId="0" fillId="17" borderId="20" xfId="2" applyFont="1" applyFill="1" applyBorder="1" applyAlignment="1">
      <alignment horizontal="center" vertical="center"/>
    </xf>
    <xf numFmtId="170" fontId="4" fillId="17" borderId="20" xfId="4" applyNumberFormat="1" applyFill="1" applyBorder="1" applyAlignment="1">
      <alignment vertical="center"/>
    </xf>
    <xf numFmtId="164" fontId="4" fillId="33" borderId="20" xfId="4" applyFill="1" applyBorder="1" applyAlignment="1">
      <alignment horizontal="center" vertical="center"/>
    </xf>
    <xf numFmtId="9" fontId="0" fillId="33" borderId="20" xfId="2" applyFont="1" applyFill="1" applyBorder="1" applyAlignment="1">
      <alignment horizontal="center" vertical="center"/>
    </xf>
    <xf numFmtId="170" fontId="4" fillId="33" borderId="20" xfId="4" applyNumberFormat="1" applyFill="1" applyBorder="1" applyAlignment="1">
      <alignment vertical="center"/>
    </xf>
    <xf numFmtId="164" fontId="2" fillId="24" borderId="14" xfId="4" applyFont="1" applyFill="1" applyBorder="1" applyAlignment="1">
      <alignment horizontal="left" vertical="center" wrapText="1"/>
    </xf>
    <xf numFmtId="164" fontId="2" fillId="24" borderId="22" xfId="4" applyFont="1" applyFill="1" applyBorder="1" applyAlignment="1">
      <alignment horizontal="left" vertical="center" wrapText="1"/>
    </xf>
    <xf numFmtId="164" fontId="2" fillId="24" borderId="1" xfId="4" applyFont="1" applyFill="1" applyBorder="1" applyAlignment="1">
      <alignment horizontal="left" vertical="center" wrapText="1"/>
    </xf>
    <xf numFmtId="170" fontId="0" fillId="2" borderId="1" xfId="1" applyNumberFormat="1" applyFont="1" applyFill="1" applyBorder="1" applyAlignment="1">
      <alignment horizontal="center" vertical="center"/>
    </xf>
    <xf numFmtId="164" fontId="4" fillId="23" borderId="2" xfId="4" applyFill="1" applyBorder="1"/>
    <xf numFmtId="164" fontId="4" fillId="25" borderId="1" xfId="4" applyFill="1" applyBorder="1" applyAlignment="1">
      <alignment horizontal="center" vertical="center"/>
    </xf>
    <xf numFmtId="9" fontId="0" fillId="25" borderId="1" xfId="2" applyFont="1" applyFill="1" applyBorder="1" applyAlignment="1">
      <alignment horizontal="center" vertical="center"/>
    </xf>
    <xf numFmtId="170" fontId="4" fillId="25" borderId="1" xfId="4" applyNumberFormat="1" applyFill="1" applyBorder="1" applyAlignment="1">
      <alignment vertical="center"/>
    </xf>
    <xf numFmtId="164" fontId="4" fillId="13" borderId="1" xfId="4" applyFill="1" applyBorder="1" applyAlignment="1">
      <alignment horizontal="center" vertical="center"/>
    </xf>
    <xf numFmtId="9" fontId="0" fillId="13" borderId="1" xfId="2" applyFont="1" applyFill="1" applyBorder="1" applyAlignment="1">
      <alignment horizontal="center" vertical="center"/>
    </xf>
    <xf numFmtId="164" fontId="4" fillId="26" borderId="1" xfId="4" applyFill="1" applyBorder="1" applyAlignment="1">
      <alignment horizontal="center" vertical="center"/>
    </xf>
    <xf numFmtId="9" fontId="0" fillId="26" borderId="1" xfId="2" applyFont="1" applyFill="1" applyBorder="1" applyAlignment="1">
      <alignment horizontal="center" vertical="center"/>
    </xf>
    <xf numFmtId="170" fontId="4" fillId="26" borderId="1" xfId="4" applyNumberFormat="1" applyFill="1" applyBorder="1" applyAlignment="1">
      <alignment vertical="center"/>
    </xf>
    <xf numFmtId="164" fontId="4" fillId="27" borderId="1" xfId="4" applyFill="1" applyBorder="1" applyAlignment="1">
      <alignment horizontal="center" vertical="center"/>
    </xf>
    <xf numFmtId="9" fontId="0" fillId="27" borderId="1" xfId="2" applyFont="1" applyFill="1" applyBorder="1" applyAlignment="1">
      <alignment horizontal="center" vertical="center"/>
    </xf>
    <xf numFmtId="170" fontId="4" fillId="27" borderId="1" xfId="4" applyNumberFormat="1" applyFill="1" applyBorder="1" applyAlignment="1">
      <alignment vertical="center"/>
    </xf>
    <xf numFmtId="170" fontId="4" fillId="13" borderId="1" xfId="4" applyNumberFormat="1" applyFill="1" applyBorder="1" applyAlignment="1">
      <alignment vertical="center"/>
    </xf>
    <xf numFmtId="164" fontId="4" fillId="28" borderId="1" xfId="4" applyFill="1" applyBorder="1" applyAlignment="1">
      <alignment horizontal="center" vertical="center"/>
    </xf>
    <xf numFmtId="9" fontId="0" fillId="28" borderId="1" xfId="2" applyFont="1" applyFill="1" applyBorder="1" applyAlignment="1">
      <alignment horizontal="center" vertical="center"/>
    </xf>
    <xf numFmtId="170" fontId="4" fillId="28" borderId="1" xfId="4" applyNumberFormat="1" applyFill="1" applyBorder="1" applyAlignment="1">
      <alignment vertical="center"/>
    </xf>
    <xf numFmtId="164" fontId="4" fillId="29" borderId="1" xfId="4" applyFill="1" applyBorder="1" applyAlignment="1">
      <alignment horizontal="center" vertical="center"/>
    </xf>
    <xf numFmtId="9" fontId="0" fillId="29" borderId="1" xfId="2" applyFont="1" applyFill="1" applyBorder="1" applyAlignment="1">
      <alignment horizontal="center" vertical="center"/>
    </xf>
    <xf numFmtId="170" fontId="4" fillId="29" borderId="1" xfId="4" applyNumberFormat="1" applyFill="1" applyBorder="1" applyAlignment="1">
      <alignment vertical="center"/>
    </xf>
    <xf numFmtId="164" fontId="4" fillId="30" borderId="1" xfId="4" applyFill="1" applyBorder="1" applyAlignment="1">
      <alignment horizontal="center" vertical="center"/>
    </xf>
    <xf numFmtId="9" fontId="0" fillId="30" borderId="1" xfId="2" applyFont="1" applyFill="1" applyBorder="1" applyAlignment="1">
      <alignment horizontal="center" vertical="center"/>
    </xf>
    <xf numFmtId="170" fontId="4" fillId="30" borderId="1" xfId="4" applyNumberFormat="1" applyFill="1" applyBorder="1" applyAlignment="1">
      <alignment vertical="center"/>
    </xf>
    <xf numFmtId="164" fontId="4" fillId="31" borderId="1" xfId="4" applyFill="1" applyBorder="1" applyAlignment="1">
      <alignment horizontal="center" vertical="center"/>
    </xf>
    <xf numFmtId="9" fontId="0" fillId="31" borderId="1" xfId="2" applyFont="1" applyFill="1" applyBorder="1" applyAlignment="1">
      <alignment horizontal="center" vertical="center"/>
    </xf>
    <xf numFmtId="170" fontId="4" fillId="31" borderId="1" xfId="4" applyNumberFormat="1" applyFill="1" applyBorder="1" applyAlignment="1">
      <alignment vertical="center"/>
    </xf>
    <xf numFmtId="164" fontId="4" fillId="32" borderId="1" xfId="4" applyFill="1" applyBorder="1" applyAlignment="1">
      <alignment horizontal="center" vertical="center"/>
    </xf>
    <xf numFmtId="9" fontId="0" fillId="32" borderId="1" xfId="2" applyFont="1" applyFill="1" applyBorder="1" applyAlignment="1">
      <alignment horizontal="center" vertical="center"/>
    </xf>
    <xf numFmtId="170" fontId="4" fillId="32" borderId="1" xfId="4" applyNumberFormat="1" applyFill="1" applyBorder="1" applyAlignment="1">
      <alignment vertical="center"/>
    </xf>
    <xf numFmtId="164" fontId="4" fillId="17" borderId="1" xfId="4" applyFill="1" applyBorder="1" applyAlignment="1">
      <alignment horizontal="center" vertical="center"/>
    </xf>
    <xf numFmtId="9" fontId="0" fillId="17" borderId="1" xfId="2" applyFont="1" applyFill="1" applyBorder="1" applyAlignment="1">
      <alignment horizontal="center" vertical="center"/>
    </xf>
    <xf numFmtId="170" fontId="4" fillId="17" borderId="1" xfId="4" applyNumberFormat="1" applyFill="1" applyBorder="1" applyAlignment="1">
      <alignment vertical="center"/>
    </xf>
    <xf numFmtId="164" fontId="4" fillId="33" borderId="1" xfId="4" applyFill="1" applyBorder="1" applyAlignment="1">
      <alignment horizontal="center" vertical="center"/>
    </xf>
    <xf numFmtId="9" fontId="0" fillId="33" borderId="1" xfId="2" applyFont="1" applyFill="1" applyBorder="1" applyAlignment="1">
      <alignment horizontal="center" vertical="center"/>
    </xf>
    <xf numFmtId="170" fontId="4" fillId="33" borderId="1" xfId="4" applyNumberFormat="1" applyFill="1" applyBorder="1" applyAlignment="1">
      <alignment vertical="center"/>
    </xf>
    <xf numFmtId="164" fontId="2" fillId="24" borderId="23" xfId="4" applyFont="1" applyFill="1" applyBorder="1" applyAlignment="1">
      <alignment horizontal="left" vertical="center" wrapText="1"/>
    </xf>
    <xf numFmtId="164" fontId="2" fillId="24" borderId="16" xfId="4" applyFont="1" applyFill="1" applyBorder="1" applyAlignment="1">
      <alignment horizontal="left" vertical="center" wrapText="1"/>
    </xf>
    <xf numFmtId="164" fontId="2" fillId="24" borderId="4" xfId="4" applyFont="1" applyFill="1" applyBorder="1" applyAlignment="1">
      <alignment horizontal="left" vertical="center" wrapText="1"/>
    </xf>
    <xf numFmtId="170" fontId="0" fillId="2" borderId="4" xfId="1" applyNumberFormat="1" applyFont="1" applyFill="1" applyBorder="1" applyAlignment="1">
      <alignment horizontal="center" vertical="center"/>
    </xf>
    <xf numFmtId="164" fontId="4" fillId="23" borderId="24" xfId="4" applyFill="1" applyBorder="1"/>
    <xf numFmtId="164" fontId="4" fillId="25" borderId="4" xfId="4" applyFill="1" applyBorder="1" applyAlignment="1">
      <alignment horizontal="center" vertical="center"/>
    </xf>
    <xf numFmtId="9" fontId="0" fillId="25" borderId="4" xfId="2" applyFont="1" applyFill="1" applyBorder="1" applyAlignment="1">
      <alignment horizontal="center" vertical="center"/>
    </xf>
    <xf numFmtId="170" fontId="4" fillId="25" borderId="4" xfId="4" applyNumberFormat="1" applyFill="1" applyBorder="1" applyAlignment="1">
      <alignment vertical="center"/>
    </xf>
    <xf numFmtId="164" fontId="4" fillId="13" borderId="4" xfId="4" applyFill="1" applyBorder="1" applyAlignment="1">
      <alignment horizontal="center" vertical="center"/>
    </xf>
    <xf numFmtId="9" fontId="0" fillId="13" borderId="4" xfId="2" applyFont="1" applyFill="1" applyBorder="1" applyAlignment="1">
      <alignment horizontal="center" vertical="center"/>
    </xf>
    <xf numFmtId="164" fontId="4" fillId="26" borderId="4" xfId="4" applyFill="1" applyBorder="1" applyAlignment="1">
      <alignment horizontal="center" vertical="center"/>
    </xf>
    <xf numFmtId="9" fontId="0" fillId="26" borderId="4" xfId="2" applyFont="1" applyFill="1" applyBorder="1" applyAlignment="1">
      <alignment horizontal="center" vertical="center"/>
    </xf>
    <xf numFmtId="170" fontId="4" fillId="26" borderId="4" xfId="4" applyNumberFormat="1" applyFill="1" applyBorder="1" applyAlignment="1">
      <alignment vertical="center"/>
    </xf>
    <xf numFmtId="164" fontId="4" fillId="27" borderId="4" xfId="4" applyFill="1" applyBorder="1" applyAlignment="1">
      <alignment horizontal="center" vertical="center"/>
    </xf>
    <xf numFmtId="9" fontId="0" fillId="27" borderId="4" xfId="2" applyFont="1" applyFill="1" applyBorder="1" applyAlignment="1">
      <alignment horizontal="center" vertical="center"/>
    </xf>
    <xf numFmtId="170" fontId="4" fillId="27" borderId="4" xfId="4" applyNumberFormat="1" applyFill="1" applyBorder="1" applyAlignment="1">
      <alignment vertical="center"/>
    </xf>
    <xf numFmtId="170" fontId="4" fillId="13" borderId="4" xfId="4" applyNumberFormat="1" applyFill="1" applyBorder="1" applyAlignment="1">
      <alignment vertical="center"/>
    </xf>
    <xf numFmtId="164" fontId="4" fillId="28" borderId="4" xfId="4" applyFill="1" applyBorder="1" applyAlignment="1">
      <alignment horizontal="center" vertical="center"/>
    </xf>
    <xf numFmtId="9" fontId="0" fillId="28" borderId="4" xfId="2" applyFont="1" applyFill="1" applyBorder="1" applyAlignment="1">
      <alignment horizontal="center" vertical="center"/>
    </xf>
    <xf numFmtId="170" fontId="4" fillId="28" borderId="4" xfId="4" applyNumberFormat="1" applyFill="1" applyBorder="1" applyAlignment="1">
      <alignment vertical="center"/>
    </xf>
    <xf numFmtId="164" fontId="4" fillId="29" borderId="4" xfId="4" applyFill="1" applyBorder="1" applyAlignment="1">
      <alignment horizontal="center" vertical="center"/>
    </xf>
    <xf numFmtId="9" fontId="0" fillId="29" borderId="4" xfId="2" applyFont="1" applyFill="1" applyBorder="1" applyAlignment="1">
      <alignment horizontal="center" vertical="center"/>
    </xf>
    <xf numFmtId="170" fontId="4" fillId="29" borderId="4" xfId="4" applyNumberFormat="1" applyFill="1" applyBorder="1" applyAlignment="1">
      <alignment vertical="center"/>
    </xf>
    <xf numFmtId="164" fontId="4" fillId="30" borderId="4" xfId="4" applyFill="1" applyBorder="1" applyAlignment="1">
      <alignment horizontal="center" vertical="center"/>
    </xf>
    <xf numFmtId="9" fontId="0" fillId="30" borderId="4" xfId="2" applyFont="1" applyFill="1" applyBorder="1" applyAlignment="1">
      <alignment horizontal="center" vertical="center"/>
    </xf>
    <xf numFmtId="170" fontId="4" fillId="30" borderId="4" xfId="4" applyNumberFormat="1" applyFill="1" applyBorder="1" applyAlignment="1">
      <alignment vertical="center"/>
    </xf>
    <xf numFmtId="164" fontId="4" fillId="31" borderId="4" xfId="4" applyFill="1" applyBorder="1" applyAlignment="1">
      <alignment horizontal="center" vertical="center"/>
    </xf>
    <xf numFmtId="9" fontId="0" fillId="31" borderId="4" xfId="2" applyFont="1" applyFill="1" applyBorder="1" applyAlignment="1">
      <alignment horizontal="center" vertical="center"/>
    </xf>
    <xf numFmtId="170" fontId="4" fillId="31" borderId="4" xfId="4" applyNumberFormat="1" applyFill="1" applyBorder="1" applyAlignment="1">
      <alignment vertical="center"/>
    </xf>
    <xf numFmtId="164" fontId="4" fillId="32" borderId="4" xfId="4" applyFill="1" applyBorder="1" applyAlignment="1">
      <alignment horizontal="center" vertical="center"/>
    </xf>
    <xf numFmtId="9" fontId="0" fillId="32" borderId="4" xfId="2" applyFont="1" applyFill="1" applyBorder="1" applyAlignment="1">
      <alignment horizontal="center" vertical="center"/>
    </xf>
    <xf numFmtId="170" fontId="4" fillId="32" borderId="4" xfId="4" applyNumberFormat="1" applyFill="1" applyBorder="1" applyAlignment="1">
      <alignment vertical="center"/>
    </xf>
    <xf numFmtId="164" fontId="4" fillId="17" borderId="4" xfId="4" applyFill="1" applyBorder="1" applyAlignment="1">
      <alignment horizontal="center" vertical="center"/>
    </xf>
    <xf numFmtId="9" fontId="0" fillId="17" borderId="4" xfId="2" applyFont="1" applyFill="1" applyBorder="1" applyAlignment="1">
      <alignment horizontal="center" vertical="center"/>
    </xf>
    <xf numFmtId="170" fontId="4" fillId="17" borderId="4" xfId="4" applyNumberFormat="1" applyFill="1" applyBorder="1" applyAlignment="1">
      <alignment vertical="center"/>
    </xf>
    <xf numFmtId="164" fontId="4" fillId="33" borderId="4" xfId="4" applyFill="1" applyBorder="1" applyAlignment="1">
      <alignment horizontal="center" vertical="center"/>
    </xf>
    <xf numFmtId="9" fontId="0" fillId="33" borderId="4" xfId="2" applyFont="1" applyFill="1" applyBorder="1" applyAlignment="1">
      <alignment horizontal="center" vertical="center"/>
    </xf>
    <xf numFmtId="170" fontId="4" fillId="33" borderId="4" xfId="4" applyNumberFormat="1" applyFill="1" applyBorder="1" applyAlignment="1">
      <alignment vertical="center"/>
    </xf>
    <xf numFmtId="164" fontId="2" fillId="24" borderId="18" xfId="4" applyFont="1" applyFill="1" applyBorder="1" applyAlignment="1">
      <alignment horizontal="left" vertical="center" wrapText="1"/>
    </xf>
    <xf numFmtId="164" fontId="4" fillId="23" borderId="20" xfId="4" applyFill="1" applyBorder="1"/>
    <xf numFmtId="164" fontId="4" fillId="23" borderId="1" xfId="4" applyFill="1" applyBorder="1"/>
    <xf numFmtId="164" fontId="2" fillId="24" borderId="25" xfId="4" applyFont="1" applyFill="1" applyBorder="1" applyAlignment="1">
      <alignment horizontal="left" vertical="center" wrapText="1"/>
    </xf>
    <xf numFmtId="164" fontId="2" fillId="24" borderId="26" xfId="4" applyFont="1" applyFill="1" applyBorder="1" applyAlignment="1">
      <alignment horizontal="left" vertical="center" wrapText="1"/>
    </xf>
    <xf numFmtId="170" fontId="0" fillId="2" borderId="26" xfId="1" applyNumberFormat="1" applyFont="1" applyFill="1" applyBorder="1" applyAlignment="1">
      <alignment horizontal="center" vertical="center"/>
    </xf>
    <xf numFmtId="164" fontId="4" fillId="23" borderId="26" xfId="4" applyFill="1" applyBorder="1"/>
    <xf numFmtId="164" fontId="4" fillId="25" borderId="26" xfId="4" applyFill="1" applyBorder="1" applyAlignment="1">
      <alignment horizontal="center" vertical="center"/>
    </xf>
    <xf numFmtId="9" fontId="0" fillId="25" borderId="26" xfId="2" applyFont="1" applyFill="1" applyBorder="1" applyAlignment="1">
      <alignment horizontal="center" vertical="center"/>
    </xf>
    <xf numFmtId="170" fontId="4" fillId="25" borderId="26" xfId="4" applyNumberFormat="1" applyFill="1" applyBorder="1" applyAlignment="1">
      <alignment vertical="center"/>
    </xf>
    <xf numFmtId="164" fontId="4" fillId="13" borderId="26" xfId="4" applyFill="1" applyBorder="1" applyAlignment="1">
      <alignment horizontal="center" vertical="center"/>
    </xf>
    <xf numFmtId="9" fontId="0" fillId="13" borderId="26" xfId="2" applyFont="1" applyFill="1" applyBorder="1" applyAlignment="1">
      <alignment horizontal="center" vertical="center"/>
    </xf>
    <xf numFmtId="164" fontId="4" fillId="26" borderId="26" xfId="4" applyFill="1" applyBorder="1" applyAlignment="1">
      <alignment horizontal="center" vertical="center"/>
    </xf>
    <xf numFmtId="9" fontId="0" fillId="26" borderId="26" xfId="2" applyFont="1" applyFill="1" applyBorder="1" applyAlignment="1">
      <alignment horizontal="center" vertical="center"/>
    </xf>
    <xf numFmtId="170" fontId="4" fillId="26" borderId="26" xfId="4" applyNumberFormat="1" applyFill="1" applyBorder="1" applyAlignment="1">
      <alignment vertical="center"/>
    </xf>
    <xf numFmtId="164" fontId="4" fillId="27" borderId="26" xfId="4" applyFill="1" applyBorder="1" applyAlignment="1">
      <alignment horizontal="center" vertical="center"/>
    </xf>
    <xf numFmtId="9" fontId="0" fillId="27" borderId="26" xfId="2" applyFont="1" applyFill="1" applyBorder="1" applyAlignment="1">
      <alignment horizontal="center" vertical="center"/>
    </xf>
    <xf numFmtId="170" fontId="4" fillId="27" borderId="26" xfId="4" applyNumberFormat="1" applyFill="1" applyBorder="1" applyAlignment="1">
      <alignment vertical="center"/>
    </xf>
    <xf numFmtId="170" fontId="4" fillId="13" borderId="26" xfId="4" applyNumberFormat="1" applyFill="1" applyBorder="1" applyAlignment="1">
      <alignment vertical="center"/>
    </xf>
    <xf numFmtId="164" fontId="4" fillId="28" borderId="26" xfId="4" applyFill="1" applyBorder="1" applyAlignment="1">
      <alignment horizontal="center" vertical="center"/>
    </xf>
    <xf numFmtId="9" fontId="0" fillId="28" borderId="26" xfId="2" applyFont="1" applyFill="1" applyBorder="1" applyAlignment="1">
      <alignment horizontal="center" vertical="center"/>
    </xf>
    <xf numFmtId="170" fontId="4" fillId="28" borderId="26" xfId="4" applyNumberFormat="1" applyFill="1" applyBorder="1" applyAlignment="1">
      <alignment vertical="center"/>
    </xf>
    <xf numFmtId="164" fontId="4" fillId="29" borderId="26" xfId="4" applyFill="1" applyBorder="1" applyAlignment="1">
      <alignment horizontal="center" vertical="center"/>
    </xf>
    <xf numFmtId="9" fontId="0" fillId="29" borderId="26" xfId="2" applyFont="1" applyFill="1" applyBorder="1" applyAlignment="1">
      <alignment horizontal="center" vertical="center"/>
    </xf>
    <xf numFmtId="170" fontId="4" fillId="29" borderId="26" xfId="4" applyNumberFormat="1" applyFill="1" applyBorder="1" applyAlignment="1">
      <alignment vertical="center"/>
    </xf>
    <xf numFmtId="164" fontId="4" fillId="30" borderId="26" xfId="4" applyFill="1" applyBorder="1" applyAlignment="1">
      <alignment horizontal="center" vertical="center"/>
    </xf>
    <xf numFmtId="9" fontId="0" fillId="30" borderId="26" xfId="2" applyFont="1" applyFill="1" applyBorder="1" applyAlignment="1">
      <alignment horizontal="center" vertical="center"/>
    </xf>
    <xf numFmtId="170" fontId="4" fillId="30" borderId="26" xfId="4" applyNumberFormat="1" applyFill="1" applyBorder="1" applyAlignment="1">
      <alignment vertical="center"/>
    </xf>
    <xf numFmtId="164" fontId="4" fillId="31" borderId="26" xfId="4" applyFill="1" applyBorder="1" applyAlignment="1">
      <alignment horizontal="center" vertical="center"/>
    </xf>
    <xf numFmtId="9" fontId="0" fillId="31" borderId="26" xfId="2" applyFont="1" applyFill="1" applyBorder="1" applyAlignment="1">
      <alignment horizontal="center" vertical="center"/>
    </xf>
    <xf numFmtId="170" fontId="4" fillId="31" borderId="26" xfId="4" applyNumberFormat="1" applyFill="1" applyBorder="1" applyAlignment="1">
      <alignment vertical="center"/>
    </xf>
    <xf numFmtId="164" fontId="4" fillId="32" borderId="26" xfId="4" applyFill="1" applyBorder="1" applyAlignment="1">
      <alignment horizontal="center" vertical="center"/>
    </xf>
    <xf numFmtId="9" fontId="0" fillId="32" borderId="26" xfId="2" applyFont="1" applyFill="1" applyBorder="1" applyAlignment="1">
      <alignment horizontal="center" vertical="center"/>
    </xf>
    <xf numFmtId="170" fontId="4" fillId="32" borderId="26" xfId="4" applyNumberFormat="1" applyFill="1" applyBorder="1" applyAlignment="1">
      <alignment vertical="center"/>
    </xf>
    <xf numFmtId="164" fontId="4" fillId="17" borderId="26" xfId="4" applyFill="1" applyBorder="1" applyAlignment="1">
      <alignment horizontal="center" vertical="center"/>
    </xf>
    <xf numFmtId="9" fontId="0" fillId="17" borderId="26" xfId="2" applyFont="1" applyFill="1" applyBorder="1" applyAlignment="1">
      <alignment horizontal="center" vertical="center"/>
    </xf>
    <xf numFmtId="170" fontId="4" fillId="17" borderId="26" xfId="4" applyNumberFormat="1" applyFill="1" applyBorder="1" applyAlignment="1">
      <alignment vertical="center"/>
    </xf>
    <xf numFmtId="164" fontId="4" fillId="33" borderId="26" xfId="4" applyFill="1" applyBorder="1" applyAlignment="1">
      <alignment horizontal="center" vertical="center"/>
    </xf>
    <xf numFmtId="9" fontId="0" fillId="33" borderId="26" xfId="2" applyFont="1" applyFill="1" applyBorder="1" applyAlignment="1">
      <alignment horizontal="center" vertical="center"/>
    </xf>
    <xf numFmtId="170" fontId="4" fillId="33" borderId="26" xfId="4" applyNumberFormat="1" applyFill="1" applyBorder="1" applyAlignment="1">
      <alignment vertical="center"/>
    </xf>
    <xf numFmtId="164" fontId="2" fillId="24" borderId="27" xfId="4" applyFont="1" applyFill="1" applyBorder="1" applyAlignment="1">
      <alignment horizontal="left" vertical="center" wrapText="1"/>
    </xf>
    <xf numFmtId="164" fontId="2" fillId="24" borderId="28" xfId="4" applyFont="1" applyFill="1" applyBorder="1" applyAlignment="1">
      <alignment horizontal="left" vertical="center" wrapText="1"/>
    </xf>
    <xf numFmtId="164" fontId="2" fillId="24" borderId="6" xfId="4" applyFont="1" applyFill="1" applyBorder="1" applyAlignment="1">
      <alignment horizontal="left" vertical="center" wrapText="1"/>
    </xf>
    <xf numFmtId="170" fontId="0" fillId="2" borderId="6" xfId="1" applyNumberFormat="1" applyFont="1" applyFill="1" applyBorder="1" applyAlignment="1">
      <alignment horizontal="center" vertical="center"/>
    </xf>
    <xf numFmtId="164" fontId="4" fillId="23" borderId="9" xfId="4" applyFill="1" applyBorder="1"/>
    <xf numFmtId="164" fontId="4" fillId="25" borderId="6" xfId="4" applyFill="1" applyBorder="1" applyAlignment="1">
      <alignment horizontal="center" vertical="center"/>
    </xf>
    <xf numFmtId="9" fontId="0" fillId="25" borderId="6" xfId="2" applyFont="1" applyFill="1" applyBorder="1" applyAlignment="1">
      <alignment horizontal="center" vertical="center"/>
    </xf>
    <xf numFmtId="170" fontId="4" fillId="25" borderId="6" xfId="4" applyNumberFormat="1" applyFill="1" applyBorder="1" applyAlignment="1">
      <alignment vertical="center"/>
    </xf>
    <xf numFmtId="164" fontId="4" fillId="13" borderId="6" xfId="4" applyFill="1" applyBorder="1" applyAlignment="1">
      <alignment horizontal="center" vertical="center"/>
    </xf>
    <xf numFmtId="9" fontId="0" fillId="13" borderId="6" xfId="2" applyFont="1" applyFill="1" applyBorder="1" applyAlignment="1">
      <alignment horizontal="center" vertical="center"/>
    </xf>
    <xf numFmtId="164" fontId="4" fillId="26" borderId="6" xfId="4" applyFill="1" applyBorder="1" applyAlignment="1">
      <alignment horizontal="center" vertical="center"/>
    </xf>
    <xf numFmtId="9" fontId="0" fillId="26" borderId="6" xfId="2" applyFont="1" applyFill="1" applyBorder="1" applyAlignment="1">
      <alignment horizontal="center" vertical="center"/>
    </xf>
    <xf numFmtId="170" fontId="4" fillId="26" borderId="6" xfId="4" applyNumberFormat="1" applyFill="1" applyBorder="1" applyAlignment="1">
      <alignment vertical="center"/>
    </xf>
    <xf numFmtId="164" fontId="4" fillId="27" borderId="6" xfId="4" applyFill="1" applyBorder="1" applyAlignment="1">
      <alignment horizontal="center" vertical="center"/>
    </xf>
    <xf numFmtId="9" fontId="0" fillId="27" borderId="6" xfId="2" applyFont="1" applyFill="1" applyBorder="1" applyAlignment="1">
      <alignment horizontal="center" vertical="center"/>
    </xf>
    <xf numFmtId="170" fontId="4" fillId="27" borderId="6" xfId="4" applyNumberFormat="1" applyFill="1" applyBorder="1" applyAlignment="1">
      <alignment vertical="center"/>
    </xf>
    <xf numFmtId="170" fontId="4" fillId="13" borderId="6" xfId="4" applyNumberFormat="1" applyFill="1" applyBorder="1" applyAlignment="1">
      <alignment vertical="center"/>
    </xf>
    <xf numFmtId="164" fontId="4" fillId="28" borderId="6" xfId="4" applyFill="1" applyBorder="1" applyAlignment="1">
      <alignment horizontal="center" vertical="center"/>
    </xf>
    <xf numFmtId="9" fontId="0" fillId="28" borderId="6" xfId="2" applyFont="1" applyFill="1" applyBorder="1" applyAlignment="1">
      <alignment horizontal="center" vertical="center"/>
    </xf>
    <xf numFmtId="170" fontId="4" fillId="28" borderId="6" xfId="4" applyNumberFormat="1" applyFill="1" applyBorder="1" applyAlignment="1">
      <alignment vertical="center"/>
    </xf>
    <xf numFmtId="164" fontId="4" fillId="29" borderId="6" xfId="4" applyFill="1" applyBorder="1" applyAlignment="1">
      <alignment horizontal="center" vertical="center"/>
    </xf>
    <xf numFmtId="9" fontId="0" fillId="29" borderId="6" xfId="2" applyFont="1" applyFill="1" applyBorder="1" applyAlignment="1">
      <alignment horizontal="center" vertical="center"/>
    </xf>
    <xf numFmtId="170" fontId="4" fillId="29" borderId="6" xfId="4" applyNumberFormat="1" applyFill="1" applyBorder="1" applyAlignment="1">
      <alignment vertical="center"/>
    </xf>
    <xf numFmtId="164" fontId="4" fillId="30" borderId="6" xfId="4" applyFill="1" applyBorder="1" applyAlignment="1">
      <alignment horizontal="center" vertical="center"/>
    </xf>
    <xf numFmtId="9" fontId="0" fillId="30" borderId="6" xfId="2" applyFont="1" applyFill="1" applyBorder="1" applyAlignment="1">
      <alignment horizontal="center" vertical="center"/>
    </xf>
    <xf numFmtId="170" fontId="4" fillId="30" borderId="6" xfId="4" applyNumberFormat="1" applyFill="1" applyBorder="1" applyAlignment="1">
      <alignment vertical="center"/>
    </xf>
    <xf numFmtId="164" fontId="4" fillId="31" borderId="6" xfId="4" applyFill="1" applyBorder="1" applyAlignment="1">
      <alignment horizontal="center" vertical="center"/>
    </xf>
    <xf numFmtId="9" fontId="0" fillId="31" borderId="6" xfId="2" applyFont="1" applyFill="1" applyBorder="1" applyAlignment="1">
      <alignment horizontal="center" vertical="center"/>
    </xf>
    <xf numFmtId="170" fontId="4" fillId="31" borderId="6" xfId="4" applyNumberFormat="1" applyFill="1" applyBorder="1" applyAlignment="1">
      <alignment vertical="center"/>
    </xf>
    <xf numFmtId="164" fontId="4" fillId="32" borderId="6" xfId="4" applyFill="1" applyBorder="1" applyAlignment="1">
      <alignment horizontal="center" vertical="center"/>
    </xf>
    <xf numFmtId="9" fontId="0" fillId="32" borderId="6" xfId="2" applyFont="1" applyFill="1" applyBorder="1" applyAlignment="1">
      <alignment horizontal="center" vertical="center"/>
    </xf>
    <xf numFmtId="170" fontId="4" fillId="32" borderId="6" xfId="4" applyNumberFormat="1" applyFill="1" applyBorder="1" applyAlignment="1">
      <alignment vertical="center"/>
    </xf>
    <xf numFmtId="164" fontId="4" fillId="17" borderId="6" xfId="4" applyFill="1" applyBorder="1" applyAlignment="1">
      <alignment horizontal="center" vertical="center"/>
    </xf>
    <xf numFmtId="9" fontId="0" fillId="17" borderId="6" xfId="2" applyFont="1" applyFill="1" applyBorder="1" applyAlignment="1">
      <alignment horizontal="center" vertical="center"/>
    </xf>
    <xf numFmtId="170" fontId="4" fillId="17" borderId="6" xfId="4" applyNumberFormat="1" applyFill="1" applyBorder="1" applyAlignment="1">
      <alignment vertical="center"/>
    </xf>
    <xf numFmtId="164" fontId="4" fillId="33" borderId="6" xfId="4" applyFill="1" applyBorder="1" applyAlignment="1">
      <alignment horizontal="center" vertical="center"/>
    </xf>
    <xf numFmtId="9" fontId="0" fillId="33" borderId="6" xfId="2" applyFont="1" applyFill="1" applyBorder="1" applyAlignment="1">
      <alignment horizontal="center" vertical="center"/>
    </xf>
    <xf numFmtId="170" fontId="4" fillId="33" borderId="6" xfId="4" applyNumberFormat="1" applyFill="1" applyBorder="1" applyAlignment="1">
      <alignment vertical="center"/>
    </xf>
    <xf numFmtId="164" fontId="2" fillId="24" borderId="29" xfId="4" applyFont="1" applyFill="1" applyBorder="1" applyAlignment="1">
      <alignment horizontal="left" vertical="center" wrapText="1"/>
    </xf>
    <xf numFmtId="170" fontId="4" fillId="13" borderId="30" xfId="4" applyNumberFormat="1" applyFill="1" applyBorder="1" applyAlignment="1">
      <alignment vertical="center"/>
    </xf>
    <xf numFmtId="164" fontId="2" fillId="24" borderId="31" xfId="4" applyFont="1" applyFill="1" applyBorder="1" applyAlignment="1">
      <alignment horizontal="left" vertical="center" wrapText="1"/>
    </xf>
    <xf numFmtId="164" fontId="2" fillId="24" borderId="7" xfId="4" applyFont="1" applyFill="1" applyBorder="1" applyAlignment="1">
      <alignment horizontal="left" vertical="center" wrapText="1"/>
    </xf>
    <xf numFmtId="170" fontId="0" fillId="2" borderId="7" xfId="1" applyNumberFormat="1" applyFont="1" applyFill="1" applyBorder="1" applyAlignment="1">
      <alignment horizontal="center" vertical="center"/>
    </xf>
    <xf numFmtId="170" fontId="4" fillId="2" borderId="7" xfId="1" applyNumberFormat="1" applyFont="1" applyFill="1" applyBorder="1" applyAlignment="1">
      <alignment horizontal="center" vertical="center"/>
    </xf>
    <xf numFmtId="164" fontId="4" fillId="23" borderId="32" xfId="4" applyFill="1" applyBorder="1"/>
    <xf numFmtId="164" fontId="4" fillId="25" borderId="7" xfId="4" applyFill="1" applyBorder="1" applyAlignment="1">
      <alignment horizontal="center" vertical="center"/>
    </xf>
    <xf numFmtId="9" fontId="0" fillId="25" borderId="7" xfId="2" applyFont="1" applyFill="1" applyBorder="1" applyAlignment="1">
      <alignment horizontal="center" vertical="center"/>
    </xf>
    <xf numFmtId="170" fontId="4" fillId="25" borderId="7" xfId="4" applyNumberFormat="1" applyFill="1" applyBorder="1" applyAlignment="1">
      <alignment vertical="center"/>
    </xf>
    <xf numFmtId="164" fontId="4" fillId="13" borderId="7" xfId="4" applyFill="1" applyBorder="1" applyAlignment="1">
      <alignment horizontal="center" vertical="center"/>
    </xf>
    <xf numFmtId="9" fontId="0" fillId="13" borderId="7" xfId="2" applyFont="1" applyFill="1" applyBorder="1" applyAlignment="1">
      <alignment horizontal="center" vertical="center"/>
    </xf>
    <xf numFmtId="170" fontId="4" fillId="13" borderId="7" xfId="4" applyNumberFormat="1" applyFill="1" applyBorder="1" applyAlignment="1">
      <alignment vertical="center"/>
    </xf>
    <xf numFmtId="164" fontId="4" fillId="26" borderId="7" xfId="4" applyFill="1" applyBorder="1" applyAlignment="1">
      <alignment horizontal="center" vertical="center"/>
    </xf>
    <xf numFmtId="9" fontId="0" fillId="26" borderId="7" xfId="2" applyFont="1" applyFill="1" applyBorder="1" applyAlignment="1">
      <alignment horizontal="center" vertical="center"/>
    </xf>
    <xf numFmtId="170" fontId="4" fillId="26" borderId="7" xfId="4" applyNumberFormat="1" applyFill="1" applyBorder="1" applyAlignment="1">
      <alignment vertical="center"/>
    </xf>
    <xf numFmtId="164" fontId="4" fillId="27" borderId="7" xfId="4" applyFill="1" applyBorder="1" applyAlignment="1">
      <alignment horizontal="center" vertical="center"/>
    </xf>
    <xf numFmtId="9" fontId="0" fillId="27" borderId="7" xfId="2" applyFont="1" applyFill="1" applyBorder="1" applyAlignment="1">
      <alignment horizontal="center" vertical="center"/>
    </xf>
    <xf numFmtId="170" fontId="4" fillId="27" borderId="7" xfId="4" applyNumberFormat="1" applyFill="1" applyBorder="1" applyAlignment="1">
      <alignment vertical="center"/>
    </xf>
    <xf numFmtId="164" fontId="4" fillId="28" borderId="7" xfId="4" applyFill="1" applyBorder="1" applyAlignment="1">
      <alignment horizontal="center" vertical="center"/>
    </xf>
    <xf numFmtId="9" fontId="0" fillId="28" borderId="7" xfId="2" applyFont="1" applyFill="1" applyBorder="1" applyAlignment="1">
      <alignment horizontal="center" vertical="center"/>
    </xf>
    <xf numFmtId="170" fontId="4" fillId="28" borderId="7" xfId="4" applyNumberFormat="1" applyFill="1" applyBorder="1" applyAlignment="1">
      <alignment vertical="center"/>
    </xf>
    <xf numFmtId="164" fontId="4" fillId="29" borderId="7" xfId="4" applyFill="1" applyBorder="1" applyAlignment="1">
      <alignment horizontal="center" vertical="center"/>
    </xf>
    <xf numFmtId="9" fontId="0" fillId="29" borderId="7" xfId="2" applyFont="1" applyFill="1" applyBorder="1" applyAlignment="1">
      <alignment horizontal="center" vertical="center"/>
    </xf>
    <xf numFmtId="170" fontId="4" fillId="29" borderId="7" xfId="4" applyNumberFormat="1" applyFill="1" applyBorder="1" applyAlignment="1">
      <alignment vertical="center"/>
    </xf>
    <xf numFmtId="164" fontId="4" fillId="30" borderId="7" xfId="4" applyFill="1" applyBorder="1" applyAlignment="1">
      <alignment horizontal="center" vertical="center"/>
    </xf>
    <xf numFmtId="9" fontId="0" fillId="30" borderId="7" xfId="2" applyFont="1" applyFill="1" applyBorder="1" applyAlignment="1">
      <alignment horizontal="center" vertical="center"/>
    </xf>
    <xf numFmtId="170" fontId="4" fillId="30" borderId="7" xfId="4" applyNumberFormat="1" applyFill="1" applyBorder="1" applyAlignment="1">
      <alignment vertical="center"/>
    </xf>
    <xf numFmtId="164" fontId="4" fillId="31" borderId="7" xfId="4" applyFill="1" applyBorder="1" applyAlignment="1">
      <alignment horizontal="center" vertical="center"/>
    </xf>
    <xf numFmtId="9" fontId="0" fillId="31" borderId="7" xfId="2" applyFont="1" applyFill="1" applyBorder="1" applyAlignment="1">
      <alignment horizontal="center" vertical="center"/>
    </xf>
    <xf numFmtId="170" fontId="4" fillId="31" borderId="7" xfId="4" applyNumberFormat="1" applyFill="1" applyBorder="1" applyAlignment="1">
      <alignment vertical="center"/>
    </xf>
    <xf numFmtId="164" fontId="4" fillId="32" borderId="7" xfId="4" applyFill="1" applyBorder="1" applyAlignment="1">
      <alignment horizontal="center" vertical="center"/>
    </xf>
    <xf numFmtId="9" fontId="0" fillId="32" borderId="7" xfId="2" applyFont="1" applyFill="1" applyBorder="1" applyAlignment="1">
      <alignment horizontal="center" vertical="center"/>
    </xf>
    <xf numFmtId="170" fontId="4" fillId="32" borderId="7" xfId="4" applyNumberFormat="1" applyFill="1" applyBorder="1" applyAlignment="1">
      <alignment vertical="center"/>
    </xf>
    <xf numFmtId="164" fontId="4" fillId="17" borderId="7" xfId="4" applyFill="1" applyBorder="1" applyAlignment="1">
      <alignment horizontal="center" vertical="center"/>
    </xf>
    <xf numFmtId="9" fontId="0" fillId="17" borderId="7" xfId="2" applyFont="1" applyFill="1" applyBorder="1" applyAlignment="1">
      <alignment horizontal="center" vertical="center"/>
    </xf>
    <xf numFmtId="170" fontId="4" fillId="17" borderId="7" xfId="4" applyNumberFormat="1" applyFill="1" applyBorder="1" applyAlignment="1">
      <alignment vertical="center"/>
    </xf>
    <xf numFmtId="164" fontId="4" fillId="33" borderId="7" xfId="4" applyFill="1" applyBorder="1" applyAlignment="1">
      <alignment horizontal="center" vertical="center"/>
    </xf>
    <xf numFmtId="9" fontId="0" fillId="33" borderId="7" xfId="2" applyFont="1" applyFill="1" applyBorder="1" applyAlignment="1">
      <alignment horizontal="center" vertical="center"/>
    </xf>
    <xf numFmtId="170" fontId="4" fillId="33" borderId="7" xfId="4" applyNumberFormat="1" applyFill="1" applyBorder="1" applyAlignment="1">
      <alignment vertical="center"/>
    </xf>
    <xf numFmtId="164" fontId="2" fillId="24" borderId="33" xfId="4" applyFont="1" applyFill="1" applyBorder="1" applyAlignment="1">
      <alignment horizontal="left" vertical="center" wrapText="1"/>
    </xf>
    <xf numFmtId="164" fontId="2" fillId="24" borderId="34" xfId="4" applyFont="1" applyFill="1" applyBorder="1" applyAlignment="1">
      <alignment horizontal="left" vertical="center" wrapText="1"/>
    </xf>
    <xf numFmtId="164" fontId="2" fillId="24" borderId="35" xfId="4" applyFont="1" applyFill="1" applyBorder="1" applyAlignment="1">
      <alignment horizontal="left" vertical="center" wrapText="1"/>
    </xf>
    <xf numFmtId="170" fontId="0" fillId="2" borderId="35" xfId="1" applyNumberFormat="1" applyFont="1" applyFill="1" applyBorder="1" applyAlignment="1">
      <alignment horizontal="center" vertical="center"/>
    </xf>
    <xf numFmtId="170" fontId="4" fillId="2" borderId="35" xfId="1" applyNumberFormat="1" applyFont="1" applyFill="1" applyBorder="1" applyAlignment="1">
      <alignment horizontal="center" vertical="center"/>
    </xf>
    <xf numFmtId="164" fontId="4" fillId="23" borderId="36" xfId="4" applyFill="1" applyBorder="1"/>
    <xf numFmtId="164" fontId="4" fillId="25" borderId="35" xfId="4" applyFill="1" applyBorder="1" applyAlignment="1">
      <alignment horizontal="center" vertical="center"/>
    </xf>
    <xf numFmtId="9" fontId="0" fillId="25" borderId="35" xfId="2" applyFont="1" applyFill="1" applyBorder="1" applyAlignment="1">
      <alignment horizontal="center" vertical="center"/>
    </xf>
    <xf numFmtId="170" fontId="4" fillId="25" borderId="35" xfId="4" applyNumberFormat="1" applyFill="1" applyBorder="1" applyAlignment="1">
      <alignment vertical="center"/>
    </xf>
    <xf numFmtId="164" fontId="4" fillId="13" borderId="35" xfId="4" applyFill="1" applyBorder="1" applyAlignment="1">
      <alignment horizontal="center" vertical="center"/>
    </xf>
    <xf numFmtId="9" fontId="0" fillId="13" borderId="35" xfId="2" applyFont="1" applyFill="1" applyBorder="1" applyAlignment="1">
      <alignment horizontal="center" vertical="center"/>
    </xf>
    <xf numFmtId="170" fontId="4" fillId="13" borderId="35" xfId="4" applyNumberFormat="1" applyFill="1" applyBorder="1" applyAlignment="1">
      <alignment vertical="center"/>
    </xf>
    <xf numFmtId="164" fontId="4" fillId="26" borderId="35" xfId="4" applyFill="1" applyBorder="1" applyAlignment="1">
      <alignment horizontal="center" vertical="center"/>
    </xf>
    <xf numFmtId="9" fontId="0" fillId="26" borderId="35" xfId="2" applyFont="1" applyFill="1" applyBorder="1" applyAlignment="1">
      <alignment horizontal="center" vertical="center"/>
    </xf>
    <xf numFmtId="170" fontId="4" fillId="26" borderId="35" xfId="4" applyNumberFormat="1" applyFill="1" applyBorder="1" applyAlignment="1">
      <alignment vertical="center"/>
    </xf>
    <xf numFmtId="164" fontId="4" fillId="27" borderId="35" xfId="4" applyFill="1" applyBorder="1" applyAlignment="1">
      <alignment horizontal="center" vertical="center"/>
    </xf>
    <xf numFmtId="9" fontId="0" fillId="27" borderId="35" xfId="2" applyFont="1" applyFill="1" applyBorder="1" applyAlignment="1">
      <alignment horizontal="center" vertical="center"/>
    </xf>
    <xf numFmtId="170" fontId="4" fillId="27" borderId="35" xfId="4" applyNumberFormat="1" applyFill="1" applyBorder="1" applyAlignment="1">
      <alignment vertical="center"/>
    </xf>
    <xf numFmtId="164" fontId="4" fillId="28" borderId="35" xfId="4" applyFill="1" applyBorder="1" applyAlignment="1">
      <alignment horizontal="center" vertical="center"/>
    </xf>
    <xf numFmtId="9" fontId="0" fillId="28" borderId="35" xfId="2" applyFont="1" applyFill="1" applyBorder="1" applyAlignment="1">
      <alignment horizontal="center" vertical="center"/>
    </xf>
    <xf numFmtId="170" fontId="4" fillId="28" borderId="35" xfId="4" applyNumberFormat="1" applyFill="1" applyBorder="1" applyAlignment="1">
      <alignment vertical="center"/>
    </xf>
    <xf numFmtId="164" fontId="4" fillId="29" borderId="35" xfId="4" applyFill="1" applyBorder="1" applyAlignment="1">
      <alignment horizontal="center" vertical="center"/>
    </xf>
    <xf numFmtId="9" fontId="0" fillId="29" borderId="35" xfId="2" applyFont="1" applyFill="1" applyBorder="1" applyAlignment="1">
      <alignment horizontal="center" vertical="center"/>
    </xf>
    <xf numFmtId="170" fontId="4" fillId="29" borderId="35" xfId="4" applyNumberFormat="1" applyFill="1" applyBorder="1" applyAlignment="1">
      <alignment vertical="center"/>
    </xf>
    <xf numFmtId="164" fontId="4" fillId="30" borderId="35" xfId="4" applyFill="1" applyBorder="1" applyAlignment="1">
      <alignment horizontal="center" vertical="center"/>
    </xf>
    <xf numFmtId="9" fontId="0" fillId="30" borderId="35" xfId="2" applyFont="1" applyFill="1" applyBorder="1" applyAlignment="1">
      <alignment horizontal="center" vertical="center"/>
    </xf>
    <xf numFmtId="170" fontId="4" fillId="30" borderId="35" xfId="4" applyNumberFormat="1" applyFill="1" applyBorder="1" applyAlignment="1">
      <alignment vertical="center"/>
    </xf>
    <xf numFmtId="164" fontId="4" fillId="31" borderId="35" xfId="4" applyFill="1" applyBorder="1" applyAlignment="1">
      <alignment horizontal="center" vertical="center"/>
    </xf>
    <xf numFmtId="9" fontId="0" fillId="31" borderId="35" xfId="2" applyFont="1" applyFill="1" applyBorder="1" applyAlignment="1">
      <alignment horizontal="center" vertical="center"/>
    </xf>
    <xf numFmtId="170" fontId="4" fillId="31" borderId="35" xfId="4" applyNumberFormat="1" applyFill="1" applyBorder="1" applyAlignment="1">
      <alignment vertical="center"/>
    </xf>
    <xf numFmtId="164" fontId="4" fillId="32" borderId="35" xfId="4" applyFill="1" applyBorder="1" applyAlignment="1">
      <alignment horizontal="center" vertical="center"/>
    </xf>
    <xf numFmtId="9" fontId="0" fillId="32" borderId="35" xfId="2" applyFont="1" applyFill="1" applyBorder="1" applyAlignment="1">
      <alignment horizontal="center" vertical="center"/>
    </xf>
    <xf numFmtId="170" fontId="4" fillId="32" borderId="35" xfId="4" applyNumberFormat="1" applyFill="1" applyBorder="1" applyAlignment="1">
      <alignment vertical="center"/>
    </xf>
    <xf numFmtId="164" fontId="4" fillId="17" borderId="35" xfId="4" applyFill="1" applyBorder="1" applyAlignment="1">
      <alignment horizontal="center" vertical="center"/>
    </xf>
    <xf numFmtId="9" fontId="0" fillId="17" borderId="35" xfId="2" applyFont="1" applyFill="1" applyBorder="1" applyAlignment="1">
      <alignment horizontal="center" vertical="center"/>
    </xf>
    <xf numFmtId="170" fontId="4" fillId="17" borderId="35" xfId="4" applyNumberFormat="1" applyFill="1" applyBorder="1" applyAlignment="1">
      <alignment vertical="center"/>
    </xf>
    <xf numFmtId="164" fontId="4" fillId="33" borderId="35" xfId="4" applyFill="1" applyBorder="1" applyAlignment="1">
      <alignment horizontal="center" vertical="center"/>
    </xf>
    <xf numFmtId="9" fontId="0" fillId="33" borderId="35" xfId="2" applyFont="1" applyFill="1" applyBorder="1" applyAlignment="1">
      <alignment horizontal="center" vertical="center"/>
    </xf>
    <xf numFmtId="170" fontId="4" fillId="33" borderId="35" xfId="4" applyNumberFormat="1" applyFill="1" applyBorder="1" applyAlignment="1">
      <alignment vertical="center"/>
    </xf>
    <xf numFmtId="44" fontId="0" fillId="31" borderId="35" xfId="1" applyFont="1" applyFill="1" applyBorder="1" applyAlignment="1">
      <alignment horizontal="center" vertical="center"/>
    </xf>
    <xf numFmtId="164" fontId="2" fillId="24" borderId="37" xfId="4" applyFont="1" applyFill="1" applyBorder="1" applyAlignment="1">
      <alignment horizontal="left" vertical="center" wrapText="1"/>
    </xf>
    <xf numFmtId="164" fontId="7" fillId="19" borderId="6" xfId="4" applyFont="1" applyFill="1" applyBorder="1" applyAlignment="1">
      <alignment horizontal="left" vertical="center" wrapText="1"/>
    </xf>
    <xf numFmtId="170" fontId="0" fillId="19" borderId="6" xfId="1" applyNumberFormat="1" applyFont="1" applyFill="1" applyBorder="1" applyAlignment="1">
      <alignment horizontal="center"/>
    </xf>
    <xf numFmtId="164" fontId="4" fillId="19" borderId="6" xfId="4" applyFill="1" applyBorder="1" applyAlignment="1">
      <alignment vertical="center"/>
    </xf>
    <xf numFmtId="164" fontId="17" fillId="16" borderId="1" xfId="4" applyFont="1" applyFill="1" applyBorder="1"/>
    <xf numFmtId="164" fontId="4" fillId="16" borderId="2" xfId="4" applyFill="1" applyBorder="1"/>
    <xf numFmtId="164" fontId="4" fillId="19" borderId="0" xfId="4" applyFill="1" applyAlignment="1">
      <alignment vertical="center"/>
    </xf>
    <xf numFmtId="170" fontId="18" fillId="25" borderId="10" xfId="4" applyNumberFormat="1" applyFont="1" applyFill="1" applyBorder="1" applyAlignment="1">
      <alignment vertical="center"/>
    </xf>
    <xf numFmtId="164" fontId="4" fillId="19" borderId="10" xfId="4" applyFill="1" applyBorder="1" applyAlignment="1">
      <alignment vertical="center"/>
    </xf>
    <xf numFmtId="170" fontId="18" fillId="13" borderId="10" xfId="4" applyNumberFormat="1" applyFont="1" applyFill="1" applyBorder="1" applyAlignment="1">
      <alignment vertical="center"/>
    </xf>
    <xf numFmtId="170" fontId="18" fillId="26" borderId="10" xfId="4" applyNumberFormat="1" applyFont="1" applyFill="1" applyBorder="1" applyAlignment="1">
      <alignment vertical="center"/>
    </xf>
    <xf numFmtId="170" fontId="18" fillId="27" borderId="10" xfId="4" applyNumberFormat="1" applyFont="1" applyFill="1" applyBorder="1" applyAlignment="1">
      <alignment vertical="center"/>
    </xf>
    <xf numFmtId="170" fontId="18" fillId="28" borderId="10" xfId="4" applyNumberFormat="1" applyFont="1" applyFill="1" applyBorder="1" applyAlignment="1">
      <alignment vertical="center"/>
    </xf>
    <xf numFmtId="170" fontId="18" fillId="29" borderId="15" xfId="4" applyNumberFormat="1" applyFont="1" applyFill="1" applyBorder="1" applyAlignment="1">
      <alignment vertical="center"/>
    </xf>
    <xf numFmtId="170" fontId="18" fillId="30" borderId="15" xfId="4" applyNumberFormat="1" applyFont="1" applyFill="1" applyBorder="1" applyAlignment="1">
      <alignment vertical="center"/>
    </xf>
    <xf numFmtId="170" fontId="18" fillId="15" borderId="10" xfId="4" applyNumberFormat="1" applyFont="1" applyFill="1" applyBorder="1" applyAlignment="1">
      <alignment vertical="center"/>
    </xf>
    <xf numFmtId="170" fontId="18" fillId="26" borderId="15" xfId="4" applyNumberFormat="1" applyFont="1" applyFill="1" applyBorder="1" applyAlignment="1">
      <alignment vertical="center"/>
    </xf>
    <xf numFmtId="170" fontId="18" fillId="31" borderId="15" xfId="4" applyNumberFormat="1" applyFont="1" applyFill="1" applyBorder="1" applyAlignment="1">
      <alignment vertical="center"/>
    </xf>
    <xf numFmtId="170" fontId="17" fillId="25" borderId="10" xfId="4" applyNumberFormat="1" applyFont="1" applyFill="1" applyBorder="1" applyAlignment="1">
      <alignment vertical="center"/>
    </xf>
    <xf numFmtId="170" fontId="17" fillId="13" borderId="10" xfId="4" applyNumberFormat="1" applyFont="1" applyFill="1" applyBorder="1" applyAlignment="1">
      <alignment vertical="center"/>
    </xf>
    <xf numFmtId="170" fontId="17" fillId="26" borderId="10" xfId="4" applyNumberFormat="1" applyFont="1" applyFill="1" applyBorder="1" applyAlignment="1">
      <alignment vertical="center"/>
    </xf>
    <xf numFmtId="170" fontId="17" fillId="27" borderId="10" xfId="4" applyNumberFormat="1" applyFont="1" applyFill="1" applyBorder="1" applyAlignment="1">
      <alignment vertical="center"/>
    </xf>
    <xf numFmtId="170" fontId="17" fillId="28" borderId="10" xfId="4" applyNumberFormat="1" applyFont="1" applyFill="1" applyBorder="1" applyAlignment="1">
      <alignment vertical="center"/>
    </xf>
    <xf numFmtId="170" fontId="17" fillId="29" borderId="15" xfId="4" applyNumberFormat="1" applyFont="1" applyFill="1" applyBorder="1" applyAlignment="1">
      <alignment vertical="center"/>
    </xf>
    <xf numFmtId="170" fontId="17" fillId="30" borderId="15" xfId="4" applyNumberFormat="1" applyFont="1" applyFill="1" applyBorder="1" applyAlignment="1">
      <alignment vertical="center"/>
    </xf>
    <xf numFmtId="170" fontId="17" fillId="15" borderId="10" xfId="4" applyNumberFormat="1" applyFont="1" applyFill="1" applyBorder="1" applyAlignment="1">
      <alignment vertical="center"/>
    </xf>
    <xf numFmtId="170" fontId="17" fillId="26" borderId="15" xfId="4" applyNumberFormat="1" applyFont="1" applyFill="1" applyBorder="1" applyAlignment="1">
      <alignment vertical="center"/>
    </xf>
    <xf numFmtId="170" fontId="17" fillId="31" borderId="15" xfId="4" applyNumberFormat="1" applyFont="1" applyFill="1" applyBorder="1" applyAlignment="1">
      <alignment vertical="center"/>
    </xf>
    <xf numFmtId="170" fontId="17" fillId="29" borderId="10" xfId="4" applyNumberFormat="1" applyFont="1" applyFill="1" applyBorder="1" applyAlignment="1">
      <alignment vertical="center"/>
    </xf>
    <xf numFmtId="170" fontId="17" fillId="31" borderId="10" xfId="4" applyNumberFormat="1" applyFont="1" applyFill="1" applyBorder="1" applyAlignment="1">
      <alignment vertical="center"/>
    </xf>
    <xf numFmtId="164" fontId="17" fillId="10" borderId="1" xfId="4" applyFont="1" applyFill="1" applyBorder="1"/>
    <xf numFmtId="164" fontId="4" fillId="10" borderId="2" xfId="4" applyFill="1" applyBorder="1"/>
    <xf numFmtId="170" fontId="4" fillId="2" borderId="0" xfId="4" applyNumberFormat="1" applyFill="1"/>
    <xf numFmtId="164" fontId="14" fillId="19" borderId="0" xfId="4" applyFont="1" applyFill="1" applyAlignment="1">
      <alignment wrapText="1"/>
    </xf>
    <xf numFmtId="9" fontId="4" fillId="2" borderId="1" xfId="4" applyNumberFormat="1" applyFill="1" applyBorder="1" applyAlignment="1">
      <alignment horizontal="center"/>
    </xf>
    <xf numFmtId="9" fontId="4" fillId="2" borderId="0" xfId="4" applyNumberFormat="1" applyFill="1" applyBorder="1" applyAlignment="1">
      <alignment horizontal="center"/>
    </xf>
    <xf numFmtId="14" fontId="4" fillId="2" borderId="0" xfId="4" applyNumberFormat="1" applyFill="1" applyBorder="1" applyAlignment="1">
      <alignment horizontal="center"/>
    </xf>
    <xf numFmtId="164" fontId="14" fillId="2" borderId="0" xfId="4" applyFont="1" applyFill="1" applyAlignment="1">
      <alignment wrapText="1"/>
    </xf>
    <xf numFmtId="164" fontId="17" fillId="2" borderId="0" xfId="4" applyFont="1" applyFill="1"/>
    <xf numFmtId="164" fontId="14" fillId="19" borderId="0" xfId="4" applyFont="1" applyFill="1"/>
    <xf numFmtId="164" fontId="14" fillId="19" borderId="0" xfId="4" applyFont="1" applyFill="1" applyAlignment="1">
      <alignment horizontal="center"/>
    </xf>
    <xf numFmtId="9" fontId="4" fillId="2" borderId="0" xfId="2" applyFont="1" applyFill="1"/>
    <xf numFmtId="44" fontId="4" fillId="2" borderId="0" xfId="1" applyNumberFormat="1" applyFont="1" applyFill="1"/>
    <xf numFmtId="164" fontId="17" fillId="23" borderId="1" xfId="4" applyFont="1" applyFill="1" applyBorder="1"/>
    <xf numFmtId="164" fontId="4" fillId="2" borderId="1" xfId="4" applyFill="1" applyBorder="1"/>
    <xf numFmtId="164" fontId="17" fillId="2" borderId="0" xfId="4" quotePrefix="1" applyFont="1" applyFill="1"/>
    <xf numFmtId="164" fontId="4" fillId="0" borderId="0" xfId="4" applyFill="1"/>
    <xf numFmtId="164" fontId="17" fillId="2" borderId="38" xfId="4" applyFont="1" applyFill="1" applyBorder="1"/>
    <xf numFmtId="164" fontId="14" fillId="19" borderId="1" xfId="4" applyFont="1" applyFill="1" applyBorder="1" applyAlignment="1">
      <alignment wrapText="1"/>
    </xf>
    <xf numFmtId="164" fontId="14" fillId="19" borderId="0" xfId="4" applyFont="1" applyFill="1" applyBorder="1" applyAlignment="1">
      <alignment wrapText="1"/>
    </xf>
    <xf numFmtId="164" fontId="7" fillId="24" borderId="1" xfId="4" applyFont="1" applyFill="1" applyBorder="1" applyAlignment="1">
      <alignment horizontal="left" vertical="center" wrapText="1"/>
    </xf>
    <xf numFmtId="164" fontId="7" fillId="24" borderId="1" xfId="4" applyFont="1" applyFill="1" applyBorder="1" applyAlignment="1">
      <alignment horizontal="center" vertical="center" wrapText="1"/>
    </xf>
    <xf numFmtId="171" fontId="4" fillId="2" borderId="0" xfId="9" applyNumberFormat="1" applyFont="1" applyFill="1"/>
    <xf numFmtId="164" fontId="19" fillId="24" borderId="1" xfId="4" applyFont="1" applyFill="1" applyBorder="1" applyAlignment="1">
      <alignment horizontal="left" vertical="center" wrapText="1"/>
    </xf>
    <xf numFmtId="164" fontId="19" fillId="24" borderId="1" xfId="4" applyFont="1" applyFill="1" applyBorder="1" applyAlignment="1">
      <alignment horizontal="center" vertical="center" wrapText="1"/>
    </xf>
    <xf numFmtId="167" fontId="4" fillId="2" borderId="0" xfId="4" applyNumberFormat="1" applyFill="1" applyAlignment="1">
      <alignment horizontal="center" vertical="center"/>
    </xf>
    <xf numFmtId="164" fontId="20" fillId="2" borderId="0" xfId="4" applyFont="1" applyFill="1"/>
    <xf numFmtId="164" fontId="21" fillId="0" borderId="0" xfId="4" applyFont="1"/>
  </cellXfs>
  <cellStyles count="4861">
    <cellStyle name="Comma 2" xfId="9"/>
    <cellStyle name="Currency" xfId="1" builtinId="4"/>
    <cellStyle name="Currency 2" xfId="10"/>
    <cellStyle name="Currency 2 10" xfId="11"/>
    <cellStyle name="Currency 2 10 2" xfId="12"/>
    <cellStyle name="Currency 2 10 2 2" xfId="13"/>
    <cellStyle name="Currency 2 10 2 2 2" xfId="14"/>
    <cellStyle name="Currency 2 10 2 2 2 2" xfId="15"/>
    <cellStyle name="Currency 2 10 2 2 3" xfId="16"/>
    <cellStyle name="Currency 2 10 2 3" xfId="17"/>
    <cellStyle name="Currency 2 10 2 3 2" xfId="18"/>
    <cellStyle name="Currency 2 10 2 4" xfId="19"/>
    <cellStyle name="Currency 2 10 3" xfId="20"/>
    <cellStyle name="Currency 2 10 3 2" xfId="21"/>
    <cellStyle name="Currency 2 10 3 2 2" xfId="22"/>
    <cellStyle name="Currency 2 10 3 3" xfId="23"/>
    <cellStyle name="Currency 2 10 4" xfId="24"/>
    <cellStyle name="Currency 2 10 4 2" xfId="25"/>
    <cellStyle name="Currency 2 10 5" xfId="26"/>
    <cellStyle name="Currency 2 11" xfId="27"/>
    <cellStyle name="Currency 2 11 2" xfId="28"/>
    <cellStyle name="Currency 2 11 2 2" xfId="29"/>
    <cellStyle name="Currency 2 11 2 2 2" xfId="30"/>
    <cellStyle name="Currency 2 11 2 2 2 2" xfId="31"/>
    <cellStyle name="Currency 2 11 2 2 3" xfId="32"/>
    <cellStyle name="Currency 2 11 2 3" xfId="33"/>
    <cellStyle name="Currency 2 11 2 3 2" xfId="34"/>
    <cellStyle name="Currency 2 11 2 4" xfId="35"/>
    <cellStyle name="Currency 2 11 3" xfId="36"/>
    <cellStyle name="Currency 2 11 3 2" xfId="37"/>
    <cellStyle name="Currency 2 11 3 2 2" xfId="38"/>
    <cellStyle name="Currency 2 11 3 3" xfId="39"/>
    <cellStyle name="Currency 2 11 4" xfId="40"/>
    <cellStyle name="Currency 2 11 4 2" xfId="41"/>
    <cellStyle name="Currency 2 11 5" xfId="42"/>
    <cellStyle name="Currency 2 12" xfId="43"/>
    <cellStyle name="Currency 2 12 2" xfId="44"/>
    <cellStyle name="Currency 2 12 2 2" xfId="45"/>
    <cellStyle name="Currency 2 12 2 2 2" xfId="46"/>
    <cellStyle name="Currency 2 12 2 2 2 2" xfId="47"/>
    <cellStyle name="Currency 2 12 2 2 3" xfId="48"/>
    <cellStyle name="Currency 2 12 2 3" xfId="49"/>
    <cellStyle name="Currency 2 12 2 3 2" xfId="50"/>
    <cellStyle name="Currency 2 12 2 4" xfId="51"/>
    <cellStyle name="Currency 2 12 3" xfId="52"/>
    <cellStyle name="Currency 2 12 3 2" xfId="53"/>
    <cellStyle name="Currency 2 12 3 2 2" xfId="54"/>
    <cellStyle name="Currency 2 12 3 3" xfId="55"/>
    <cellStyle name="Currency 2 12 4" xfId="56"/>
    <cellStyle name="Currency 2 12 4 2" xfId="57"/>
    <cellStyle name="Currency 2 12 5" xfId="58"/>
    <cellStyle name="Currency 2 13" xfId="59"/>
    <cellStyle name="Currency 2 13 2" xfId="60"/>
    <cellStyle name="Currency 2 13 2 2" xfId="61"/>
    <cellStyle name="Currency 2 13 2 2 2" xfId="62"/>
    <cellStyle name="Currency 2 13 2 2 2 2" xfId="63"/>
    <cellStyle name="Currency 2 13 2 2 3" xfId="64"/>
    <cellStyle name="Currency 2 13 2 3" xfId="65"/>
    <cellStyle name="Currency 2 13 2 3 2" xfId="66"/>
    <cellStyle name="Currency 2 13 2 4" xfId="67"/>
    <cellStyle name="Currency 2 13 3" xfId="68"/>
    <cellStyle name="Currency 2 13 3 2" xfId="69"/>
    <cellStyle name="Currency 2 13 3 2 2" xfId="70"/>
    <cellStyle name="Currency 2 13 3 3" xfId="71"/>
    <cellStyle name="Currency 2 13 4" xfId="72"/>
    <cellStyle name="Currency 2 13 4 2" xfId="73"/>
    <cellStyle name="Currency 2 13 5" xfId="74"/>
    <cellStyle name="Currency 2 14" xfId="75"/>
    <cellStyle name="Currency 2 14 2" xfId="76"/>
    <cellStyle name="Currency 2 14 2 2" xfId="77"/>
    <cellStyle name="Currency 2 14 2 2 2" xfId="78"/>
    <cellStyle name="Currency 2 14 2 2 2 2" xfId="79"/>
    <cellStyle name="Currency 2 14 2 2 3" xfId="80"/>
    <cellStyle name="Currency 2 14 2 3" xfId="81"/>
    <cellStyle name="Currency 2 14 2 3 2" xfId="82"/>
    <cellStyle name="Currency 2 14 2 4" xfId="83"/>
    <cellStyle name="Currency 2 14 3" xfId="84"/>
    <cellStyle name="Currency 2 14 3 2" xfId="85"/>
    <cellStyle name="Currency 2 14 3 2 2" xfId="86"/>
    <cellStyle name="Currency 2 14 3 3" xfId="87"/>
    <cellStyle name="Currency 2 14 4" xfId="88"/>
    <cellStyle name="Currency 2 14 4 2" xfId="89"/>
    <cellStyle name="Currency 2 14 5" xfId="90"/>
    <cellStyle name="Currency 2 15" xfId="91"/>
    <cellStyle name="Currency 2 15 2" xfId="92"/>
    <cellStyle name="Currency 2 15 2 2" xfId="93"/>
    <cellStyle name="Currency 2 15 2 2 2" xfId="94"/>
    <cellStyle name="Currency 2 15 2 2 2 2" xfId="95"/>
    <cellStyle name="Currency 2 15 2 2 3" xfId="96"/>
    <cellStyle name="Currency 2 15 2 3" xfId="97"/>
    <cellStyle name="Currency 2 15 2 3 2" xfId="98"/>
    <cellStyle name="Currency 2 15 2 4" xfId="99"/>
    <cellStyle name="Currency 2 15 3" xfId="100"/>
    <cellStyle name="Currency 2 15 3 2" xfId="101"/>
    <cellStyle name="Currency 2 15 3 2 2" xfId="102"/>
    <cellStyle name="Currency 2 15 3 3" xfId="103"/>
    <cellStyle name="Currency 2 15 4" xfId="104"/>
    <cellStyle name="Currency 2 15 4 2" xfId="105"/>
    <cellStyle name="Currency 2 15 5" xfId="106"/>
    <cellStyle name="Currency 2 16" xfId="107"/>
    <cellStyle name="Currency 2 16 2" xfId="108"/>
    <cellStyle name="Currency 2 16 2 2" xfId="109"/>
    <cellStyle name="Currency 2 16 2 2 2" xfId="110"/>
    <cellStyle name="Currency 2 16 2 2 2 2" xfId="111"/>
    <cellStyle name="Currency 2 16 2 2 3" xfId="112"/>
    <cellStyle name="Currency 2 16 2 3" xfId="113"/>
    <cellStyle name="Currency 2 16 2 3 2" xfId="114"/>
    <cellStyle name="Currency 2 16 2 4" xfId="115"/>
    <cellStyle name="Currency 2 16 3" xfId="116"/>
    <cellStyle name="Currency 2 16 3 2" xfId="117"/>
    <cellStyle name="Currency 2 16 3 2 2" xfId="118"/>
    <cellStyle name="Currency 2 16 3 3" xfId="119"/>
    <cellStyle name="Currency 2 16 4" xfId="120"/>
    <cellStyle name="Currency 2 16 4 2" xfId="121"/>
    <cellStyle name="Currency 2 16 5" xfId="122"/>
    <cellStyle name="Currency 2 17" xfId="123"/>
    <cellStyle name="Currency 2 17 2" xfId="124"/>
    <cellStyle name="Currency 2 17 2 2" xfId="125"/>
    <cellStyle name="Currency 2 17 2 2 2" xfId="126"/>
    <cellStyle name="Currency 2 17 2 2 2 2" xfId="127"/>
    <cellStyle name="Currency 2 17 2 2 3" xfId="128"/>
    <cellStyle name="Currency 2 17 2 3" xfId="129"/>
    <cellStyle name="Currency 2 17 2 3 2" xfId="130"/>
    <cellStyle name="Currency 2 17 2 4" xfId="131"/>
    <cellStyle name="Currency 2 17 3" xfId="132"/>
    <cellStyle name="Currency 2 17 3 2" xfId="133"/>
    <cellStyle name="Currency 2 17 3 2 2" xfId="134"/>
    <cellStyle name="Currency 2 17 3 3" xfId="135"/>
    <cellStyle name="Currency 2 17 4" xfId="136"/>
    <cellStyle name="Currency 2 17 4 2" xfId="137"/>
    <cellStyle name="Currency 2 17 5" xfId="138"/>
    <cellStyle name="Currency 2 18" xfId="139"/>
    <cellStyle name="Currency 2 18 2" xfId="140"/>
    <cellStyle name="Currency 2 18 2 2" xfId="141"/>
    <cellStyle name="Currency 2 18 2 2 2" xfId="142"/>
    <cellStyle name="Currency 2 18 2 2 2 2" xfId="143"/>
    <cellStyle name="Currency 2 18 2 2 3" xfId="144"/>
    <cellStyle name="Currency 2 18 2 3" xfId="145"/>
    <cellStyle name="Currency 2 18 2 3 2" xfId="146"/>
    <cellStyle name="Currency 2 18 2 4" xfId="147"/>
    <cellStyle name="Currency 2 18 3" xfId="148"/>
    <cellStyle name="Currency 2 18 3 2" xfId="149"/>
    <cellStyle name="Currency 2 18 3 2 2" xfId="150"/>
    <cellStyle name="Currency 2 18 3 3" xfId="151"/>
    <cellStyle name="Currency 2 18 4" xfId="152"/>
    <cellStyle name="Currency 2 18 4 2" xfId="153"/>
    <cellStyle name="Currency 2 18 5" xfId="154"/>
    <cellStyle name="Currency 2 19" xfId="155"/>
    <cellStyle name="Currency 2 19 2" xfId="156"/>
    <cellStyle name="Currency 2 19 2 2" xfId="157"/>
    <cellStyle name="Currency 2 19 2 2 2" xfId="158"/>
    <cellStyle name="Currency 2 19 2 2 2 2" xfId="159"/>
    <cellStyle name="Currency 2 19 2 2 3" xfId="160"/>
    <cellStyle name="Currency 2 19 2 3" xfId="161"/>
    <cellStyle name="Currency 2 19 2 3 2" xfId="162"/>
    <cellStyle name="Currency 2 19 2 4" xfId="163"/>
    <cellStyle name="Currency 2 19 3" xfId="164"/>
    <cellStyle name="Currency 2 19 3 2" xfId="165"/>
    <cellStyle name="Currency 2 19 3 2 2" xfId="166"/>
    <cellStyle name="Currency 2 19 3 3" xfId="167"/>
    <cellStyle name="Currency 2 19 4" xfId="168"/>
    <cellStyle name="Currency 2 19 4 2" xfId="169"/>
    <cellStyle name="Currency 2 19 5" xfId="170"/>
    <cellStyle name="Currency 2 2" xfId="171"/>
    <cellStyle name="Currency 2 2 10" xfId="172"/>
    <cellStyle name="Currency 2 2 10 2" xfId="173"/>
    <cellStyle name="Currency 2 2 10 2 2" xfId="174"/>
    <cellStyle name="Currency 2 2 10 2 2 2" xfId="175"/>
    <cellStyle name="Currency 2 2 10 2 2 2 2" xfId="176"/>
    <cellStyle name="Currency 2 2 10 2 2 3" xfId="177"/>
    <cellStyle name="Currency 2 2 10 2 3" xfId="178"/>
    <cellStyle name="Currency 2 2 10 2 3 2" xfId="179"/>
    <cellStyle name="Currency 2 2 10 2 4" xfId="180"/>
    <cellStyle name="Currency 2 2 10 3" xfId="181"/>
    <cellStyle name="Currency 2 2 10 3 2" xfId="182"/>
    <cellStyle name="Currency 2 2 10 3 2 2" xfId="183"/>
    <cellStyle name="Currency 2 2 10 3 3" xfId="184"/>
    <cellStyle name="Currency 2 2 10 4" xfId="185"/>
    <cellStyle name="Currency 2 2 10 4 2" xfId="186"/>
    <cellStyle name="Currency 2 2 10 5" xfId="187"/>
    <cellStyle name="Currency 2 2 11" xfId="188"/>
    <cellStyle name="Currency 2 2 11 2" xfId="189"/>
    <cellStyle name="Currency 2 2 11 2 2" xfId="190"/>
    <cellStyle name="Currency 2 2 11 2 2 2" xfId="191"/>
    <cellStyle name="Currency 2 2 11 2 2 2 2" xfId="192"/>
    <cellStyle name="Currency 2 2 11 2 2 3" xfId="193"/>
    <cellStyle name="Currency 2 2 11 2 3" xfId="194"/>
    <cellStyle name="Currency 2 2 11 2 3 2" xfId="195"/>
    <cellStyle name="Currency 2 2 11 2 4" xfId="196"/>
    <cellStyle name="Currency 2 2 11 3" xfId="197"/>
    <cellStyle name="Currency 2 2 11 3 2" xfId="198"/>
    <cellStyle name="Currency 2 2 11 3 2 2" xfId="199"/>
    <cellStyle name="Currency 2 2 11 3 3" xfId="200"/>
    <cellStyle name="Currency 2 2 11 4" xfId="201"/>
    <cellStyle name="Currency 2 2 11 4 2" xfId="202"/>
    <cellStyle name="Currency 2 2 11 5" xfId="203"/>
    <cellStyle name="Currency 2 2 12" xfId="204"/>
    <cellStyle name="Currency 2 2 12 2" xfId="205"/>
    <cellStyle name="Currency 2 2 12 2 2" xfId="206"/>
    <cellStyle name="Currency 2 2 12 2 2 2" xfId="207"/>
    <cellStyle name="Currency 2 2 12 2 2 2 2" xfId="208"/>
    <cellStyle name="Currency 2 2 12 2 2 3" xfId="209"/>
    <cellStyle name="Currency 2 2 12 2 3" xfId="210"/>
    <cellStyle name="Currency 2 2 12 2 3 2" xfId="211"/>
    <cellStyle name="Currency 2 2 12 2 4" xfId="212"/>
    <cellStyle name="Currency 2 2 12 3" xfId="213"/>
    <cellStyle name="Currency 2 2 12 3 2" xfId="214"/>
    <cellStyle name="Currency 2 2 12 3 2 2" xfId="215"/>
    <cellStyle name="Currency 2 2 12 3 3" xfId="216"/>
    <cellStyle name="Currency 2 2 12 4" xfId="217"/>
    <cellStyle name="Currency 2 2 12 4 2" xfId="218"/>
    <cellStyle name="Currency 2 2 12 5" xfId="219"/>
    <cellStyle name="Currency 2 2 13" xfId="220"/>
    <cellStyle name="Currency 2 2 13 2" xfId="221"/>
    <cellStyle name="Currency 2 2 13 2 2" xfId="222"/>
    <cellStyle name="Currency 2 2 13 2 2 2" xfId="223"/>
    <cellStyle name="Currency 2 2 13 2 2 2 2" xfId="224"/>
    <cellStyle name="Currency 2 2 13 2 2 3" xfId="225"/>
    <cellStyle name="Currency 2 2 13 2 3" xfId="226"/>
    <cellStyle name="Currency 2 2 13 2 3 2" xfId="227"/>
    <cellStyle name="Currency 2 2 13 2 4" xfId="228"/>
    <cellStyle name="Currency 2 2 13 3" xfId="229"/>
    <cellStyle name="Currency 2 2 13 3 2" xfId="230"/>
    <cellStyle name="Currency 2 2 13 3 2 2" xfId="231"/>
    <cellStyle name="Currency 2 2 13 3 3" xfId="232"/>
    <cellStyle name="Currency 2 2 13 4" xfId="233"/>
    <cellStyle name="Currency 2 2 13 4 2" xfId="234"/>
    <cellStyle name="Currency 2 2 13 5" xfId="235"/>
    <cellStyle name="Currency 2 2 14" xfId="236"/>
    <cellStyle name="Currency 2 2 14 2" xfId="237"/>
    <cellStyle name="Currency 2 2 14 2 2" xfId="238"/>
    <cellStyle name="Currency 2 2 14 2 2 2" xfId="239"/>
    <cellStyle name="Currency 2 2 14 2 2 2 2" xfId="240"/>
    <cellStyle name="Currency 2 2 14 2 2 3" xfId="241"/>
    <cellStyle name="Currency 2 2 14 2 3" xfId="242"/>
    <cellStyle name="Currency 2 2 14 2 3 2" xfId="243"/>
    <cellStyle name="Currency 2 2 14 2 4" xfId="244"/>
    <cellStyle name="Currency 2 2 14 3" xfId="245"/>
    <cellStyle name="Currency 2 2 14 3 2" xfId="246"/>
    <cellStyle name="Currency 2 2 14 3 2 2" xfId="247"/>
    <cellStyle name="Currency 2 2 14 3 3" xfId="248"/>
    <cellStyle name="Currency 2 2 14 4" xfId="249"/>
    <cellStyle name="Currency 2 2 14 4 2" xfId="250"/>
    <cellStyle name="Currency 2 2 14 5" xfId="251"/>
    <cellStyle name="Currency 2 2 15" xfId="252"/>
    <cellStyle name="Currency 2 2 15 2" xfId="253"/>
    <cellStyle name="Currency 2 2 15 2 2" xfId="254"/>
    <cellStyle name="Currency 2 2 15 2 2 2" xfId="255"/>
    <cellStyle name="Currency 2 2 15 2 2 2 2" xfId="256"/>
    <cellStyle name="Currency 2 2 15 2 2 3" xfId="257"/>
    <cellStyle name="Currency 2 2 15 2 3" xfId="258"/>
    <cellStyle name="Currency 2 2 15 2 3 2" xfId="259"/>
    <cellStyle name="Currency 2 2 15 2 4" xfId="260"/>
    <cellStyle name="Currency 2 2 15 3" xfId="261"/>
    <cellStyle name="Currency 2 2 15 3 2" xfId="262"/>
    <cellStyle name="Currency 2 2 15 3 2 2" xfId="263"/>
    <cellStyle name="Currency 2 2 15 3 3" xfId="264"/>
    <cellStyle name="Currency 2 2 15 4" xfId="265"/>
    <cellStyle name="Currency 2 2 15 4 2" xfId="266"/>
    <cellStyle name="Currency 2 2 15 5" xfId="267"/>
    <cellStyle name="Currency 2 2 16" xfId="268"/>
    <cellStyle name="Currency 2 2 16 2" xfId="269"/>
    <cellStyle name="Currency 2 2 16 2 2" xfId="270"/>
    <cellStyle name="Currency 2 2 16 2 2 2" xfId="271"/>
    <cellStyle name="Currency 2 2 16 2 2 2 2" xfId="272"/>
    <cellStyle name="Currency 2 2 16 2 2 3" xfId="273"/>
    <cellStyle name="Currency 2 2 16 2 3" xfId="274"/>
    <cellStyle name="Currency 2 2 16 2 3 2" xfId="275"/>
    <cellStyle name="Currency 2 2 16 2 4" xfId="276"/>
    <cellStyle name="Currency 2 2 16 3" xfId="277"/>
    <cellStyle name="Currency 2 2 16 3 2" xfId="278"/>
    <cellStyle name="Currency 2 2 16 3 2 2" xfId="279"/>
    <cellStyle name="Currency 2 2 16 3 3" xfId="280"/>
    <cellStyle name="Currency 2 2 16 4" xfId="281"/>
    <cellStyle name="Currency 2 2 16 4 2" xfId="282"/>
    <cellStyle name="Currency 2 2 16 5" xfId="283"/>
    <cellStyle name="Currency 2 2 17" xfId="284"/>
    <cellStyle name="Currency 2 2 17 2" xfId="285"/>
    <cellStyle name="Currency 2 2 17 2 2" xfId="286"/>
    <cellStyle name="Currency 2 2 17 2 2 2" xfId="287"/>
    <cellStyle name="Currency 2 2 17 2 2 2 2" xfId="288"/>
    <cellStyle name="Currency 2 2 17 2 2 3" xfId="289"/>
    <cellStyle name="Currency 2 2 17 2 3" xfId="290"/>
    <cellStyle name="Currency 2 2 17 2 3 2" xfId="291"/>
    <cellStyle name="Currency 2 2 17 2 4" xfId="292"/>
    <cellStyle name="Currency 2 2 17 3" xfId="293"/>
    <cellStyle name="Currency 2 2 17 3 2" xfId="294"/>
    <cellStyle name="Currency 2 2 17 3 2 2" xfId="295"/>
    <cellStyle name="Currency 2 2 17 3 3" xfId="296"/>
    <cellStyle name="Currency 2 2 17 4" xfId="297"/>
    <cellStyle name="Currency 2 2 17 4 2" xfId="298"/>
    <cellStyle name="Currency 2 2 17 5" xfId="299"/>
    <cellStyle name="Currency 2 2 18" xfId="300"/>
    <cellStyle name="Currency 2 2 18 2" xfId="301"/>
    <cellStyle name="Currency 2 2 18 2 2" xfId="302"/>
    <cellStyle name="Currency 2 2 18 2 2 2" xfId="303"/>
    <cellStyle name="Currency 2 2 18 2 2 2 2" xfId="304"/>
    <cellStyle name="Currency 2 2 18 2 2 3" xfId="305"/>
    <cellStyle name="Currency 2 2 18 2 3" xfId="306"/>
    <cellStyle name="Currency 2 2 18 2 3 2" xfId="307"/>
    <cellStyle name="Currency 2 2 18 2 4" xfId="308"/>
    <cellStyle name="Currency 2 2 18 3" xfId="309"/>
    <cellStyle name="Currency 2 2 18 3 2" xfId="310"/>
    <cellStyle name="Currency 2 2 18 3 2 2" xfId="311"/>
    <cellStyle name="Currency 2 2 18 3 3" xfId="312"/>
    <cellStyle name="Currency 2 2 18 4" xfId="313"/>
    <cellStyle name="Currency 2 2 18 4 2" xfId="314"/>
    <cellStyle name="Currency 2 2 18 5" xfId="315"/>
    <cellStyle name="Currency 2 2 19" xfId="316"/>
    <cellStyle name="Currency 2 2 19 2" xfId="317"/>
    <cellStyle name="Currency 2 2 19 2 2" xfId="318"/>
    <cellStyle name="Currency 2 2 19 2 2 2" xfId="319"/>
    <cellStyle name="Currency 2 2 19 2 2 2 2" xfId="320"/>
    <cellStyle name="Currency 2 2 19 2 2 3" xfId="321"/>
    <cellStyle name="Currency 2 2 19 2 3" xfId="322"/>
    <cellStyle name="Currency 2 2 19 2 3 2" xfId="323"/>
    <cellStyle name="Currency 2 2 19 2 4" xfId="324"/>
    <cellStyle name="Currency 2 2 19 3" xfId="325"/>
    <cellStyle name="Currency 2 2 19 3 2" xfId="326"/>
    <cellStyle name="Currency 2 2 19 3 2 2" xfId="327"/>
    <cellStyle name="Currency 2 2 19 3 3" xfId="328"/>
    <cellStyle name="Currency 2 2 19 4" xfId="329"/>
    <cellStyle name="Currency 2 2 19 4 2" xfId="330"/>
    <cellStyle name="Currency 2 2 19 5" xfId="331"/>
    <cellStyle name="Currency 2 2 2" xfId="332"/>
    <cellStyle name="Currency 2 2 2 2" xfId="333"/>
    <cellStyle name="Currency 2 2 2 2 2" xfId="334"/>
    <cellStyle name="Currency 2 2 2 2 2 2" xfId="335"/>
    <cellStyle name="Currency 2 2 2 2 2 2 2" xfId="336"/>
    <cellStyle name="Currency 2 2 2 2 2 3" xfId="337"/>
    <cellStyle name="Currency 2 2 2 2 3" xfId="338"/>
    <cellStyle name="Currency 2 2 2 2 3 2" xfId="339"/>
    <cellStyle name="Currency 2 2 2 2 4" xfId="340"/>
    <cellStyle name="Currency 2 2 2 3" xfId="341"/>
    <cellStyle name="Currency 2 2 2 3 2" xfId="342"/>
    <cellStyle name="Currency 2 2 2 3 2 2" xfId="343"/>
    <cellStyle name="Currency 2 2 2 3 3" xfId="344"/>
    <cellStyle name="Currency 2 2 2 4" xfId="345"/>
    <cellStyle name="Currency 2 2 2 4 2" xfId="346"/>
    <cellStyle name="Currency 2 2 2 5" xfId="347"/>
    <cellStyle name="Currency 2 2 20" xfId="348"/>
    <cellStyle name="Currency 2 2 20 2" xfId="349"/>
    <cellStyle name="Currency 2 2 20 2 2" xfId="350"/>
    <cellStyle name="Currency 2 2 20 2 2 2" xfId="351"/>
    <cellStyle name="Currency 2 2 20 2 2 2 2" xfId="352"/>
    <cellStyle name="Currency 2 2 20 2 2 3" xfId="353"/>
    <cellStyle name="Currency 2 2 20 2 3" xfId="354"/>
    <cellStyle name="Currency 2 2 20 2 3 2" xfId="355"/>
    <cellStyle name="Currency 2 2 20 2 4" xfId="356"/>
    <cellStyle name="Currency 2 2 20 3" xfId="357"/>
    <cellStyle name="Currency 2 2 20 3 2" xfId="358"/>
    <cellStyle name="Currency 2 2 20 3 2 2" xfId="359"/>
    <cellStyle name="Currency 2 2 20 3 3" xfId="360"/>
    <cellStyle name="Currency 2 2 20 4" xfId="361"/>
    <cellStyle name="Currency 2 2 20 4 2" xfId="362"/>
    <cellStyle name="Currency 2 2 20 5" xfId="363"/>
    <cellStyle name="Currency 2 2 21" xfId="364"/>
    <cellStyle name="Currency 2 2 21 2" xfId="365"/>
    <cellStyle name="Currency 2 2 21 2 2" xfId="366"/>
    <cellStyle name="Currency 2 2 21 2 2 2" xfId="367"/>
    <cellStyle name="Currency 2 2 21 2 2 2 2" xfId="368"/>
    <cellStyle name="Currency 2 2 21 2 2 3" xfId="369"/>
    <cellStyle name="Currency 2 2 21 2 3" xfId="370"/>
    <cellStyle name="Currency 2 2 21 2 3 2" xfId="371"/>
    <cellStyle name="Currency 2 2 21 2 4" xfId="372"/>
    <cellStyle name="Currency 2 2 21 3" xfId="373"/>
    <cellStyle name="Currency 2 2 21 3 2" xfId="374"/>
    <cellStyle name="Currency 2 2 21 3 2 2" xfId="375"/>
    <cellStyle name="Currency 2 2 21 3 3" xfId="376"/>
    <cellStyle name="Currency 2 2 21 4" xfId="377"/>
    <cellStyle name="Currency 2 2 21 4 2" xfId="378"/>
    <cellStyle name="Currency 2 2 21 5" xfId="379"/>
    <cellStyle name="Currency 2 2 22" xfId="380"/>
    <cellStyle name="Currency 2 2 22 2" xfId="381"/>
    <cellStyle name="Currency 2 2 22 2 2" xfId="382"/>
    <cellStyle name="Currency 2 2 22 2 2 2" xfId="383"/>
    <cellStyle name="Currency 2 2 22 2 2 2 2" xfId="384"/>
    <cellStyle name="Currency 2 2 22 2 2 3" xfId="385"/>
    <cellStyle name="Currency 2 2 22 2 3" xfId="386"/>
    <cellStyle name="Currency 2 2 22 2 3 2" xfId="387"/>
    <cellStyle name="Currency 2 2 22 2 4" xfId="388"/>
    <cellStyle name="Currency 2 2 22 3" xfId="389"/>
    <cellStyle name="Currency 2 2 22 3 2" xfId="390"/>
    <cellStyle name="Currency 2 2 22 3 2 2" xfId="391"/>
    <cellStyle name="Currency 2 2 22 3 3" xfId="392"/>
    <cellStyle name="Currency 2 2 22 4" xfId="393"/>
    <cellStyle name="Currency 2 2 22 4 2" xfId="394"/>
    <cellStyle name="Currency 2 2 22 5" xfId="395"/>
    <cellStyle name="Currency 2 2 23" xfId="396"/>
    <cellStyle name="Currency 2 2 23 2" xfId="397"/>
    <cellStyle name="Currency 2 2 23 2 2" xfId="398"/>
    <cellStyle name="Currency 2 2 23 2 2 2" xfId="399"/>
    <cellStyle name="Currency 2 2 23 2 2 2 2" xfId="400"/>
    <cellStyle name="Currency 2 2 23 2 2 3" xfId="401"/>
    <cellStyle name="Currency 2 2 23 2 3" xfId="402"/>
    <cellStyle name="Currency 2 2 23 2 3 2" xfId="403"/>
    <cellStyle name="Currency 2 2 23 2 4" xfId="404"/>
    <cellStyle name="Currency 2 2 23 3" xfId="405"/>
    <cellStyle name="Currency 2 2 23 3 2" xfId="406"/>
    <cellStyle name="Currency 2 2 23 3 2 2" xfId="407"/>
    <cellStyle name="Currency 2 2 23 3 3" xfId="408"/>
    <cellStyle name="Currency 2 2 23 4" xfId="409"/>
    <cellStyle name="Currency 2 2 23 4 2" xfId="410"/>
    <cellStyle name="Currency 2 2 23 5" xfId="411"/>
    <cellStyle name="Currency 2 2 24" xfId="412"/>
    <cellStyle name="Currency 2 2 24 2" xfId="413"/>
    <cellStyle name="Currency 2 2 24 2 2" xfId="414"/>
    <cellStyle name="Currency 2 2 24 2 2 2" xfId="415"/>
    <cellStyle name="Currency 2 2 24 2 2 2 2" xfId="416"/>
    <cellStyle name="Currency 2 2 24 2 2 3" xfId="417"/>
    <cellStyle name="Currency 2 2 24 2 3" xfId="418"/>
    <cellStyle name="Currency 2 2 24 2 3 2" xfId="419"/>
    <cellStyle name="Currency 2 2 24 2 4" xfId="420"/>
    <cellStyle name="Currency 2 2 24 3" xfId="421"/>
    <cellStyle name="Currency 2 2 24 3 2" xfId="422"/>
    <cellStyle name="Currency 2 2 24 3 2 2" xfId="423"/>
    <cellStyle name="Currency 2 2 24 3 3" xfId="424"/>
    <cellStyle name="Currency 2 2 24 4" xfId="425"/>
    <cellStyle name="Currency 2 2 24 4 2" xfId="426"/>
    <cellStyle name="Currency 2 2 24 5" xfId="427"/>
    <cellStyle name="Currency 2 2 25" xfId="428"/>
    <cellStyle name="Currency 2 2 25 2" xfId="429"/>
    <cellStyle name="Currency 2 2 25 2 2" xfId="430"/>
    <cellStyle name="Currency 2 2 25 2 2 2" xfId="431"/>
    <cellStyle name="Currency 2 2 25 2 2 2 2" xfId="432"/>
    <cellStyle name="Currency 2 2 25 2 2 3" xfId="433"/>
    <cellStyle name="Currency 2 2 25 2 3" xfId="434"/>
    <cellStyle name="Currency 2 2 25 2 3 2" xfId="435"/>
    <cellStyle name="Currency 2 2 25 2 4" xfId="436"/>
    <cellStyle name="Currency 2 2 25 3" xfId="437"/>
    <cellStyle name="Currency 2 2 25 3 2" xfId="438"/>
    <cellStyle name="Currency 2 2 25 3 2 2" xfId="439"/>
    <cellStyle name="Currency 2 2 25 3 3" xfId="440"/>
    <cellStyle name="Currency 2 2 25 4" xfId="441"/>
    <cellStyle name="Currency 2 2 25 4 2" xfId="442"/>
    <cellStyle name="Currency 2 2 25 5" xfId="443"/>
    <cellStyle name="Currency 2 2 26" xfId="444"/>
    <cellStyle name="Currency 2 2 26 2" xfId="445"/>
    <cellStyle name="Currency 2 2 26 2 2" xfId="446"/>
    <cellStyle name="Currency 2 2 26 2 2 2" xfId="447"/>
    <cellStyle name="Currency 2 2 26 2 2 2 2" xfId="448"/>
    <cellStyle name="Currency 2 2 26 2 2 3" xfId="449"/>
    <cellStyle name="Currency 2 2 26 2 3" xfId="450"/>
    <cellStyle name="Currency 2 2 26 2 3 2" xfId="451"/>
    <cellStyle name="Currency 2 2 26 2 4" xfId="452"/>
    <cellStyle name="Currency 2 2 26 3" xfId="453"/>
    <cellStyle name="Currency 2 2 26 3 2" xfId="454"/>
    <cellStyle name="Currency 2 2 26 3 2 2" xfId="455"/>
    <cellStyle name="Currency 2 2 26 3 3" xfId="456"/>
    <cellStyle name="Currency 2 2 26 4" xfId="457"/>
    <cellStyle name="Currency 2 2 26 4 2" xfId="458"/>
    <cellStyle name="Currency 2 2 26 5" xfId="459"/>
    <cellStyle name="Currency 2 2 27" xfId="460"/>
    <cellStyle name="Currency 2 2 27 2" xfId="461"/>
    <cellStyle name="Currency 2 2 27 2 2" xfId="462"/>
    <cellStyle name="Currency 2 2 27 2 2 2" xfId="463"/>
    <cellStyle name="Currency 2 2 27 2 2 2 2" xfId="464"/>
    <cellStyle name="Currency 2 2 27 2 2 3" xfId="465"/>
    <cellStyle name="Currency 2 2 27 2 3" xfId="466"/>
    <cellStyle name="Currency 2 2 27 2 3 2" xfId="467"/>
    <cellStyle name="Currency 2 2 27 2 4" xfId="468"/>
    <cellStyle name="Currency 2 2 27 3" xfId="469"/>
    <cellStyle name="Currency 2 2 27 3 2" xfId="470"/>
    <cellStyle name="Currency 2 2 27 3 2 2" xfId="471"/>
    <cellStyle name="Currency 2 2 27 3 3" xfId="472"/>
    <cellStyle name="Currency 2 2 27 4" xfId="473"/>
    <cellStyle name="Currency 2 2 27 4 2" xfId="474"/>
    <cellStyle name="Currency 2 2 27 5" xfId="475"/>
    <cellStyle name="Currency 2 2 28" xfId="476"/>
    <cellStyle name="Currency 2 2 28 2" xfId="477"/>
    <cellStyle name="Currency 2 2 28 2 2" xfId="478"/>
    <cellStyle name="Currency 2 2 28 2 2 2" xfId="479"/>
    <cellStyle name="Currency 2 2 28 2 2 2 2" xfId="480"/>
    <cellStyle name="Currency 2 2 28 2 2 3" xfId="481"/>
    <cellStyle name="Currency 2 2 28 2 3" xfId="482"/>
    <cellStyle name="Currency 2 2 28 2 3 2" xfId="483"/>
    <cellStyle name="Currency 2 2 28 2 4" xfId="484"/>
    <cellStyle name="Currency 2 2 28 3" xfId="485"/>
    <cellStyle name="Currency 2 2 28 3 2" xfId="486"/>
    <cellStyle name="Currency 2 2 28 3 2 2" xfId="487"/>
    <cellStyle name="Currency 2 2 28 3 3" xfId="488"/>
    <cellStyle name="Currency 2 2 28 4" xfId="489"/>
    <cellStyle name="Currency 2 2 28 4 2" xfId="490"/>
    <cellStyle name="Currency 2 2 28 5" xfId="491"/>
    <cellStyle name="Currency 2 2 29" xfId="492"/>
    <cellStyle name="Currency 2 2 29 2" xfId="493"/>
    <cellStyle name="Currency 2 2 29 2 2" xfId="494"/>
    <cellStyle name="Currency 2 2 29 2 2 2" xfId="495"/>
    <cellStyle name="Currency 2 2 29 2 2 2 2" xfId="496"/>
    <cellStyle name="Currency 2 2 29 2 2 3" xfId="497"/>
    <cellStyle name="Currency 2 2 29 2 3" xfId="498"/>
    <cellStyle name="Currency 2 2 29 2 3 2" xfId="499"/>
    <cellStyle name="Currency 2 2 29 2 4" xfId="500"/>
    <cellStyle name="Currency 2 2 29 3" xfId="501"/>
    <cellStyle name="Currency 2 2 29 3 2" xfId="502"/>
    <cellStyle name="Currency 2 2 29 3 2 2" xfId="503"/>
    <cellStyle name="Currency 2 2 29 3 3" xfId="504"/>
    <cellStyle name="Currency 2 2 29 4" xfId="505"/>
    <cellStyle name="Currency 2 2 29 4 2" xfId="506"/>
    <cellStyle name="Currency 2 2 29 5" xfId="507"/>
    <cellStyle name="Currency 2 2 3" xfId="508"/>
    <cellStyle name="Currency 2 2 3 2" xfId="509"/>
    <cellStyle name="Currency 2 2 3 2 2" xfId="510"/>
    <cellStyle name="Currency 2 2 3 2 2 2" xfId="511"/>
    <cellStyle name="Currency 2 2 3 2 2 2 2" xfId="512"/>
    <cellStyle name="Currency 2 2 3 2 2 3" xfId="513"/>
    <cellStyle name="Currency 2 2 3 2 3" xfId="514"/>
    <cellStyle name="Currency 2 2 3 2 3 2" xfId="515"/>
    <cellStyle name="Currency 2 2 3 2 4" xfId="516"/>
    <cellStyle name="Currency 2 2 3 3" xfId="517"/>
    <cellStyle name="Currency 2 2 3 3 2" xfId="518"/>
    <cellStyle name="Currency 2 2 3 3 2 2" xfId="519"/>
    <cellStyle name="Currency 2 2 3 3 3" xfId="520"/>
    <cellStyle name="Currency 2 2 3 4" xfId="521"/>
    <cellStyle name="Currency 2 2 3 4 2" xfId="522"/>
    <cellStyle name="Currency 2 2 3 5" xfId="523"/>
    <cellStyle name="Currency 2 2 30" xfId="524"/>
    <cellStyle name="Currency 2 2 30 2" xfId="525"/>
    <cellStyle name="Currency 2 2 30 2 2" xfId="526"/>
    <cellStyle name="Currency 2 2 30 2 2 2" xfId="527"/>
    <cellStyle name="Currency 2 2 30 2 2 2 2" xfId="528"/>
    <cellStyle name="Currency 2 2 30 2 2 3" xfId="529"/>
    <cellStyle name="Currency 2 2 30 2 3" xfId="530"/>
    <cellStyle name="Currency 2 2 30 2 3 2" xfId="531"/>
    <cellStyle name="Currency 2 2 30 2 4" xfId="532"/>
    <cellStyle name="Currency 2 2 30 3" xfId="533"/>
    <cellStyle name="Currency 2 2 30 3 2" xfId="534"/>
    <cellStyle name="Currency 2 2 30 3 2 2" xfId="535"/>
    <cellStyle name="Currency 2 2 30 3 3" xfId="536"/>
    <cellStyle name="Currency 2 2 30 4" xfId="537"/>
    <cellStyle name="Currency 2 2 30 4 2" xfId="538"/>
    <cellStyle name="Currency 2 2 30 5" xfId="539"/>
    <cellStyle name="Currency 2 2 31" xfId="540"/>
    <cellStyle name="Currency 2 2 31 2" xfId="541"/>
    <cellStyle name="Currency 2 2 31 2 2" xfId="542"/>
    <cellStyle name="Currency 2 2 31 2 2 2" xfId="543"/>
    <cellStyle name="Currency 2 2 31 2 2 2 2" xfId="544"/>
    <cellStyle name="Currency 2 2 31 2 2 3" xfId="545"/>
    <cellStyle name="Currency 2 2 31 2 3" xfId="546"/>
    <cellStyle name="Currency 2 2 31 2 3 2" xfId="547"/>
    <cellStyle name="Currency 2 2 31 2 4" xfId="548"/>
    <cellStyle name="Currency 2 2 31 3" xfId="549"/>
    <cellStyle name="Currency 2 2 31 3 2" xfId="550"/>
    <cellStyle name="Currency 2 2 31 3 2 2" xfId="551"/>
    <cellStyle name="Currency 2 2 31 3 3" xfId="552"/>
    <cellStyle name="Currency 2 2 31 4" xfId="553"/>
    <cellStyle name="Currency 2 2 31 4 2" xfId="554"/>
    <cellStyle name="Currency 2 2 31 5" xfId="555"/>
    <cellStyle name="Currency 2 2 32" xfId="556"/>
    <cellStyle name="Currency 2 2 32 2" xfId="557"/>
    <cellStyle name="Currency 2 2 32 2 2" xfId="558"/>
    <cellStyle name="Currency 2 2 32 2 2 2" xfId="559"/>
    <cellStyle name="Currency 2 2 32 2 2 2 2" xfId="560"/>
    <cellStyle name="Currency 2 2 32 2 2 3" xfId="561"/>
    <cellStyle name="Currency 2 2 32 2 3" xfId="562"/>
    <cellStyle name="Currency 2 2 32 2 3 2" xfId="563"/>
    <cellStyle name="Currency 2 2 32 2 4" xfId="564"/>
    <cellStyle name="Currency 2 2 32 3" xfId="565"/>
    <cellStyle name="Currency 2 2 32 3 2" xfId="566"/>
    <cellStyle name="Currency 2 2 32 3 2 2" xfId="567"/>
    <cellStyle name="Currency 2 2 32 3 3" xfId="568"/>
    <cellStyle name="Currency 2 2 32 4" xfId="569"/>
    <cellStyle name="Currency 2 2 32 4 2" xfId="570"/>
    <cellStyle name="Currency 2 2 32 5" xfId="571"/>
    <cellStyle name="Currency 2 2 33" xfId="572"/>
    <cellStyle name="Currency 2 2 33 2" xfId="573"/>
    <cellStyle name="Currency 2 2 33 2 2" xfId="574"/>
    <cellStyle name="Currency 2 2 33 2 2 2" xfId="575"/>
    <cellStyle name="Currency 2 2 33 2 2 2 2" xfId="576"/>
    <cellStyle name="Currency 2 2 33 2 2 3" xfId="577"/>
    <cellStyle name="Currency 2 2 33 2 3" xfId="578"/>
    <cellStyle name="Currency 2 2 33 2 3 2" xfId="579"/>
    <cellStyle name="Currency 2 2 33 2 4" xfId="580"/>
    <cellStyle name="Currency 2 2 33 3" xfId="581"/>
    <cellStyle name="Currency 2 2 33 3 2" xfId="582"/>
    <cellStyle name="Currency 2 2 33 3 2 2" xfId="583"/>
    <cellStyle name="Currency 2 2 33 3 3" xfId="584"/>
    <cellStyle name="Currency 2 2 33 4" xfId="585"/>
    <cellStyle name="Currency 2 2 33 4 2" xfId="586"/>
    <cellStyle name="Currency 2 2 33 5" xfId="587"/>
    <cellStyle name="Currency 2 2 34" xfId="588"/>
    <cellStyle name="Currency 2 2 34 2" xfId="589"/>
    <cellStyle name="Currency 2 2 34 2 2" xfId="590"/>
    <cellStyle name="Currency 2 2 34 2 2 2" xfId="591"/>
    <cellStyle name="Currency 2 2 34 2 2 2 2" xfId="592"/>
    <cellStyle name="Currency 2 2 34 2 2 3" xfId="593"/>
    <cellStyle name="Currency 2 2 34 2 3" xfId="594"/>
    <cellStyle name="Currency 2 2 34 2 3 2" xfId="595"/>
    <cellStyle name="Currency 2 2 34 2 4" xfId="596"/>
    <cellStyle name="Currency 2 2 34 3" xfId="597"/>
    <cellStyle name="Currency 2 2 34 3 2" xfId="598"/>
    <cellStyle name="Currency 2 2 34 3 2 2" xfId="599"/>
    <cellStyle name="Currency 2 2 34 3 3" xfId="600"/>
    <cellStyle name="Currency 2 2 34 4" xfId="601"/>
    <cellStyle name="Currency 2 2 34 4 2" xfId="602"/>
    <cellStyle name="Currency 2 2 34 5" xfId="603"/>
    <cellStyle name="Currency 2 2 35" xfId="604"/>
    <cellStyle name="Currency 2 2 35 2" xfId="605"/>
    <cellStyle name="Currency 2 2 35 2 2" xfId="606"/>
    <cellStyle name="Currency 2 2 35 2 2 2" xfId="607"/>
    <cellStyle name="Currency 2 2 35 2 2 2 2" xfId="608"/>
    <cellStyle name="Currency 2 2 35 2 2 3" xfId="609"/>
    <cellStyle name="Currency 2 2 35 2 3" xfId="610"/>
    <cellStyle name="Currency 2 2 35 2 3 2" xfId="611"/>
    <cellStyle name="Currency 2 2 35 2 4" xfId="612"/>
    <cellStyle name="Currency 2 2 35 3" xfId="613"/>
    <cellStyle name="Currency 2 2 35 3 2" xfId="614"/>
    <cellStyle name="Currency 2 2 35 3 2 2" xfId="615"/>
    <cellStyle name="Currency 2 2 35 3 3" xfId="616"/>
    <cellStyle name="Currency 2 2 35 4" xfId="617"/>
    <cellStyle name="Currency 2 2 35 4 2" xfId="618"/>
    <cellStyle name="Currency 2 2 35 5" xfId="619"/>
    <cellStyle name="Currency 2 2 36" xfId="620"/>
    <cellStyle name="Currency 2 2 36 2" xfId="621"/>
    <cellStyle name="Currency 2 2 36 2 2" xfId="622"/>
    <cellStyle name="Currency 2 2 36 2 2 2" xfId="623"/>
    <cellStyle name="Currency 2 2 36 2 2 2 2" xfId="624"/>
    <cellStyle name="Currency 2 2 36 2 2 3" xfId="625"/>
    <cellStyle name="Currency 2 2 36 2 3" xfId="626"/>
    <cellStyle name="Currency 2 2 36 2 3 2" xfId="627"/>
    <cellStyle name="Currency 2 2 36 2 4" xfId="628"/>
    <cellStyle name="Currency 2 2 36 3" xfId="629"/>
    <cellStyle name="Currency 2 2 36 3 2" xfId="630"/>
    <cellStyle name="Currency 2 2 36 3 2 2" xfId="631"/>
    <cellStyle name="Currency 2 2 36 3 3" xfId="632"/>
    <cellStyle name="Currency 2 2 36 4" xfId="633"/>
    <cellStyle name="Currency 2 2 36 4 2" xfId="634"/>
    <cellStyle name="Currency 2 2 36 5" xfId="635"/>
    <cellStyle name="Currency 2 2 37" xfId="636"/>
    <cellStyle name="Currency 2 2 37 2" xfId="637"/>
    <cellStyle name="Currency 2 2 37 2 2" xfId="638"/>
    <cellStyle name="Currency 2 2 37 2 2 2" xfId="639"/>
    <cellStyle name="Currency 2 2 37 2 2 2 2" xfId="640"/>
    <cellStyle name="Currency 2 2 37 2 2 3" xfId="641"/>
    <cellStyle name="Currency 2 2 37 2 3" xfId="642"/>
    <cellStyle name="Currency 2 2 37 2 3 2" xfId="643"/>
    <cellStyle name="Currency 2 2 37 2 4" xfId="644"/>
    <cellStyle name="Currency 2 2 37 3" xfId="645"/>
    <cellStyle name="Currency 2 2 37 3 2" xfId="646"/>
    <cellStyle name="Currency 2 2 37 3 2 2" xfId="647"/>
    <cellStyle name="Currency 2 2 37 3 3" xfId="648"/>
    <cellStyle name="Currency 2 2 37 4" xfId="649"/>
    <cellStyle name="Currency 2 2 37 4 2" xfId="650"/>
    <cellStyle name="Currency 2 2 37 5" xfId="651"/>
    <cellStyle name="Currency 2 2 38" xfId="652"/>
    <cellStyle name="Currency 2 2 38 2" xfId="653"/>
    <cellStyle name="Currency 2 2 38 2 2" xfId="654"/>
    <cellStyle name="Currency 2 2 38 2 2 2" xfId="655"/>
    <cellStyle name="Currency 2 2 38 2 2 2 2" xfId="656"/>
    <cellStyle name="Currency 2 2 38 2 2 3" xfId="657"/>
    <cellStyle name="Currency 2 2 38 2 3" xfId="658"/>
    <cellStyle name="Currency 2 2 38 2 3 2" xfId="659"/>
    <cellStyle name="Currency 2 2 38 2 4" xfId="660"/>
    <cellStyle name="Currency 2 2 38 3" xfId="661"/>
    <cellStyle name="Currency 2 2 38 3 2" xfId="662"/>
    <cellStyle name="Currency 2 2 38 3 2 2" xfId="663"/>
    <cellStyle name="Currency 2 2 38 3 3" xfId="664"/>
    <cellStyle name="Currency 2 2 38 4" xfId="665"/>
    <cellStyle name="Currency 2 2 38 4 2" xfId="666"/>
    <cellStyle name="Currency 2 2 38 5" xfId="667"/>
    <cellStyle name="Currency 2 2 39" xfId="668"/>
    <cellStyle name="Currency 2 2 39 2" xfId="669"/>
    <cellStyle name="Currency 2 2 39 2 2" xfId="670"/>
    <cellStyle name="Currency 2 2 39 2 2 2" xfId="671"/>
    <cellStyle name="Currency 2 2 39 2 2 2 2" xfId="672"/>
    <cellStyle name="Currency 2 2 39 2 2 3" xfId="673"/>
    <cellStyle name="Currency 2 2 39 2 3" xfId="674"/>
    <cellStyle name="Currency 2 2 39 2 3 2" xfId="675"/>
    <cellStyle name="Currency 2 2 39 2 4" xfId="676"/>
    <cellStyle name="Currency 2 2 39 3" xfId="677"/>
    <cellStyle name="Currency 2 2 39 3 2" xfId="678"/>
    <cellStyle name="Currency 2 2 39 3 2 2" xfId="679"/>
    <cellStyle name="Currency 2 2 39 3 3" xfId="680"/>
    <cellStyle name="Currency 2 2 39 4" xfId="681"/>
    <cellStyle name="Currency 2 2 39 4 2" xfId="682"/>
    <cellStyle name="Currency 2 2 39 5" xfId="683"/>
    <cellStyle name="Currency 2 2 4" xfId="684"/>
    <cellStyle name="Currency 2 2 4 2" xfId="685"/>
    <cellStyle name="Currency 2 2 4 2 2" xfId="686"/>
    <cellStyle name="Currency 2 2 4 2 2 2" xfId="687"/>
    <cellStyle name="Currency 2 2 4 2 2 2 2" xfId="688"/>
    <cellStyle name="Currency 2 2 4 2 2 3" xfId="689"/>
    <cellStyle name="Currency 2 2 4 2 3" xfId="690"/>
    <cellStyle name="Currency 2 2 4 2 3 2" xfId="691"/>
    <cellStyle name="Currency 2 2 4 2 4" xfId="692"/>
    <cellStyle name="Currency 2 2 4 3" xfId="693"/>
    <cellStyle name="Currency 2 2 4 3 2" xfId="694"/>
    <cellStyle name="Currency 2 2 4 3 2 2" xfId="695"/>
    <cellStyle name="Currency 2 2 4 3 3" xfId="696"/>
    <cellStyle name="Currency 2 2 4 4" xfId="697"/>
    <cellStyle name="Currency 2 2 4 4 2" xfId="698"/>
    <cellStyle name="Currency 2 2 4 5" xfId="699"/>
    <cellStyle name="Currency 2 2 40" xfId="700"/>
    <cellStyle name="Currency 2 2 40 2" xfId="701"/>
    <cellStyle name="Currency 2 2 40 2 2" xfId="702"/>
    <cellStyle name="Currency 2 2 40 2 2 2" xfId="703"/>
    <cellStyle name="Currency 2 2 40 2 2 2 2" xfId="704"/>
    <cellStyle name="Currency 2 2 40 2 2 3" xfId="705"/>
    <cellStyle name="Currency 2 2 40 2 3" xfId="706"/>
    <cellStyle name="Currency 2 2 40 2 3 2" xfId="707"/>
    <cellStyle name="Currency 2 2 40 2 4" xfId="708"/>
    <cellStyle name="Currency 2 2 40 3" xfId="709"/>
    <cellStyle name="Currency 2 2 40 3 2" xfId="710"/>
    <cellStyle name="Currency 2 2 40 3 2 2" xfId="711"/>
    <cellStyle name="Currency 2 2 40 3 3" xfId="712"/>
    <cellStyle name="Currency 2 2 40 4" xfId="713"/>
    <cellStyle name="Currency 2 2 40 4 2" xfId="714"/>
    <cellStyle name="Currency 2 2 40 5" xfId="715"/>
    <cellStyle name="Currency 2 2 41" xfId="716"/>
    <cellStyle name="Currency 2 2 41 2" xfId="717"/>
    <cellStyle name="Currency 2 2 41 2 2" xfId="718"/>
    <cellStyle name="Currency 2 2 41 2 2 2" xfId="719"/>
    <cellStyle name="Currency 2 2 41 2 2 2 2" xfId="720"/>
    <cellStyle name="Currency 2 2 41 2 2 3" xfId="721"/>
    <cellStyle name="Currency 2 2 41 2 3" xfId="722"/>
    <cellStyle name="Currency 2 2 41 2 3 2" xfId="723"/>
    <cellStyle name="Currency 2 2 41 2 4" xfId="724"/>
    <cellStyle name="Currency 2 2 41 3" xfId="725"/>
    <cellStyle name="Currency 2 2 41 3 2" xfId="726"/>
    <cellStyle name="Currency 2 2 41 3 2 2" xfId="727"/>
    <cellStyle name="Currency 2 2 41 3 3" xfId="728"/>
    <cellStyle name="Currency 2 2 41 4" xfId="729"/>
    <cellStyle name="Currency 2 2 41 4 2" xfId="730"/>
    <cellStyle name="Currency 2 2 41 5" xfId="731"/>
    <cellStyle name="Currency 2 2 42" xfId="732"/>
    <cellStyle name="Currency 2 2 42 2" xfId="733"/>
    <cellStyle name="Currency 2 2 42 2 2" xfId="734"/>
    <cellStyle name="Currency 2 2 42 2 2 2" xfId="735"/>
    <cellStyle name="Currency 2 2 42 2 2 2 2" xfId="736"/>
    <cellStyle name="Currency 2 2 42 2 2 3" xfId="737"/>
    <cellStyle name="Currency 2 2 42 2 3" xfId="738"/>
    <cellStyle name="Currency 2 2 42 2 3 2" xfId="739"/>
    <cellStyle name="Currency 2 2 42 2 4" xfId="740"/>
    <cellStyle name="Currency 2 2 42 3" xfId="741"/>
    <cellStyle name="Currency 2 2 42 3 2" xfId="742"/>
    <cellStyle name="Currency 2 2 42 3 2 2" xfId="743"/>
    <cellStyle name="Currency 2 2 42 3 3" xfId="744"/>
    <cellStyle name="Currency 2 2 42 4" xfId="745"/>
    <cellStyle name="Currency 2 2 42 4 2" xfId="746"/>
    <cellStyle name="Currency 2 2 42 5" xfId="747"/>
    <cellStyle name="Currency 2 2 43" xfId="748"/>
    <cellStyle name="Currency 2 2 43 2" xfId="749"/>
    <cellStyle name="Currency 2 2 43 2 2" xfId="750"/>
    <cellStyle name="Currency 2 2 43 2 2 2" xfId="751"/>
    <cellStyle name="Currency 2 2 43 2 2 2 2" xfId="752"/>
    <cellStyle name="Currency 2 2 43 2 2 3" xfId="753"/>
    <cellStyle name="Currency 2 2 43 2 3" xfId="754"/>
    <cellStyle name="Currency 2 2 43 2 3 2" xfId="755"/>
    <cellStyle name="Currency 2 2 43 2 4" xfId="756"/>
    <cellStyle name="Currency 2 2 43 3" xfId="757"/>
    <cellStyle name="Currency 2 2 43 3 2" xfId="758"/>
    <cellStyle name="Currency 2 2 43 3 2 2" xfId="759"/>
    <cellStyle name="Currency 2 2 43 3 3" xfId="760"/>
    <cellStyle name="Currency 2 2 43 4" xfId="761"/>
    <cellStyle name="Currency 2 2 43 4 2" xfId="762"/>
    <cellStyle name="Currency 2 2 43 5" xfId="763"/>
    <cellStyle name="Currency 2 2 44" xfId="764"/>
    <cellStyle name="Currency 2 2 44 2" xfId="765"/>
    <cellStyle name="Currency 2 2 44 2 2" xfId="766"/>
    <cellStyle name="Currency 2 2 44 2 2 2" xfId="767"/>
    <cellStyle name="Currency 2 2 44 2 3" xfId="768"/>
    <cellStyle name="Currency 2 2 44 3" xfId="769"/>
    <cellStyle name="Currency 2 2 44 3 2" xfId="770"/>
    <cellStyle name="Currency 2 2 44 4" xfId="771"/>
    <cellStyle name="Currency 2 2 45" xfId="772"/>
    <cellStyle name="Currency 2 2 45 2" xfId="773"/>
    <cellStyle name="Currency 2 2 45 2 2" xfId="774"/>
    <cellStyle name="Currency 2 2 45 3" xfId="775"/>
    <cellStyle name="Currency 2 2 46" xfId="776"/>
    <cellStyle name="Currency 2 2 46 2" xfId="777"/>
    <cellStyle name="Currency 2 2 47" xfId="778"/>
    <cellStyle name="Currency 2 2 5" xfId="779"/>
    <cellStyle name="Currency 2 2 5 2" xfId="780"/>
    <cellStyle name="Currency 2 2 5 2 2" xfId="781"/>
    <cellStyle name="Currency 2 2 5 2 2 2" xfId="782"/>
    <cellStyle name="Currency 2 2 5 2 2 2 2" xfId="783"/>
    <cellStyle name="Currency 2 2 5 2 2 3" xfId="784"/>
    <cellStyle name="Currency 2 2 5 2 3" xfId="785"/>
    <cellStyle name="Currency 2 2 5 2 3 2" xfId="786"/>
    <cellStyle name="Currency 2 2 5 2 4" xfId="787"/>
    <cellStyle name="Currency 2 2 5 3" xfId="788"/>
    <cellStyle name="Currency 2 2 5 3 2" xfId="789"/>
    <cellStyle name="Currency 2 2 5 3 2 2" xfId="790"/>
    <cellStyle name="Currency 2 2 5 3 3" xfId="791"/>
    <cellStyle name="Currency 2 2 5 4" xfId="792"/>
    <cellStyle name="Currency 2 2 5 4 2" xfId="793"/>
    <cellStyle name="Currency 2 2 5 5" xfId="794"/>
    <cellStyle name="Currency 2 2 6" xfId="795"/>
    <cellStyle name="Currency 2 2 6 2" xfId="796"/>
    <cellStyle name="Currency 2 2 6 2 2" xfId="797"/>
    <cellStyle name="Currency 2 2 6 2 2 2" xfId="798"/>
    <cellStyle name="Currency 2 2 6 2 2 2 2" xfId="799"/>
    <cellStyle name="Currency 2 2 6 2 2 3" xfId="800"/>
    <cellStyle name="Currency 2 2 6 2 3" xfId="801"/>
    <cellStyle name="Currency 2 2 6 2 3 2" xfId="802"/>
    <cellStyle name="Currency 2 2 6 2 4" xfId="803"/>
    <cellStyle name="Currency 2 2 6 3" xfId="804"/>
    <cellStyle name="Currency 2 2 6 3 2" xfId="805"/>
    <cellStyle name="Currency 2 2 6 3 2 2" xfId="806"/>
    <cellStyle name="Currency 2 2 6 3 3" xfId="807"/>
    <cellStyle name="Currency 2 2 6 4" xfId="808"/>
    <cellStyle name="Currency 2 2 6 4 2" xfId="809"/>
    <cellStyle name="Currency 2 2 6 5" xfId="810"/>
    <cellStyle name="Currency 2 2 7" xfId="811"/>
    <cellStyle name="Currency 2 2 7 2" xfId="812"/>
    <cellStyle name="Currency 2 2 7 2 2" xfId="813"/>
    <cellStyle name="Currency 2 2 7 2 2 2" xfId="814"/>
    <cellStyle name="Currency 2 2 7 2 2 2 2" xfId="815"/>
    <cellStyle name="Currency 2 2 7 2 2 3" xfId="816"/>
    <cellStyle name="Currency 2 2 7 2 3" xfId="817"/>
    <cellStyle name="Currency 2 2 7 2 3 2" xfId="818"/>
    <cellStyle name="Currency 2 2 7 2 4" xfId="819"/>
    <cellStyle name="Currency 2 2 7 3" xfId="820"/>
    <cellStyle name="Currency 2 2 7 3 2" xfId="821"/>
    <cellStyle name="Currency 2 2 7 3 2 2" xfId="822"/>
    <cellStyle name="Currency 2 2 7 3 3" xfId="823"/>
    <cellStyle name="Currency 2 2 7 4" xfId="824"/>
    <cellStyle name="Currency 2 2 7 4 2" xfId="825"/>
    <cellStyle name="Currency 2 2 7 5" xfId="826"/>
    <cellStyle name="Currency 2 2 8" xfId="827"/>
    <cellStyle name="Currency 2 2 8 2" xfId="828"/>
    <cellStyle name="Currency 2 2 8 2 2" xfId="829"/>
    <cellStyle name="Currency 2 2 8 2 2 2" xfId="830"/>
    <cellStyle name="Currency 2 2 8 2 2 2 2" xfId="831"/>
    <cellStyle name="Currency 2 2 8 2 2 3" xfId="832"/>
    <cellStyle name="Currency 2 2 8 2 3" xfId="833"/>
    <cellStyle name="Currency 2 2 8 2 3 2" xfId="834"/>
    <cellStyle name="Currency 2 2 8 2 4" xfId="835"/>
    <cellStyle name="Currency 2 2 8 3" xfId="836"/>
    <cellStyle name="Currency 2 2 8 3 2" xfId="837"/>
    <cellStyle name="Currency 2 2 8 3 2 2" xfId="838"/>
    <cellStyle name="Currency 2 2 8 3 3" xfId="839"/>
    <cellStyle name="Currency 2 2 8 4" xfId="840"/>
    <cellStyle name="Currency 2 2 8 4 2" xfId="841"/>
    <cellStyle name="Currency 2 2 8 5" xfId="842"/>
    <cellStyle name="Currency 2 2 9" xfId="843"/>
    <cellStyle name="Currency 2 2 9 2" xfId="844"/>
    <cellStyle name="Currency 2 2 9 2 2" xfId="845"/>
    <cellStyle name="Currency 2 2 9 2 2 2" xfId="846"/>
    <cellStyle name="Currency 2 2 9 2 2 2 2" xfId="847"/>
    <cellStyle name="Currency 2 2 9 2 2 3" xfId="848"/>
    <cellStyle name="Currency 2 2 9 2 3" xfId="849"/>
    <cellStyle name="Currency 2 2 9 2 3 2" xfId="850"/>
    <cellStyle name="Currency 2 2 9 2 4" xfId="851"/>
    <cellStyle name="Currency 2 2 9 3" xfId="852"/>
    <cellStyle name="Currency 2 2 9 3 2" xfId="853"/>
    <cellStyle name="Currency 2 2 9 3 2 2" xfId="854"/>
    <cellStyle name="Currency 2 2 9 3 3" xfId="855"/>
    <cellStyle name="Currency 2 2 9 4" xfId="856"/>
    <cellStyle name="Currency 2 2 9 4 2" xfId="857"/>
    <cellStyle name="Currency 2 2 9 5" xfId="858"/>
    <cellStyle name="Currency 2 20" xfId="859"/>
    <cellStyle name="Currency 2 20 2" xfId="860"/>
    <cellStyle name="Currency 2 20 2 2" xfId="861"/>
    <cellStyle name="Currency 2 20 2 2 2" xfId="862"/>
    <cellStyle name="Currency 2 20 2 2 2 2" xfId="863"/>
    <cellStyle name="Currency 2 20 2 2 3" xfId="864"/>
    <cellStyle name="Currency 2 20 2 3" xfId="865"/>
    <cellStyle name="Currency 2 20 2 3 2" xfId="866"/>
    <cellStyle name="Currency 2 20 2 4" xfId="867"/>
    <cellStyle name="Currency 2 20 3" xfId="868"/>
    <cellStyle name="Currency 2 20 3 2" xfId="869"/>
    <cellStyle name="Currency 2 20 3 2 2" xfId="870"/>
    <cellStyle name="Currency 2 20 3 3" xfId="871"/>
    <cellStyle name="Currency 2 20 4" xfId="872"/>
    <cellStyle name="Currency 2 20 4 2" xfId="873"/>
    <cellStyle name="Currency 2 20 5" xfId="874"/>
    <cellStyle name="Currency 2 21" xfId="875"/>
    <cellStyle name="Currency 2 21 2" xfId="876"/>
    <cellStyle name="Currency 2 21 2 2" xfId="877"/>
    <cellStyle name="Currency 2 21 2 2 2" xfId="878"/>
    <cellStyle name="Currency 2 21 2 2 2 2" xfId="879"/>
    <cellStyle name="Currency 2 21 2 2 3" xfId="880"/>
    <cellStyle name="Currency 2 21 2 3" xfId="881"/>
    <cellStyle name="Currency 2 21 2 3 2" xfId="882"/>
    <cellStyle name="Currency 2 21 2 4" xfId="883"/>
    <cellStyle name="Currency 2 21 3" xfId="884"/>
    <cellStyle name="Currency 2 21 3 2" xfId="885"/>
    <cellStyle name="Currency 2 21 3 2 2" xfId="886"/>
    <cellStyle name="Currency 2 21 3 3" xfId="887"/>
    <cellStyle name="Currency 2 21 4" xfId="888"/>
    <cellStyle name="Currency 2 21 4 2" xfId="889"/>
    <cellStyle name="Currency 2 21 5" xfId="890"/>
    <cellStyle name="Currency 2 22" xfId="891"/>
    <cellStyle name="Currency 2 22 2" xfId="892"/>
    <cellStyle name="Currency 2 22 2 2" xfId="893"/>
    <cellStyle name="Currency 2 22 2 2 2" xfId="894"/>
    <cellStyle name="Currency 2 22 2 2 2 2" xfId="895"/>
    <cellStyle name="Currency 2 22 2 2 3" xfId="896"/>
    <cellStyle name="Currency 2 22 2 3" xfId="897"/>
    <cellStyle name="Currency 2 22 2 3 2" xfId="898"/>
    <cellStyle name="Currency 2 22 2 4" xfId="899"/>
    <cellStyle name="Currency 2 22 3" xfId="900"/>
    <cellStyle name="Currency 2 22 3 2" xfId="901"/>
    <cellStyle name="Currency 2 22 3 2 2" xfId="902"/>
    <cellStyle name="Currency 2 22 3 3" xfId="903"/>
    <cellStyle name="Currency 2 22 4" xfId="904"/>
    <cellStyle name="Currency 2 22 4 2" xfId="905"/>
    <cellStyle name="Currency 2 22 5" xfId="906"/>
    <cellStyle name="Currency 2 23" xfId="907"/>
    <cellStyle name="Currency 2 23 2" xfId="908"/>
    <cellStyle name="Currency 2 23 2 2" xfId="909"/>
    <cellStyle name="Currency 2 23 2 2 2" xfId="910"/>
    <cellStyle name="Currency 2 23 2 2 2 2" xfId="911"/>
    <cellStyle name="Currency 2 23 2 2 3" xfId="912"/>
    <cellStyle name="Currency 2 23 2 3" xfId="913"/>
    <cellStyle name="Currency 2 23 2 3 2" xfId="914"/>
    <cellStyle name="Currency 2 23 2 4" xfId="915"/>
    <cellStyle name="Currency 2 23 3" xfId="916"/>
    <cellStyle name="Currency 2 23 3 2" xfId="917"/>
    <cellStyle name="Currency 2 23 3 2 2" xfId="918"/>
    <cellStyle name="Currency 2 23 3 3" xfId="919"/>
    <cellStyle name="Currency 2 23 4" xfId="920"/>
    <cellStyle name="Currency 2 23 4 2" xfId="921"/>
    <cellStyle name="Currency 2 23 5" xfId="922"/>
    <cellStyle name="Currency 2 24" xfId="923"/>
    <cellStyle name="Currency 2 24 2" xfId="924"/>
    <cellStyle name="Currency 2 24 2 2" xfId="925"/>
    <cellStyle name="Currency 2 24 2 2 2" xfId="926"/>
    <cellStyle name="Currency 2 24 2 2 2 2" xfId="927"/>
    <cellStyle name="Currency 2 24 2 2 3" xfId="928"/>
    <cellStyle name="Currency 2 24 2 3" xfId="929"/>
    <cellStyle name="Currency 2 24 2 3 2" xfId="930"/>
    <cellStyle name="Currency 2 24 2 4" xfId="931"/>
    <cellStyle name="Currency 2 24 3" xfId="932"/>
    <cellStyle name="Currency 2 24 3 2" xfId="933"/>
    <cellStyle name="Currency 2 24 3 2 2" xfId="934"/>
    <cellStyle name="Currency 2 24 3 3" xfId="935"/>
    <cellStyle name="Currency 2 24 4" xfId="936"/>
    <cellStyle name="Currency 2 24 4 2" xfId="937"/>
    <cellStyle name="Currency 2 24 5" xfId="938"/>
    <cellStyle name="Currency 2 25" xfId="939"/>
    <cellStyle name="Currency 2 25 2" xfId="940"/>
    <cellStyle name="Currency 2 25 2 2" xfId="941"/>
    <cellStyle name="Currency 2 25 2 2 2" xfId="942"/>
    <cellStyle name="Currency 2 25 2 2 2 2" xfId="943"/>
    <cellStyle name="Currency 2 25 2 2 3" xfId="944"/>
    <cellStyle name="Currency 2 25 2 3" xfId="945"/>
    <cellStyle name="Currency 2 25 2 3 2" xfId="946"/>
    <cellStyle name="Currency 2 25 2 4" xfId="947"/>
    <cellStyle name="Currency 2 25 3" xfId="948"/>
    <cellStyle name="Currency 2 25 3 2" xfId="949"/>
    <cellStyle name="Currency 2 25 3 2 2" xfId="950"/>
    <cellStyle name="Currency 2 25 3 3" xfId="951"/>
    <cellStyle name="Currency 2 25 4" xfId="952"/>
    <cellStyle name="Currency 2 25 4 2" xfId="953"/>
    <cellStyle name="Currency 2 25 5" xfId="954"/>
    <cellStyle name="Currency 2 26" xfId="955"/>
    <cellStyle name="Currency 2 26 2" xfId="956"/>
    <cellStyle name="Currency 2 26 2 2" xfId="957"/>
    <cellStyle name="Currency 2 26 2 2 2" xfId="958"/>
    <cellStyle name="Currency 2 26 2 2 2 2" xfId="959"/>
    <cellStyle name="Currency 2 26 2 2 3" xfId="960"/>
    <cellStyle name="Currency 2 26 2 3" xfId="961"/>
    <cellStyle name="Currency 2 26 2 3 2" xfId="962"/>
    <cellStyle name="Currency 2 26 2 4" xfId="963"/>
    <cellStyle name="Currency 2 26 3" xfId="964"/>
    <cellStyle name="Currency 2 26 3 2" xfId="965"/>
    <cellStyle name="Currency 2 26 3 2 2" xfId="966"/>
    <cellStyle name="Currency 2 26 3 3" xfId="967"/>
    <cellStyle name="Currency 2 26 4" xfId="968"/>
    <cellStyle name="Currency 2 26 4 2" xfId="969"/>
    <cellStyle name="Currency 2 26 5" xfId="970"/>
    <cellStyle name="Currency 2 27" xfId="971"/>
    <cellStyle name="Currency 2 27 2" xfId="972"/>
    <cellStyle name="Currency 2 27 2 2" xfId="973"/>
    <cellStyle name="Currency 2 27 2 2 2" xfId="974"/>
    <cellStyle name="Currency 2 27 2 2 2 2" xfId="975"/>
    <cellStyle name="Currency 2 27 2 2 3" xfId="976"/>
    <cellStyle name="Currency 2 27 2 3" xfId="977"/>
    <cellStyle name="Currency 2 27 2 3 2" xfId="978"/>
    <cellStyle name="Currency 2 27 2 4" xfId="979"/>
    <cellStyle name="Currency 2 27 3" xfId="980"/>
    <cellStyle name="Currency 2 27 3 2" xfId="981"/>
    <cellStyle name="Currency 2 27 3 2 2" xfId="982"/>
    <cellStyle name="Currency 2 27 3 3" xfId="983"/>
    <cellStyle name="Currency 2 27 4" xfId="984"/>
    <cellStyle name="Currency 2 27 4 2" xfId="985"/>
    <cellStyle name="Currency 2 27 5" xfId="986"/>
    <cellStyle name="Currency 2 28" xfId="987"/>
    <cellStyle name="Currency 2 28 2" xfId="988"/>
    <cellStyle name="Currency 2 28 2 2" xfId="989"/>
    <cellStyle name="Currency 2 28 2 2 2" xfId="990"/>
    <cellStyle name="Currency 2 28 2 2 2 2" xfId="991"/>
    <cellStyle name="Currency 2 28 2 2 3" xfId="992"/>
    <cellStyle name="Currency 2 28 2 3" xfId="993"/>
    <cellStyle name="Currency 2 28 2 3 2" xfId="994"/>
    <cellStyle name="Currency 2 28 2 4" xfId="995"/>
    <cellStyle name="Currency 2 28 3" xfId="996"/>
    <cellStyle name="Currency 2 28 3 2" xfId="997"/>
    <cellStyle name="Currency 2 28 3 2 2" xfId="998"/>
    <cellStyle name="Currency 2 28 3 3" xfId="999"/>
    <cellStyle name="Currency 2 28 4" xfId="1000"/>
    <cellStyle name="Currency 2 28 4 2" xfId="1001"/>
    <cellStyle name="Currency 2 28 5" xfId="1002"/>
    <cellStyle name="Currency 2 29" xfId="1003"/>
    <cellStyle name="Currency 2 29 2" xfId="1004"/>
    <cellStyle name="Currency 2 29 2 2" xfId="1005"/>
    <cellStyle name="Currency 2 29 2 2 2" xfId="1006"/>
    <cellStyle name="Currency 2 29 2 2 2 2" xfId="1007"/>
    <cellStyle name="Currency 2 29 2 2 3" xfId="1008"/>
    <cellStyle name="Currency 2 29 2 3" xfId="1009"/>
    <cellStyle name="Currency 2 29 2 3 2" xfId="1010"/>
    <cellStyle name="Currency 2 29 2 4" xfId="1011"/>
    <cellStyle name="Currency 2 29 3" xfId="1012"/>
    <cellStyle name="Currency 2 29 3 2" xfId="1013"/>
    <cellStyle name="Currency 2 29 3 2 2" xfId="1014"/>
    <cellStyle name="Currency 2 29 3 3" xfId="1015"/>
    <cellStyle name="Currency 2 29 4" xfId="1016"/>
    <cellStyle name="Currency 2 29 4 2" xfId="1017"/>
    <cellStyle name="Currency 2 29 5" xfId="1018"/>
    <cellStyle name="Currency 2 3" xfId="1019"/>
    <cellStyle name="Currency 2 3 10" xfId="1020"/>
    <cellStyle name="Currency 2 3 10 2" xfId="1021"/>
    <cellStyle name="Currency 2 3 10 2 2" xfId="1022"/>
    <cellStyle name="Currency 2 3 10 2 2 2" xfId="1023"/>
    <cellStyle name="Currency 2 3 10 2 2 2 2" xfId="1024"/>
    <cellStyle name="Currency 2 3 10 2 2 3" xfId="1025"/>
    <cellStyle name="Currency 2 3 10 2 3" xfId="1026"/>
    <cellStyle name="Currency 2 3 10 2 3 2" xfId="1027"/>
    <cellStyle name="Currency 2 3 10 2 4" xfId="1028"/>
    <cellStyle name="Currency 2 3 10 3" xfId="1029"/>
    <cellStyle name="Currency 2 3 10 3 2" xfId="1030"/>
    <cellStyle name="Currency 2 3 10 3 2 2" xfId="1031"/>
    <cellStyle name="Currency 2 3 10 3 3" xfId="1032"/>
    <cellStyle name="Currency 2 3 10 4" xfId="1033"/>
    <cellStyle name="Currency 2 3 10 4 2" xfId="1034"/>
    <cellStyle name="Currency 2 3 10 5" xfId="1035"/>
    <cellStyle name="Currency 2 3 11" xfId="1036"/>
    <cellStyle name="Currency 2 3 11 2" xfId="1037"/>
    <cellStyle name="Currency 2 3 11 2 2" xfId="1038"/>
    <cellStyle name="Currency 2 3 11 2 2 2" xfId="1039"/>
    <cellStyle name="Currency 2 3 11 2 2 2 2" xfId="1040"/>
    <cellStyle name="Currency 2 3 11 2 2 3" xfId="1041"/>
    <cellStyle name="Currency 2 3 11 2 3" xfId="1042"/>
    <cellStyle name="Currency 2 3 11 2 3 2" xfId="1043"/>
    <cellStyle name="Currency 2 3 11 2 4" xfId="1044"/>
    <cellStyle name="Currency 2 3 11 3" xfId="1045"/>
    <cellStyle name="Currency 2 3 11 3 2" xfId="1046"/>
    <cellStyle name="Currency 2 3 11 3 2 2" xfId="1047"/>
    <cellStyle name="Currency 2 3 11 3 3" xfId="1048"/>
    <cellStyle name="Currency 2 3 11 4" xfId="1049"/>
    <cellStyle name="Currency 2 3 11 4 2" xfId="1050"/>
    <cellStyle name="Currency 2 3 11 5" xfId="1051"/>
    <cellStyle name="Currency 2 3 12" xfId="1052"/>
    <cellStyle name="Currency 2 3 12 2" xfId="1053"/>
    <cellStyle name="Currency 2 3 12 2 2" xfId="1054"/>
    <cellStyle name="Currency 2 3 12 2 2 2" xfId="1055"/>
    <cellStyle name="Currency 2 3 12 2 2 2 2" xfId="1056"/>
    <cellStyle name="Currency 2 3 12 2 2 3" xfId="1057"/>
    <cellStyle name="Currency 2 3 12 2 3" xfId="1058"/>
    <cellStyle name="Currency 2 3 12 2 3 2" xfId="1059"/>
    <cellStyle name="Currency 2 3 12 2 4" xfId="1060"/>
    <cellStyle name="Currency 2 3 12 3" xfId="1061"/>
    <cellStyle name="Currency 2 3 12 3 2" xfId="1062"/>
    <cellStyle name="Currency 2 3 12 3 2 2" xfId="1063"/>
    <cellStyle name="Currency 2 3 12 3 3" xfId="1064"/>
    <cellStyle name="Currency 2 3 12 4" xfId="1065"/>
    <cellStyle name="Currency 2 3 12 4 2" xfId="1066"/>
    <cellStyle name="Currency 2 3 12 5" xfId="1067"/>
    <cellStyle name="Currency 2 3 13" xfId="1068"/>
    <cellStyle name="Currency 2 3 13 2" xfId="1069"/>
    <cellStyle name="Currency 2 3 13 2 2" xfId="1070"/>
    <cellStyle name="Currency 2 3 13 2 2 2" xfId="1071"/>
    <cellStyle name="Currency 2 3 13 2 2 2 2" xfId="1072"/>
    <cellStyle name="Currency 2 3 13 2 2 3" xfId="1073"/>
    <cellStyle name="Currency 2 3 13 2 3" xfId="1074"/>
    <cellStyle name="Currency 2 3 13 2 3 2" xfId="1075"/>
    <cellStyle name="Currency 2 3 13 2 4" xfId="1076"/>
    <cellStyle name="Currency 2 3 13 3" xfId="1077"/>
    <cellStyle name="Currency 2 3 13 3 2" xfId="1078"/>
    <cellStyle name="Currency 2 3 13 3 2 2" xfId="1079"/>
    <cellStyle name="Currency 2 3 13 3 3" xfId="1080"/>
    <cellStyle name="Currency 2 3 13 4" xfId="1081"/>
    <cellStyle name="Currency 2 3 13 4 2" xfId="1082"/>
    <cellStyle name="Currency 2 3 13 5" xfId="1083"/>
    <cellStyle name="Currency 2 3 14" xfId="1084"/>
    <cellStyle name="Currency 2 3 14 2" xfId="1085"/>
    <cellStyle name="Currency 2 3 14 2 2" xfId="1086"/>
    <cellStyle name="Currency 2 3 14 2 2 2" xfId="1087"/>
    <cellStyle name="Currency 2 3 14 2 2 2 2" xfId="1088"/>
    <cellStyle name="Currency 2 3 14 2 2 3" xfId="1089"/>
    <cellStyle name="Currency 2 3 14 2 3" xfId="1090"/>
    <cellStyle name="Currency 2 3 14 2 3 2" xfId="1091"/>
    <cellStyle name="Currency 2 3 14 2 4" xfId="1092"/>
    <cellStyle name="Currency 2 3 14 3" xfId="1093"/>
    <cellStyle name="Currency 2 3 14 3 2" xfId="1094"/>
    <cellStyle name="Currency 2 3 14 3 2 2" xfId="1095"/>
    <cellStyle name="Currency 2 3 14 3 3" xfId="1096"/>
    <cellStyle name="Currency 2 3 14 4" xfId="1097"/>
    <cellStyle name="Currency 2 3 14 4 2" xfId="1098"/>
    <cellStyle name="Currency 2 3 14 5" xfId="1099"/>
    <cellStyle name="Currency 2 3 15" xfId="1100"/>
    <cellStyle name="Currency 2 3 15 2" xfId="1101"/>
    <cellStyle name="Currency 2 3 15 2 2" xfId="1102"/>
    <cellStyle name="Currency 2 3 15 2 2 2" xfId="1103"/>
    <cellStyle name="Currency 2 3 15 2 2 2 2" xfId="1104"/>
    <cellStyle name="Currency 2 3 15 2 2 3" xfId="1105"/>
    <cellStyle name="Currency 2 3 15 2 3" xfId="1106"/>
    <cellStyle name="Currency 2 3 15 2 3 2" xfId="1107"/>
    <cellStyle name="Currency 2 3 15 2 4" xfId="1108"/>
    <cellStyle name="Currency 2 3 15 3" xfId="1109"/>
    <cellStyle name="Currency 2 3 15 3 2" xfId="1110"/>
    <cellStyle name="Currency 2 3 15 3 2 2" xfId="1111"/>
    <cellStyle name="Currency 2 3 15 3 3" xfId="1112"/>
    <cellStyle name="Currency 2 3 15 4" xfId="1113"/>
    <cellStyle name="Currency 2 3 15 4 2" xfId="1114"/>
    <cellStyle name="Currency 2 3 15 5" xfId="1115"/>
    <cellStyle name="Currency 2 3 16" xfId="1116"/>
    <cellStyle name="Currency 2 3 16 2" xfId="1117"/>
    <cellStyle name="Currency 2 3 16 2 2" xfId="1118"/>
    <cellStyle name="Currency 2 3 16 2 2 2" xfId="1119"/>
    <cellStyle name="Currency 2 3 16 2 2 2 2" xfId="1120"/>
    <cellStyle name="Currency 2 3 16 2 2 3" xfId="1121"/>
    <cellStyle name="Currency 2 3 16 2 3" xfId="1122"/>
    <cellStyle name="Currency 2 3 16 2 3 2" xfId="1123"/>
    <cellStyle name="Currency 2 3 16 2 4" xfId="1124"/>
    <cellStyle name="Currency 2 3 16 3" xfId="1125"/>
    <cellStyle name="Currency 2 3 16 3 2" xfId="1126"/>
    <cellStyle name="Currency 2 3 16 3 2 2" xfId="1127"/>
    <cellStyle name="Currency 2 3 16 3 3" xfId="1128"/>
    <cellStyle name="Currency 2 3 16 4" xfId="1129"/>
    <cellStyle name="Currency 2 3 16 4 2" xfId="1130"/>
    <cellStyle name="Currency 2 3 16 5" xfId="1131"/>
    <cellStyle name="Currency 2 3 17" xfId="1132"/>
    <cellStyle name="Currency 2 3 17 2" xfId="1133"/>
    <cellStyle name="Currency 2 3 17 2 2" xfId="1134"/>
    <cellStyle name="Currency 2 3 17 2 2 2" xfId="1135"/>
    <cellStyle name="Currency 2 3 17 2 2 2 2" xfId="1136"/>
    <cellStyle name="Currency 2 3 17 2 2 3" xfId="1137"/>
    <cellStyle name="Currency 2 3 17 2 3" xfId="1138"/>
    <cellStyle name="Currency 2 3 17 2 3 2" xfId="1139"/>
    <cellStyle name="Currency 2 3 17 2 4" xfId="1140"/>
    <cellStyle name="Currency 2 3 17 3" xfId="1141"/>
    <cellStyle name="Currency 2 3 17 3 2" xfId="1142"/>
    <cellStyle name="Currency 2 3 17 3 2 2" xfId="1143"/>
    <cellStyle name="Currency 2 3 17 3 3" xfId="1144"/>
    <cellStyle name="Currency 2 3 17 4" xfId="1145"/>
    <cellStyle name="Currency 2 3 17 4 2" xfId="1146"/>
    <cellStyle name="Currency 2 3 17 5" xfId="1147"/>
    <cellStyle name="Currency 2 3 18" xfId="1148"/>
    <cellStyle name="Currency 2 3 18 2" xfId="1149"/>
    <cellStyle name="Currency 2 3 18 2 2" xfId="1150"/>
    <cellStyle name="Currency 2 3 18 2 2 2" xfId="1151"/>
    <cellStyle name="Currency 2 3 18 2 2 2 2" xfId="1152"/>
    <cellStyle name="Currency 2 3 18 2 2 3" xfId="1153"/>
    <cellStyle name="Currency 2 3 18 2 3" xfId="1154"/>
    <cellStyle name="Currency 2 3 18 2 3 2" xfId="1155"/>
    <cellStyle name="Currency 2 3 18 2 4" xfId="1156"/>
    <cellStyle name="Currency 2 3 18 3" xfId="1157"/>
    <cellStyle name="Currency 2 3 18 3 2" xfId="1158"/>
    <cellStyle name="Currency 2 3 18 3 2 2" xfId="1159"/>
    <cellStyle name="Currency 2 3 18 3 3" xfId="1160"/>
    <cellStyle name="Currency 2 3 18 4" xfId="1161"/>
    <cellStyle name="Currency 2 3 18 4 2" xfId="1162"/>
    <cellStyle name="Currency 2 3 18 5" xfId="1163"/>
    <cellStyle name="Currency 2 3 19" xfId="1164"/>
    <cellStyle name="Currency 2 3 19 2" xfId="1165"/>
    <cellStyle name="Currency 2 3 19 2 2" xfId="1166"/>
    <cellStyle name="Currency 2 3 19 2 2 2" xfId="1167"/>
    <cellStyle name="Currency 2 3 19 2 2 2 2" xfId="1168"/>
    <cellStyle name="Currency 2 3 19 2 2 3" xfId="1169"/>
    <cellStyle name="Currency 2 3 19 2 3" xfId="1170"/>
    <cellStyle name="Currency 2 3 19 2 3 2" xfId="1171"/>
    <cellStyle name="Currency 2 3 19 2 4" xfId="1172"/>
    <cellStyle name="Currency 2 3 19 3" xfId="1173"/>
    <cellStyle name="Currency 2 3 19 3 2" xfId="1174"/>
    <cellStyle name="Currency 2 3 19 3 2 2" xfId="1175"/>
    <cellStyle name="Currency 2 3 19 3 3" xfId="1176"/>
    <cellStyle name="Currency 2 3 19 4" xfId="1177"/>
    <cellStyle name="Currency 2 3 19 4 2" xfId="1178"/>
    <cellStyle name="Currency 2 3 19 5" xfId="1179"/>
    <cellStyle name="Currency 2 3 2" xfId="1180"/>
    <cellStyle name="Currency 2 3 2 2" xfId="1181"/>
    <cellStyle name="Currency 2 3 2 2 2" xfId="1182"/>
    <cellStyle name="Currency 2 3 2 2 2 2" xfId="1183"/>
    <cellStyle name="Currency 2 3 2 2 2 2 2" xfId="1184"/>
    <cellStyle name="Currency 2 3 2 2 2 3" xfId="1185"/>
    <cellStyle name="Currency 2 3 2 2 3" xfId="1186"/>
    <cellStyle name="Currency 2 3 2 2 3 2" xfId="1187"/>
    <cellStyle name="Currency 2 3 2 2 4" xfId="1188"/>
    <cellStyle name="Currency 2 3 2 3" xfId="1189"/>
    <cellStyle name="Currency 2 3 2 3 2" xfId="1190"/>
    <cellStyle name="Currency 2 3 2 3 2 2" xfId="1191"/>
    <cellStyle name="Currency 2 3 2 3 3" xfId="1192"/>
    <cellStyle name="Currency 2 3 2 4" xfId="1193"/>
    <cellStyle name="Currency 2 3 2 4 2" xfId="1194"/>
    <cellStyle name="Currency 2 3 2 5" xfId="1195"/>
    <cellStyle name="Currency 2 3 20" xfId="1196"/>
    <cellStyle name="Currency 2 3 20 2" xfId="1197"/>
    <cellStyle name="Currency 2 3 20 2 2" xfId="1198"/>
    <cellStyle name="Currency 2 3 20 2 2 2" xfId="1199"/>
    <cellStyle name="Currency 2 3 20 2 2 2 2" xfId="1200"/>
    <cellStyle name="Currency 2 3 20 2 2 3" xfId="1201"/>
    <cellStyle name="Currency 2 3 20 2 3" xfId="1202"/>
    <cellStyle name="Currency 2 3 20 2 3 2" xfId="1203"/>
    <cellStyle name="Currency 2 3 20 2 4" xfId="1204"/>
    <cellStyle name="Currency 2 3 20 3" xfId="1205"/>
    <cellStyle name="Currency 2 3 20 3 2" xfId="1206"/>
    <cellStyle name="Currency 2 3 20 3 2 2" xfId="1207"/>
    <cellStyle name="Currency 2 3 20 3 3" xfId="1208"/>
    <cellStyle name="Currency 2 3 20 4" xfId="1209"/>
    <cellStyle name="Currency 2 3 20 4 2" xfId="1210"/>
    <cellStyle name="Currency 2 3 20 5" xfId="1211"/>
    <cellStyle name="Currency 2 3 21" xfId="1212"/>
    <cellStyle name="Currency 2 3 21 2" xfId="1213"/>
    <cellStyle name="Currency 2 3 21 2 2" xfId="1214"/>
    <cellStyle name="Currency 2 3 21 2 2 2" xfId="1215"/>
    <cellStyle name="Currency 2 3 21 2 2 2 2" xfId="1216"/>
    <cellStyle name="Currency 2 3 21 2 2 3" xfId="1217"/>
    <cellStyle name="Currency 2 3 21 2 3" xfId="1218"/>
    <cellStyle name="Currency 2 3 21 2 3 2" xfId="1219"/>
    <cellStyle name="Currency 2 3 21 2 4" xfId="1220"/>
    <cellStyle name="Currency 2 3 21 3" xfId="1221"/>
    <cellStyle name="Currency 2 3 21 3 2" xfId="1222"/>
    <cellStyle name="Currency 2 3 21 3 2 2" xfId="1223"/>
    <cellStyle name="Currency 2 3 21 3 3" xfId="1224"/>
    <cellStyle name="Currency 2 3 21 4" xfId="1225"/>
    <cellStyle name="Currency 2 3 21 4 2" xfId="1226"/>
    <cellStyle name="Currency 2 3 21 5" xfId="1227"/>
    <cellStyle name="Currency 2 3 22" xfId="1228"/>
    <cellStyle name="Currency 2 3 22 2" xfId="1229"/>
    <cellStyle name="Currency 2 3 22 2 2" xfId="1230"/>
    <cellStyle name="Currency 2 3 22 2 2 2" xfId="1231"/>
    <cellStyle name="Currency 2 3 22 2 2 2 2" xfId="1232"/>
    <cellStyle name="Currency 2 3 22 2 2 3" xfId="1233"/>
    <cellStyle name="Currency 2 3 22 2 3" xfId="1234"/>
    <cellStyle name="Currency 2 3 22 2 3 2" xfId="1235"/>
    <cellStyle name="Currency 2 3 22 2 4" xfId="1236"/>
    <cellStyle name="Currency 2 3 22 3" xfId="1237"/>
    <cellStyle name="Currency 2 3 22 3 2" xfId="1238"/>
    <cellStyle name="Currency 2 3 22 3 2 2" xfId="1239"/>
    <cellStyle name="Currency 2 3 22 3 3" xfId="1240"/>
    <cellStyle name="Currency 2 3 22 4" xfId="1241"/>
    <cellStyle name="Currency 2 3 22 4 2" xfId="1242"/>
    <cellStyle name="Currency 2 3 22 5" xfId="1243"/>
    <cellStyle name="Currency 2 3 23" xfId="1244"/>
    <cellStyle name="Currency 2 3 23 2" xfId="1245"/>
    <cellStyle name="Currency 2 3 23 2 2" xfId="1246"/>
    <cellStyle name="Currency 2 3 23 2 2 2" xfId="1247"/>
    <cellStyle name="Currency 2 3 23 2 2 2 2" xfId="1248"/>
    <cellStyle name="Currency 2 3 23 2 2 3" xfId="1249"/>
    <cellStyle name="Currency 2 3 23 2 3" xfId="1250"/>
    <cellStyle name="Currency 2 3 23 2 3 2" xfId="1251"/>
    <cellStyle name="Currency 2 3 23 2 4" xfId="1252"/>
    <cellStyle name="Currency 2 3 23 3" xfId="1253"/>
    <cellStyle name="Currency 2 3 23 3 2" xfId="1254"/>
    <cellStyle name="Currency 2 3 23 3 2 2" xfId="1255"/>
    <cellStyle name="Currency 2 3 23 3 3" xfId="1256"/>
    <cellStyle name="Currency 2 3 23 4" xfId="1257"/>
    <cellStyle name="Currency 2 3 23 4 2" xfId="1258"/>
    <cellStyle name="Currency 2 3 23 5" xfId="1259"/>
    <cellStyle name="Currency 2 3 24" xfId="1260"/>
    <cellStyle name="Currency 2 3 24 2" xfId="1261"/>
    <cellStyle name="Currency 2 3 24 2 2" xfId="1262"/>
    <cellStyle name="Currency 2 3 24 2 2 2" xfId="1263"/>
    <cellStyle name="Currency 2 3 24 2 2 2 2" xfId="1264"/>
    <cellStyle name="Currency 2 3 24 2 2 3" xfId="1265"/>
    <cellStyle name="Currency 2 3 24 2 3" xfId="1266"/>
    <cellStyle name="Currency 2 3 24 2 3 2" xfId="1267"/>
    <cellStyle name="Currency 2 3 24 2 4" xfId="1268"/>
    <cellStyle name="Currency 2 3 24 3" xfId="1269"/>
    <cellStyle name="Currency 2 3 24 3 2" xfId="1270"/>
    <cellStyle name="Currency 2 3 24 3 2 2" xfId="1271"/>
    <cellStyle name="Currency 2 3 24 3 3" xfId="1272"/>
    <cellStyle name="Currency 2 3 24 4" xfId="1273"/>
    <cellStyle name="Currency 2 3 24 4 2" xfId="1274"/>
    <cellStyle name="Currency 2 3 24 5" xfId="1275"/>
    <cellStyle name="Currency 2 3 25" xfId="1276"/>
    <cellStyle name="Currency 2 3 25 2" xfId="1277"/>
    <cellStyle name="Currency 2 3 25 2 2" xfId="1278"/>
    <cellStyle name="Currency 2 3 25 2 2 2" xfId="1279"/>
    <cellStyle name="Currency 2 3 25 2 2 2 2" xfId="1280"/>
    <cellStyle name="Currency 2 3 25 2 2 3" xfId="1281"/>
    <cellStyle name="Currency 2 3 25 2 3" xfId="1282"/>
    <cellStyle name="Currency 2 3 25 2 3 2" xfId="1283"/>
    <cellStyle name="Currency 2 3 25 2 4" xfId="1284"/>
    <cellStyle name="Currency 2 3 25 3" xfId="1285"/>
    <cellStyle name="Currency 2 3 25 3 2" xfId="1286"/>
    <cellStyle name="Currency 2 3 25 3 2 2" xfId="1287"/>
    <cellStyle name="Currency 2 3 25 3 3" xfId="1288"/>
    <cellStyle name="Currency 2 3 25 4" xfId="1289"/>
    <cellStyle name="Currency 2 3 25 4 2" xfId="1290"/>
    <cellStyle name="Currency 2 3 25 5" xfId="1291"/>
    <cellStyle name="Currency 2 3 26" xfId="1292"/>
    <cellStyle name="Currency 2 3 26 2" xfId="1293"/>
    <cellStyle name="Currency 2 3 26 2 2" xfId="1294"/>
    <cellStyle name="Currency 2 3 26 2 2 2" xfId="1295"/>
    <cellStyle name="Currency 2 3 26 2 2 2 2" xfId="1296"/>
    <cellStyle name="Currency 2 3 26 2 2 3" xfId="1297"/>
    <cellStyle name="Currency 2 3 26 2 3" xfId="1298"/>
    <cellStyle name="Currency 2 3 26 2 3 2" xfId="1299"/>
    <cellStyle name="Currency 2 3 26 2 4" xfId="1300"/>
    <cellStyle name="Currency 2 3 26 3" xfId="1301"/>
    <cellStyle name="Currency 2 3 26 3 2" xfId="1302"/>
    <cellStyle name="Currency 2 3 26 3 2 2" xfId="1303"/>
    <cellStyle name="Currency 2 3 26 3 3" xfId="1304"/>
    <cellStyle name="Currency 2 3 26 4" xfId="1305"/>
    <cellStyle name="Currency 2 3 26 4 2" xfId="1306"/>
    <cellStyle name="Currency 2 3 26 5" xfId="1307"/>
    <cellStyle name="Currency 2 3 27" xfId="1308"/>
    <cellStyle name="Currency 2 3 27 2" xfId="1309"/>
    <cellStyle name="Currency 2 3 27 2 2" xfId="1310"/>
    <cellStyle name="Currency 2 3 27 2 2 2" xfId="1311"/>
    <cellStyle name="Currency 2 3 27 2 2 2 2" xfId="1312"/>
    <cellStyle name="Currency 2 3 27 2 2 3" xfId="1313"/>
    <cellStyle name="Currency 2 3 27 2 3" xfId="1314"/>
    <cellStyle name="Currency 2 3 27 2 3 2" xfId="1315"/>
    <cellStyle name="Currency 2 3 27 2 4" xfId="1316"/>
    <cellStyle name="Currency 2 3 27 3" xfId="1317"/>
    <cellStyle name="Currency 2 3 27 3 2" xfId="1318"/>
    <cellStyle name="Currency 2 3 27 3 2 2" xfId="1319"/>
    <cellStyle name="Currency 2 3 27 3 3" xfId="1320"/>
    <cellStyle name="Currency 2 3 27 4" xfId="1321"/>
    <cellStyle name="Currency 2 3 27 4 2" xfId="1322"/>
    <cellStyle name="Currency 2 3 27 5" xfId="1323"/>
    <cellStyle name="Currency 2 3 28" xfId="1324"/>
    <cellStyle name="Currency 2 3 28 2" xfId="1325"/>
    <cellStyle name="Currency 2 3 28 2 2" xfId="1326"/>
    <cellStyle name="Currency 2 3 28 2 2 2" xfId="1327"/>
    <cellStyle name="Currency 2 3 28 2 2 2 2" xfId="1328"/>
    <cellStyle name="Currency 2 3 28 2 2 3" xfId="1329"/>
    <cellStyle name="Currency 2 3 28 2 3" xfId="1330"/>
    <cellStyle name="Currency 2 3 28 2 3 2" xfId="1331"/>
    <cellStyle name="Currency 2 3 28 2 4" xfId="1332"/>
    <cellStyle name="Currency 2 3 28 3" xfId="1333"/>
    <cellStyle name="Currency 2 3 28 3 2" xfId="1334"/>
    <cellStyle name="Currency 2 3 28 3 2 2" xfId="1335"/>
    <cellStyle name="Currency 2 3 28 3 3" xfId="1336"/>
    <cellStyle name="Currency 2 3 28 4" xfId="1337"/>
    <cellStyle name="Currency 2 3 28 4 2" xfId="1338"/>
    <cellStyle name="Currency 2 3 28 5" xfId="1339"/>
    <cellStyle name="Currency 2 3 29" xfId="1340"/>
    <cellStyle name="Currency 2 3 29 2" xfId="1341"/>
    <cellStyle name="Currency 2 3 29 2 2" xfId="1342"/>
    <cellStyle name="Currency 2 3 29 2 2 2" xfId="1343"/>
    <cellStyle name="Currency 2 3 29 2 2 2 2" xfId="1344"/>
    <cellStyle name="Currency 2 3 29 2 2 3" xfId="1345"/>
    <cellStyle name="Currency 2 3 29 2 3" xfId="1346"/>
    <cellStyle name="Currency 2 3 29 2 3 2" xfId="1347"/>
    <cellStyle name="Currency 2 3 29 2 4" xfId="1348"/>
    <cellStyle name="Currency 2 3 29 3" xfId="1349"/>
    <cellStyle name="Currency 2 3 29 3 2" xfId="1350"/>
    <cellStyle name="Currency 2 3 29 3 2 2" xfId="1351"/>
    <cellStyle name="Currency 2 3 29 3 3" xfId="1352"/>
    <cellStyle name="Currency 2 3 29 4" xfId="1353"/>
    <cellStyle name="Currency 2 3 29 4 2" xfId="1354"/>
    <cellStyle name="Currency 2 3 29 5" xfId="1355"/>
    <cellStyle name="Currency 2 3 3" xfId="1356"/>
    <cellStyle name="Currency 2 3 3 2" xfId="1357"/>
    <cellStyle name="Currency 2 3 3 2 2" xfId="1358"/>
    <cellStyle name="Currency 2 3 3 2 2 2" xfId="1359"/>
    <cellStyle name="Currency 2 3 3 2 2 2 2" xfId="1360"/>
    <cellStyle name="Currency 2 3 3 2 2 3" xfId="1361"/>
    <cellStyle name="Currency 2 3 3 2 3" xfId="1362"/>
    <cellStyle name="Currency 2 3 3 2 3 2" xfId="1363"/>
    <cellStyle name="Currency 2 3 3 2 4" xfId="1364"/>
    <cellStyle name="Currency 2 3 3 3" xfId="1365"/>
    <cellStyle name="Currency 2 3 3 3 2" xfId="1366"/>
    <cellStyle name="Currency 2 3 3 3 2 2" xfId="1367"/>
    <cellStyle name="Currency 2 3 3 3 3" xfId="1368"/>
    <cellStyle name="Currency 2 3 3 4" xfId="1369"/>
    <cellStyle name="Currency 2 3 3 4 2" xfId="1370"/>
    <cellStyle name="Currency 2 3 3 5" xfId="1371"/>
    <cellStyle name="Currency 2 3 30" xfId="1372"/>
    <cellStyle name="Currency 2 3 30 2" xfId="1373"/>
    <cellStyle name="Currency 2 3 30 2 2" xfId="1374"/>
    <cellStyle name="Currency 2 3 30 2 2 2" xfId="1375"/>
    <cellStyle name="Currency 2 3 30 2 2 2 2" xfId="1376"/>
    <cellStyle name="Currency 2 3 30 2 2 3" xfId="1377"/>
    <cellStyle name="Currency 2 3 30 2 3" xfId="1378"/>
    <cellStyle name="Currency 2 3 30 2 3 2" xfId="1379"/>
    <cellStyle name="Currency 2 3 30 2 4" xfId="1380"/>
    <cellStyle name="Currency 2 3 30 3" xfId="1381"/>
    <cellStyle name="Currency 2 3 30 3 2" xfId="1382"/>
    <cellStyle name="Currency 2 3 30 3 2 2" xfId="1383"/>
    <cellStyle name="Currency 2 3 30 3 3" xfId="1384"/>
    <cellStyle name="Currency 2 3 30 4" xfId="1385"/>
    <cellStyle name="Currency 2 3 30 4 2" xfId="1386"/>
    <cellStyle name="Currency 2 3 30 5" xfId="1387"/>
    <cellStyle name="Currency 2 3 31" xfId="1388"/>
    <cellStyle name="Currency 2 3 31 2" xfId="1389"/>
    <cellStyle name="Currency 2 3 31 2 2" xfId="1390"/>
    <cellStyle name="Currency 2 3 31 2 2 2" xfId="1391"/>
    <cellStyle name="Currency 2 3 31 2 2 2 2" xfId="1392"/>
    <cellStyle name="Currency 2 3 31 2 2 3" xfId="1393"/>
    <cellStyle name="Currency 2 3 31 2 3" xfId="1394"/>
    <cellStyle name="Currency 2 3 31 2 3 2" xfId="1395"/>
    <cellStyle name="Currency 2 3 31 2 4" xfId="1396"/>
    <cellStyle name="Currency 2 3 31 3" xfId="1397"/>
    <cellStyle name="Currency 2 3 31 3 2" xfId="1398"/>
    <cellStyle name="Currency 2 3 31 3 2 2" xfId="1399"/>
    <cellStyle name="Currency 2 3 31 3 3" xfId="1400"/>
    <cellStyle name="Currency 2 3 31 4" xfId="1401"/>
    <cellStyle name="Currency 2 3 31 4 2" xfId="1402"/>
    <cellStyle name="Currency 2 3 31 5" xfId="1403"/>
    <cellStyle name="Currency 2 3 32" xfId="1404"/>
    <cellStyle name="Currency 2 3 32 2" xfId="1405"/>
    <cellStyle name="Currency 2 3 32 2 2" xfId="1406"/>
    <cellStyle name="Currency 2 3 32 2 2 2" xfId="1407"/>
    <cellStyle name="Currency 2 3 32 2 2 2 2" xfId="1408"/>
    <cellStyle name="Currency 2 3 32 2 2 3" xfId="1409"/>
    <cellStyle name="Currency 2 3 32 2 3" xfId="1410"/>
    <cellStyle name="Currency 2 3 32 2 3 2" xfId="1411"/>
    <cellStyle name="Currency 2 3 32 2 4" xfId="1412"/>
    <cellStyle name="Currency 2 3 32 3" xfId="1413"/>
    <cellStyle name="Currency 2 3 32 3 2" xfId="1414"/>
    <cellStyle name="Currency 2 3 32 3 2 2" xfId="1415"/>
    <cellStyle name="Currency 2 3 32 3 3" xfId="1416"/>
    <cellStyle name="Currency 2 3 32 4" xfId="1417"/>
    <cellStyle name="Currency 2 3 32 4 2" xfId="1418"/>
    <cellStyle name="Currency 2 3 32 5" xfId="1419"/>
    <cellStyle name="Currency 2 3 33" xfId="1420"/>
    <cellStyle name="Currency 2 3 33 2" xfId="1421"/>
    <cellStyle name="Currency 2 3 33 2 2" xfId="1422"/>
    <cellStyle name="Currency 2 3 33 2 2 2" xfId="1423"/>
    <cellStyle name="Currency 2 3 33 2 2 2 2" xfId="1424"/>
    <cellStyle name="Currency 2 3 33 2 2 3" xfId="1425"/>
    <cellStyle name="Currency 2 3 33 2 3" xfId="1426"/>
    <cellStyle name="Currency 2 3 33 2 3 2" xfId="1427"/>
    <cellStyle name="Currency 2 3 33 2 4" xfId="1428"/>
    <cellStyle name="Currency 2 3 33 3" xfId="1429"/>
    <cellStyle name="Currency 2 3 33 3 2" xfId="1430"/>
    <cellStyle name="Currency 2 3 33 3 2 2" xfId="1431"/>
    <cellStyle name="Currency 2 3 33 3 3" xfId="1432"/>
    <cellStyle name="Currency 2 3 33 4" xfId="1433"/>
    <cellStyle name="Currency 2 3 33 4 2" xfId="1434"/>
    <cellStyle name="Currency 2 3 33 5" xfId="1435"/>
    <cellStyle name="Currency 2 3 34" xfId="1436"/>
    <cellStyle name="Currency 2 3 34 2" xfId="1437"/>
    <cellStyle name="Currency 2 3 34 2 2" xfId="1438"/>
    <cellStyle name="Currency 2 3 34 2 2 2" xfId="1439"/>
    <cellStyle name="Currency 2 3 34 2 2 2 2" xfId="1440"/>
    <cellStyle name="Currency 2 3 34 2 2 3" xfId="1441"/>
    <cellStyle name="Currency 2 3 34 2 3" xfId="1442"/>
    <cellStyle name="Currency 2 3 34 2 3 2" xfId="1443"/>
    <cellStyle name="Currency 2 3 34 2 4" xfId="1444"/>
    <cellStyle name="Currency 2 3 34 3" xfId="1445"/>
    <cellStyle name="Currency 2 3 34 3 2" xfId="1446"/>
    <cellStyle name="Currency 2 3 34 3 2 2" xfId="1447"/>
    <cellStyle name="Currency 2 3 34 3 3" xfId="1448"/>
    <cellStyle name="Currency 2 3 34 4" xfId="1449"/>
    <cellStyle name="Currency 2 3 34 4 2" xfId="1450"/>
    <cellStyle name="Currency 2 3 34 5" xfId="1451"/>
    <cellStyle name="Currency 2 3 35" xfId="1452"/>
    <cellStyle name="Currency 2 3 35 2" xfId="1453"/>
    <cellStyle name="Currency 2 3 35 2 2" xfId="1454"/>
    <cellStyle name="Currency 2 3 35 2 2 2" xfId="1455"/>
    <cellStyle name="Currency 2 3 35 2 2 2 2" xfId="1456"/>
    <cellStyle name="Currency 2 3 35 2 2 3" xfId="1457"/>
    <cellStyle name="Currency 2 3 35 2 3" xfId="1458"/>
    <cellStyle name="Currency 2 3 35 2 3 2" xfId="1459"/>
    <cellStyle name="Currency 2 3 35 2 4" xfId="1460"/>
    <cellStyle name="Currency 2 3 35 3" xfId="1461"/>
    <cellStyle name="Currency 2 3 35 3 2" xfId="1462"/>
    <cellStyle name="Currency 2 3 35 3 2 2" xfId="1463"/>
    <cellStyle name="Currency 2 3 35 3 3" xfId="1464"/>
    <cellStyle name="Currency 2 3 35 4" xfId="1465"/>
    <cellStyle name="Currency 2 3 35 4 2" xfId="1466"/>
    <cellStyle name="Currency 2 3 35 5" xfId="1467"/>
    <cellStyle name="Currency 2 3 36" xfId="1468"/>
    <cellStyle name="Currency 2 3 36 2" xfId="1469"/>
    <cellStyle name="Currency 2 3 36 2 2" xfId="1470"/>
    <cellStyle name="Currency 2 3 36 2 2 2" xfId="1471"/>
    <cellStyle name="Currency 2 3 36 2 2 2 2" xfId="1472"/>
    <cellStyle name="Currency 2 3 36 2 2 3" xfId="1473"/>
    <cellStyle name="Currency 2 3 36 2 3" xfId="1474"/>
    <cellStyle name="Currency 2 3 36 2 3 2" xfId="1475"/>
    <cellStyle name="Currency 2 3 36 2 4" xfId="1476"/>
    <cellStyle name="Currency 2 3 36 3" xfId="1477"/>
    <cellStyle name="Currency 2 3 36 3 2" xfId="1478"/>
    <cellStyle name="Currency 2 3 36 3 2 2" xfId="1479"/>
    <cellStyle name="Currency 2 3 36 3 3" xfId="1480"/>
    <cellStyle name="Currency 2 3 36 4" xfId="1481"/>
    <cellStyle name="Currency 2 3 36 4 2" xfId="1482"/>
    <cellStyle name="Currency 2 3 36 5" xfId="1483"/>
    <cellStyle name="Currency 2 3 37" xfId="1484"/>
    <cellStyle name="Currency 2 3 37 2" xfId="1485"/>
    <cellStyle name="Currency 2 3 37 2 2" xfId="1486"/>
    <cellStyle name="Currency 2 3 37 2 2 2" xfId="1487"/>
    <cellStyle name="Currency 2 3 37 2 2 2 2" xfId="1488"/>
    <cellStyle name="Currency 2 3 37 2 2 3" xfId="1489"/>
    <cellStyle name="Currency 2 3 37 2 3" xfId="1490"/>
    <cellStyle name="Currency 2 3 37 2 3 2" xfId="1491"/>
    <cellStyle name="Currency 2 3 37 2 4" xfId="1492"/>
    <cellStyle name="Currency 2 3 37 3" xfId="1493"/>
    <cellStyle name="Currency 2 3 37 3 2" xfId="1494"/>
    <cellStyle name="Currency 2 3 37 3 2 2" xfId="1495"/>
    <cellStyle name="Currency 2 3 37 3 3" xfId="1496"/>
    <cellStyle name="Currency 2 3 37 4" xfId="1497"/>
    <cellStyle name="Currency 2 3 37 4 2" xfId="1498"/>
    <cellStyle name="Currency 2 3 37 5" xfId="1499"/>
    <cellStyle name="Currency 2 3 38" xfId="1500"/>
    <cellStyle name="Currency 2 3 38 2" xfId="1501"/>
    <cellStyle name="Currency 2 3 38 2 2" xfId="1502"/>
    <cellStyle name="Currency 2 3 38 2 2 2" xfId="1503"/>
    <cellStyle name="Currency 2 3 38 2 2 2 2" xfId="1504"/>
    <cellStyle name="Currency 2 3 38 2 2 3" xfId="1505"/>
    <cellStyle name="Currency 2 3 38 2 3" xfId="1506"/>
    <cellStyle name="Currency 2 3 38 2 3 2" xfId="1507"/>
    <cellStyle name="Currency 2 3 38 2 4" xfId="1508"/>
    <cellStyle name="Currency 2 3 38 3" xfId="1509"/>
    <cellStyle name="Currency 2 3 38 3 2" xfId="1510"/>
    <cellStyle name="Currency 2 3 38 3 2 2" xfId="1511"/>
    <cellStyle name="Currency 2 3 38 3 3" xfId="1512"/>
    <cellStyle name="Currency 2 3 38 4" xfId="1513"/>
    <cellStyle name="Currency 2 3 38 4 2" xfId="1514"/>
    <cellStyle name="Currency 2 3 38 5" xfId="1515"/>
    <cellStyle name="Currency 2 3 39" xfId="1516"/>
    <cellStyle name="Currency 2 3 39 2" xfId="1517"/>
    <cellStyle name="Currency 2 3 39 2 2" xfId="1518"/>
    <cellStyle name="Currency 2 3 39 2 2 2" xfId="1519"/>
    <cellStyle name="Currency 2 3 39 2 2 2 2" xfId="1520"/>
    <cellStyle name="Currency 2 3 39 2 2 3" xfId="1521"/>
    <cellStyle name="Currency 2 3 39 2 3" xfId="1522"/>
    <cellStyle name="Currency 2 3 39 2 3 2" xfId="1523"/>
    <cellStyle name="Currency 2 3 39 2 4" xfId="1524"/>
    <cellStyle name="Currency 2 3 39 3" xfId="1525"/>
    <cellStyle name="Currency 2 3 39 3 2" xfId="1526"/>
    <cellStyle name="Currency 2 3 39 3 2 2" xfId="1527"/>
    <cellStyle name="Currency 2 3 39 3 3" xfId="1528"/>
    <cellStyle name="Currency 2 3 39 4" xfId="1529"/>
    <cellStyle name="Currency 2 3 39 4 2" xfId="1530"/>
    <cellStyle name="Currency 2 3 39 5" xfId="1531"/>
    <cellStyle name="Currency 2 3 4" xfId="1532"/>
    <cellStyle name="Currency 2 3 4 2" xfId="1533"/>
    <cellStyle name="Currency 2 3 4 2 2" xfId="1534"/>
    <cellStyle name="Currency 2 3 4 2 2 2" xfId="1535"/>
    <cellStyle name="Currency 2 3 4 2 2 2 2" xfId="1536"/>
    <cellStyle name="Currency 2 3 4 2 2 3" xfId="1537"/>
    <cellStyle name="Currency 2 3 4 2 3" xfId="1538"/>
    <cellStyle name="Currency 2 3 4 2 3 2" xfId="1539"/>
    <cellStyle name="Currency 2 3 4 2 4" xfId="1540"/>
    <cellStyle name="Currency 2 3 4 3" xfId="1541"/>
    <cellStyle name="Currency 2 3 4 3 2" xfId="1542"/>
    <cellStyle name="Currency 2 3 4 3 2 2" xfId="1543"/>
    <cellStyle name="Currency 2 3 4 3 3" xfId="1544"/>
    <cellStyle name="Currency 2 3 4 4" xfId="1545"/>
    <cellStyle name="Currency 2 3 4 4 2" xfId="1546"/>
    <cellStyle name="Currency 2 3 4 5" xfId="1547"/>
    <cellStyle name="Currency 2 3 40" xfId="1548"/>
    <cellStyle name="Currency 2 3 40 2" xfId="1549"/>
    <cellStyle name="Currency 2 3 40 2 2" xfId="1550"/>
    <cellStyle name="Currency 2 3 40 2 2 2" xfId="1551"/>
    <cellStyle name="Currency 2 3 40 2 2 2 2" xfId="1552"/>
    <cellStyle name="Currency 2 3 40 2 2 3" xfId="1553"/>
    <cellStyle name="Currency 2 3 40 2 3" xfId="1554"/>
    <cellStyle name="Currency 2 3 40 2 3 2" xfId="1555"/>
    <cellStyle name="Currency 2 3 40 2 4" xfId="1556"/>
    <cellStyle name="Currency 2 3 40 3" xfId="1557"/>
    <cellStyle name="Currency 2 3 40 3 2" xfId="1558"/>
    <cellStyle name="Currency 2 3 40 3 2 2" xfId="1559"/>
    <cellStyle name="Currency 2 3 40 3 3" xfId="1560"/>
    <cellStyle name="Currency 2 3 40 4" xfId="1561"/>
    <cellStyle name="Currency 2 3 40 4 2" xfId="1562"/>
    <cellStyle name="Currency 2 3 40 5" xfId="1563"/>
    <cellStyle name="Currency 2 3 41" xfId="1564"/>
    <cellStyle name="Currency 2 3 41 2" xfId="1565"/>
    <cellStyle name="Currency 2 3 41 2 2" xfId="1566"/>
    <cellStyle name="Currency 2 3 41 2 2 2" xfId="1567"/>
    <cellStyle name="Currency 2 3 41 2 2 2 2" xfId="1568"/>
    <cellStyle name="Currency 2 3 41 2 2 3" xfId="1569"/>
    <cellStyle name="Currency 2 3 41 2 3" xfId="1570"/>
    <cellStyle name="Currency 2 3 41 2 3 2" xfId="1571"/>
    <cellStyle name="Currency 2 3 41 2 4" xfId="1572"/>
    <cellStyle name="Currency 2 3 41 3" xfId="1573"/>
    <cellStyle name="Currency 2 3 41 3 2" xfId="1574"/>
    <cellStyle name="Currency 2 3 41 3 2 2" xfId="1575"/>
    <cellStyle name="Currency 2 3 41 3 3" xfId="1576"/>
    <cellStyle name="Currency 2 3 41 4" xfId="1577"/>
    <cellStyle name="Currency 2 3 41 4 2" xfId="1578"/>
    <cellStyle name="Currency 2 3 41 5" xfId="1579"/>
    <cellStyle name="Currency 2 3 42" xfId="1580"/>
    <cellStyle name="Currency 2 3 42 2" xfId="1581"/>
    <cellStyle name="Currency 2 3 42 2 2" xfId="1582"/>
    <cellStyle name="Currency 2 3 42 2 2 2" xfId="1583"/>
    <cellStyle name="Currency 2 3 42 2 2 2 2" xfId="1584"/>
    <cellStyle name="Currency 2 3 42 2 2 3" xfId="1585"/>
    <cellStyle name="Currency 2 3 42 2 3" xfId="1586"/>
    <cellStyle name="Currency 2 3 42 2 3 2" xfId="1587"/>
    <cellStyle name="Currency 2 3 42 2 4" xfId="1588"/>
    <cellStyle name="Currency 2 3 42 3" xfId="1589"/>
    <cellStyle name="Currency 2 3 42 3 2" xfId="1590"/>
    <cellStyle name="Currency 2 3 42 3 2 2" xfId="1591"/>
    <cellStyle name="Currency 2 3 42 3 3" xfId="1592"/>
    <cellStyle name="Currency 2 3 42 4" xfId="1593"/>
    <cellStyle name="Currency 2 3 42 4 2" xfId="1594"/>
    <cellStyle name="Currency 2 3 42 5" xfId="1595"/>
    <cellStyle name="Currency 2 3 43" xfId="1596"/>
    <cellStyle name="Currency 2 3 43 2" xfId="1597"/>
    <cellStyle name="Currency 2 3 43 2 2" xfId="1598"/>
    <cellStyle name="Currency 2 3 43 2 2 2" xfId="1599"/>
    <cellStyle name="Currency 2 3 43 2 2 2 2" xfId="1600"/>
    <cellStyle name="Currency 2 3 43 2 2 3" xfId="1601"/>
    <cellStyle name="Currency 2 3 43 2 3" xfId="1602"/>
    <cellStyle name="Currency 2 3 43 2 3 2" xfId="1603"/>
    <cellStyle name="Currency 2 3 43 2 4" xfId="1604"/>
    <cellStyle name="Currency 2 3 43 3" xfId="1605"/>
    <cellStyle name="Currency 2 3 43 3 2" xfId="1606"/>
    <cellStyle name="Currency 2 3 43 3 2 2" xfId="1607"/>
    <cellStyle name="Currency 2 3 43 3 3" xfId="1608"/>
    <cellStyle name="Currency 2 3 43 4" xfId="1609"/>
    <cellStyle name="Currency 2 3 43 4 2" xfId="1610"/>
    <cellStyle name="Currency 2 3 43 5" xfId="1611"/>
    <cellStyle name="Currency 2 3 44" xfId="1612"/>
    <cellStyle name="Currency 2 3 44 2" xfId="1613"/>
    <cellStyle name="Currency 2 3 44 2 2" xfId="1614"/>
    <cellStyle name="Currency 2 3 44 2 2 2" xfId="1615"/>
    <cellStyle name="Currency 2 3 44 2 3" xfId="1616"/>
    <cellStyle name="Currency 2 3 44 3" xfId="1617"/>
    <cellStyle name="Currency 2 3 44 3 2" xfId="1618"/>
    <cellStyle name="Currency 2 3 44 4" xfId="1619"/>
    <cellStyle name="Currency 2 3 45" xfId="1620"/>
    <cellStyle name="Currency 2 3 45 2" xfId="1621"/>
    <cellStyle name="Currency 2 3 45 2 2" xfId="1622"/>
    <cellStyle name="Currency 2 3 45 3" xfId="1623"/>
    <cellStyle name="Currency 2 3 46" xfId="1624"/>
    <cellStyle name="Currency 2 3 46 2" xfId="1625"/>
    <cellStyle name="Currency 2 3 47" xfId="1626"/>
    <cellStyle name="Currency 2 3 5" xfId="1627"/>
    <cellStyle name="Currency 2 3 5 2" xfId="1628"/>
    <cellStyle name="Currency 2 3 5 2 2" xfId="1629"/>
    <cellStyle name="Currency 2 3 5 2 2 2" xfId="1630"/>
    <cellStyle name="Currency 2 3 5 2 2 2 2" xfId="1631"/>
    <cellStyle name="Currency 2 3 5 2 2 3" xfId="1632"/>
    <cellStyle name="Currency 2 3 5 2 3" xfId="1633"/>
    <cellStyle name="Currency 2 3 5 2 3 2" xfId="1634"/>
    <cellStyle name="Currency 2 3 5 2 4" xfId="1635"/>
    <cellStyle name="Currency 2 3 5 3" xfId="1636"/>
    <cellStyle name="Currency 2 3 5 3 2" xfId="1637"/>
    <cellStyle name="Currency 2 3 5 3 2 2" xfId="1638"/>
    <cellStyle name="Currency 2 3 5 3 3" xfId="1639"/>
    <cellStyle name="Currency 2 3 5 4" xfId="1640"/>
    <cellStyle name="Currency 2 3 5 4 2" xfId="1641"/>
    <cellStyle name="Currency 2 3 5 5" xfId="1642"/>
    <cellStyle name="Currency 2 3 6" xfId="1643"/>
    <cellStyle name="Currency 2 3 6 2" xfId="1644"/>
    <cellStyle name="Currency 2 3 6 2 2" xfId="1645"/>
    <cellStyle name="Currency 2 3 6 2 2 2" xfId="1646"/>
    <cellStyle name="Currency 2 3 6 2 2 2 2" xfId="1647"/>
    <cellStyle name="Currency 2 3 6 2 2 3" xfId="1648"/>
    <cellStyle name="Currency 2 3 6 2 3" xfId="1649"/>
    <cellStyle name="Currency 2 3 6 2 3 2" xfId="1650"/>
    <cellStyle name="Currency 2 3 6 2 4" xfId="1651"/>
    <cellStyle name="Currency 2 3 6 3" xfId="1652"/>
    <cellStyle name="Currency 2 3 6 3 2" xfId="1653"/>
    <cellStyle name="Currency 2 3 6 3 2 2" xfId="1654"/>
    <cellStyle name="Currency 2 3 6 3 3" xfId="1655"/>
    <cellStyle name="Currency 2 3 6 4" xfId="1656"/>
    <cellStyle name="Currency 2 3 6 4 2" xfId="1657"/>
    <cellStyle name="Currency 2 3 6 5" xfId="1658"/>
    <cellStyle name="Currency 2 3 7" xfId="1659"/>
    <cellStyle name="Currency 2 3 7 2" xfId="1660"/>
    <cellStyle name="Currency 2 3 7 2 2" xfId="1661"/>
    <cellStyle name="Currency 2 3 7 2 2 2" xfId="1662"/>
    <cellStyle name="Currency 2 3 7 2 2 2 2" xfId="1663"/>
    <cellStyle name="Currency 2 3 7 2 2 3" xfId="1664"/>
    <cellStyle name="Currency 2 3 7 2 3" xfId="1665"/>
    <cellStyle name="Currency 2 3 7 2 3 2" xfId="1666"/>
    <cellStyle name="Currency 2 3 7 2 4" xfId="1667"/>
    <cellStyle name="Currency 2 3 7 3" xfId="1668"/>
    <cellStyle name="Currency 2 3 7 3 2" xfId="1669"/>
    <cellStyle name="Currency 2 3 7 3 2 2" xfId="1670"/>
    <cellStyle name="Currency 2 3 7 3 3" xfId="1671"/>
    <cellStyle name="Currency 2 3 7 4" xfId="1672"/>
    <cellStyle name="Currency 2 3 7 4 2" xfId="1673"/>
    <cellStyle name="Currency 2 3 7 5" xfId="1674"/>
    <cellStyle name="Currency 2 3 8" xfId="1675"/>
    <cellStyle name="Currency 2 3 8 2" xfId="1676"/>
    <cellStyle name="Currency 2 3 8 2 2" xfId="1677"/>
    <cellStyle name="Currency 2 3 8 2 2 2" xfId="1678"/>
    <cellStyle name="Currency 2 3 8 2 2 2 2" xfId="1679"/>
    <cellStyle name="Currency 2 3 8 2 2 3" xfId="1680"/>
    <cellStyle name="Currency 2 3 8 2 3" xfId="1681"/>
    <cellStyle name="Currency 2 3 8 2 3 2" xfId="1682"/>
    <cellStyle name="Currency 2 3 8 2 4" xfId="1683"/>
    <cellStyle name="Currency 2 3 8 3" xfId="1684"/>
    <cellStyle name="Currency 2 3 8 3 2" xfId="1685"/>
    <cellStyle name="Currency 2 3 8 3 2 2" xfId="1686"/>
    <cellStyle name="Currency 2 3 8 3 3" xfId="1687"/>
    <cellStyle name="Currency 2 3 8 4" xfId="1688"/>
    <cellStyle name="Currency 2 3 8 4 2" xfId="1689"/>
    <cellStyle name="Currency 2 3 8 5" xfId="1690"/>
    <cellStyle name="Currency 2 3 9" xfId="1691"/>
    <cellStyle name="Currency 2 3 9 2" xfId="1692"/>
    <cellStyle name="Currency 2 3 9 2 2" xfId="1693"/>
    <cellStyle name="Currency 2 3 9 2 2 2" xfId="1694"/>
    <cellStyle name="Currency 2 3 9 2 2 2 2" xfId="1695"/>
    <cellStyle name="Currency 2 3 9 2 2 3" xfId="1696"/>
    <cellStyle name="Currency 2 3 9 2 3" xfId="1697"/>
    <cellStyle name="Currency 2 3 9 2 3 2" xfId="1698"/>
    <cellStyle name="Currency 2 3 9 2 4" xfId="1699"/>
    <cellStyle name="Currency 2 3 9 3" xfId="1700"/>
    <cellStyle name="Currency 2 3 9 3 2" xfId="1701"/>
    <cellStyle name="Currency 2 3 9 3 2 2" xfId="1702"/>
    <cellStyle name="Currency 2 3 9 3 3" xfId="1703"/>
    <cellStyle name="Currency 2 3 9 4" xfId="1704"/>
    <cellStyle name="Currency 2 3 9 4 2" xfId="1705"/>
    <cellStyle name="Currency 2 3 9 5" xfId="1706"/>
    <cellStyle name="Currency 2 30" xfId="1707"/>
    <cellStyle name="Currency 2 30 2" xfId="1708"/>
    <cellStyle name="Currency 2 30 2 2" xfId="1709"/>
    <cellStyle name="Currency 2 30 2 2 2" xfId="1710"/>
    <cellStyle name="Currency 2 30 2 2 2 2" xfId="1711"/>
    <cellStyle name="Currency 2 30 2 2 3" xfId="1712"/>
    <cellStyle name="Currency 2 30 2 3" xfId="1713"/>
    <cellStyle name="Currency 2 30 2 3 2" xfId="1714"/>
    <cellStyle name="Currency 2 30 2 4" xfId="1715"/>
    <cellStyle name="Currency 2 30 3" xfId="1716"/>
    <cellStyle name="Currency 2 30 3 2" xfId="1717"/>
    <cellStyle name="Currency 2 30 3 2 2" xfId="1718"/>
    <cellStyle name="Currency 2 30 3 3" xfId="1719"/>
    <cellStyle name="Currency 2 30 4" xfId="1720"/>
    <cellStyle name="Currency 2 30 4 2" xfId="1721"/>
    <cellStyle name="Currency 2 30 5" xfId="1722"/>
    <cellStyle name="Currency 2 31" xfId="1723"/>
    <cellStyle name="Currency 2 31 2" xfId="1724"/>
    <cellStyle name="Currency 2 31 2 2" xfId="1725"/>
    <cellStyle name="Currency 2 31 2 2 2" xfId="1726"/>
    <cellStyle name="Currency 2 31 2 2 2 2" xfId="1727"/>
    <cellStyle name="Currency 2 31 2 2 3" xfId="1728"/>
    <cellStyle name="Currency 2 31 2 3" xfId="1729"/>
    <cellStyle name="Currency 2 31 2 3 2" xfId="1730"/>
    <cellStyle name="Currency 2 31 2 4" xfId="1731"/>
    <cellStyle name="Currency 2 31 3" xfId="1732"/>
    <cellStyle name="Currency 2 31 3 2" xfId="1733"/>
    <cellStyle name="Currency 2 31 3 2 2" xfId="1734"/>
    <cellStyle name="Currency 2 31 3 3" xfId="1735"/>
    <cellStyle name="Currency 2 31 4" xfId="1736"/>
    <cellStyle name="Currency 2 31 4 2" xfId="1737"/>
    <cellStyle name="Currency 2 31 5" xfId="1738"/>
    <cellStyle name="Currency 2 32" xfId="1739"/>
    <cellStyle name="Currency 2 32 2" xfId="1740"/>
    <cellStyle name="Currency 2 32 2 2" xfId="1741"/>
    <cellStyle name="Currency 2 32 2 2 2" xfId="1742"/>
    <cellStyle name="Currency 2 32 2 2 2 2" xfId="1743"/>
    <cellStyle name="Currency 2 32 2 2 3" xfId="1744"/>
    <cellStyle name="Currency 2 32 2 3" xfId="1745"/>
    <cellStyle name="Currency 2 32 2 3 2" xfId="1746"/>
    <cellStyle name="Currency 2 32 2 4" xfId="1747"/>
    <cellStyle name="Currency 2 32 3" xfId="1748"/>
    <cellStyle name="Currency 2 32 3 2" xfId="1749"/>
    <cellStyle name="Currency 2 32 3 2 2" xfId="1750"/>
    <cellStyle name="Currency 2 32 3 3" xfId="1751"/>
    <cellStyle name="Currency 2 32 4" xfId="1752"/>
    <cellStyle name="Currency 2 32 4 2" xfId="1753"/>
    <cellStyle name="Currency 2 32 5" xfId="1754"/>
    <cellStyle name="Currency 2 33" xfId="1755"/>
    <cellStyle name="Currency 2 33 2" xfId="1756"/>
    <cellStyle name="Currency 2 33 2 2" xfId="1757"/>
    <cellStyle name="Currency 2 33 2 2 2" xfId="1758"/>
    <cellStyle name="Currency 2 33 2 2 2 2" xfId="1759"/>
    <cellStyle name="Currency 2 33 2 2 3" xfId="1760"/>
    <cellStyle name="Currency 2 33 2 3" xfId="1761"/>
    <cellStyle name="Currency 2 33 2 3 2" xfId="1762"/>
    <cellStyle name="Currency 2 33 2 4" xfId="1763"/>
    <cellStyle name="Currency 2 33 3" xfId="1764"/>
    <cellStyle name="Currency 2 33 3 2" xfId="1765"/>
    <cellStyle name="Currency 2 33 3 2 2" xfId="1766"/>
    <cellStyle name="Currency 2 33 3 3" xfId="1767"/>
    <cellStyle name="Currency 2 33 4" xfId="1768"/>
    <cellStyle name="Currency 2 33 4 2" xfId="1769"/>
    <cellStyle name="Currency 2 33 5" xfId="1770"/>
    <cellStyle name="Currency 2 34" xfId="1771"/>
    <cellStyle name="Currency 2 34 2" xfId="1772"/>
    <cellStyle name="Currency 2 34 2 2" xfId="1773"/>
    <cellStyle name="Currency 2 34 2 2 2" xfId="1774"/>
    <cellStyle name="Currency 2 34 2 2 2 2" xfId="1775"/>
    <cellStyle name="Currency 2 34 2 2 3" xfId="1776"/>
    <cellStyle name="Currency 2 34 2 3" xfId="1777"/>
    <cellStyle name="Currency 2 34 2 3 2" xfId="1778"/>
    <cellStyle name="Currency 2 34 2 4" xfId="1779"/>
    <cellStyle name="Currency 2 34 3" xfId="1780"/>
    <cellStyle name="Currency 2 34 3 2" xfId="1781"/>
    <cellStyle name="Currency 2 34 3 2 2" xfId="1782"/>
    <cellStyle name="Currency 2 34 3 3" xfId="1783"/>
    <cellStyle name="Currency 2 34 4" xfId="1784"/>
    <cellStyle name="Currency 2 34 4 2" xfId="1785"/>
    <cellStyle name="Currency 2 34 5" xfId="1786"/>
    <cellStyle name="Currency 2 35" xfId="1787"/>
    <cellStyle name="Currency 2 35 2" xfId="1788"/>
    <cellStyle name="Currency 2 35 2 2" xfId="1789"/>
    <cellStyle name="Currency 2 35 2 2 2" xfId="1790"/>
    <cellStyle name="Currency 2 35 2 2 2 2" xfId="1791"/>
    <cellStyle name="Currency 2 35 2 2 3" xfId="1792"/>
    <cellStyle name="Currency 2 35 2 3" xfId="1793"/>
    <cellStyle name="Currency 2 35 2 3 2" xfId="1794"/>
    <cellStyle name="Currency 2 35 2 4" xfId="1795"/>
    <cellStyle name="Currency 2 35 3" xfId="1796"/>
    <cellStyle name="Currency 2 35 3 2" xfId="1797"/>
    <cellStyle name="Currency 2 35 3 2 2" xfId="1798"/>
    <cellStyle name="Currency 2 35 3 3" xfId="1799"/>
    <cellStyle name="Currency 2 35 4" xfId="1800"/>
    <cellStyle name="Currency 2 35 4 2" xfId="1801"/>
    <cellStyle name="Currency 2 35 5" xfId="1802"/>
    <cellStyle name="Currency 2 36" xfId="1803"/>
    <cellStyle name="Currency 2 36 2" xfId="1804"/>
    <cellStyle name="Currency 2 36 2 2" xfId="1805"/>
    <cellStyle name="Currency 2 36 2 2 2" xfId="1806"/>
    <cellStyle name="Currency 2 36 2 2 2 2" xfId="1807"/>
    <cellStyle name="Currency 2 36 2 2 3" xfId="1808"/>
    <cellStyle name="Currency 2 36 2 3" xfId="1809"/>
    <cellStyle name="Currency 2 36 2 3 2" xfId="1810"/>
    <cellStyle name="Currency 2 36 2 4" xfId="1811"/>
    <cellStyle name="Currency 2 36 3" xfId="1812"/>
    <cellStyle name="Currency 2 36 3 2" xfId="1813"/>
    <cellStyle name="Currency 2 36 3 2 2" xfId="1814"/>
    <cellStyle name="Currency 2 36 3 3" xfId="1815"/>
    <cellStyle name="Currency 2 36 4" xfId="1816"/>
    <cellStyle name="Currency 2 36 4 2" xfId="1817"/>
    <cellStyle name="Currency 2 36 5" xfId="1818"/>
    <cellStyle name="Currency 2 37" xfId="1819"/>
    <cellStyle name="Currency 2 37 2" xfId="1820"/>
    <cellStyle name="Currency 2 37 2 2" xfId="1821"/>
    <cellStyle name="Currency 2 37 2 2 2" xfId="1822"/>
    <cellStyle name="Currency 2 37 2 2 2 2" xfId="1823"/>
    <cellStyle name="Currency 2 37 2 2 3" xfId="1824"/>
    <cellStyle name="Currency 2 37 2 3" xfId="1825"/>
    <cellStyle name="Currency 2 37 2 3 2" xfId="1826"/>
    <cellStyle name="Currency 2 37 2 4" xfId="1827"/>
    <cellStyle name="Currency 2 37 3" xfId="1828"/>
    <cellStyle name="Currency 2 37 3 2" xfId="1829"/>
    <cellStyle name="Currency 2 37 3 2 2" xfId="1830"/>
    <cellStyle name="Currency 2 37 3 3" xfId="1831"/>
    <cellStyle name="Currency 2 37 4" xfId="1832"/>
    <cellStyle name="Currency 2 37 4 2" xfId="1833"/>
    <cellStyle name="Currency 2 37 5" xfId="1834"/>
    <cellStyle name="Currency 2 38" xfId="1835"/>
    <cellStyle name="Currency 2 38 2" xfId="1836"/>
    <cellStyle name="Currency 2 38 2 2" xfId="1837"/>
    <cellStyle name="Currency 2 38 2 2 2" xfId="1838"/>
    <cellStyle name="Currency 2 38 2 2 2 2" xfId="1839"/>
    <cellStyle name="Currency 2 38 2 2 3" xfId="1840"/>
    <cellStyle name="Currency 2 38 2 3" xfId="1841"/>
    <cellStyle name="Currency 2 38 2 3 2" xfId="1842"/>
    <cellStyle name="Currency 2 38 2 4" xfId="1843"/>
    <cellStyle name="Currency 2 38 3" xfId="1844"/>
    <cellStyle name="Currency 2 38 3 2" xfId="1845"/>
    <cellStyle name="Currency 2 38 3 2 2" xfId="1846"/>
    <cellStyle name="Currency 2 38 3 3" xfId="1847"/>
    <cellStyle name="Currency 2 38 4" xfId="1848"/>
    <cellStyle name="Currency 2 38 4 2" xfId="1849"/>
    <cellStyle name="Currency 2 38 5" xfId="1850"/>
    <cellStyle name="Currency 2 39" xfId="1851"/>
    <cellStyle name="Currency 2 39 2" xfId="1852"/>
    <cellStyle name="Currency 2 39 2 2" xfId="1853"/>
    <cellStyle name="Currency 2 39 2 2 2" xfId="1854"/>
    <cellStyle name="Currency 2 39 2 2 2 2" xfId="1855"/>
    <cellStyle name="Currency 2 39 2 2 3" xfId="1856"/>
    <cellStyle name="Currency 2 39 2 3" xfId="1857"/>
    <cellStyle name="Currency 2 39 2 3 2" xfId="1858"/>
    <cellStyle name="Currency 2 39 2 4" xfId="1859"/>
    <cellStyle name="Currency 2 39 3" xfId="1860"/>
    <cellStyle name="Currency 2 39 3 2" xfId="1861"/>
    <cellStyle name="Currency 2 39 3 2 2" xfId="1862"/>
    <cellStyle name="Currency 2 39 3 3" xfId="1863"/>
    <cellStyle name="Currency 2 39 4" xfId="1864"/>
    <cellStyle name="Currency 2 39 4 2" xfId="1865"/>
    <cellStyle name="Currency 2 39 5" xfId="1866"/>
    <cellStyle name="Currency 2 4" xfId="1867"/>
    <cellStyle name="Currency 2 4 2" xfId="1868"/>
    <cellStyle name="Currency 2 4 2 2" xfId="1869"/>
    <cellStyle name="Currency 2 4 2 2 2" xfId="1870"/>
    <cellStyle name="Currency 2 4 2 2 2 2" xfId="1871"/>
    <cellStyle name="Currency 2 4 2 2 3" xfId="1872"/>
    <cellStyle name="Currency 2 4 2 3" xfId="1873"/>
    <cellStyle name="Currency 2 4 2 3 2" xfId="1874"/>
    <cellStyle name="Currency 2 4 2 4" xfId="1875"/>
    <cellStyle name="Currency 2 4 3" xfId="1876"/>
    <cellStyle name="Currency 2 4 3 2" xfId="1877"/>
    <cellStyle name="Currency 2 4 3 2 2" xfId="1878"/>
    <cellStyle name="Currency 2 4 3 3" xfId="1879"/>
    <cellStyle name="Currency 2 4 4" xfId="1880"/>
    <cellStyle name="Currency 2 4 4 2" xfId="1881"/>
    <cellStyle name="Currency 2 4 5" xfId="1882"/>
    <cellStyle name="Currency 2 40" xfId="1883"/>
    <cellStyle name="Currency 2 40 2" xfId="1884"/>
    <cellStyle name="Currency 2 40 2 2" xfId="1885"/>
    <cellStyle name="Currency 2 40 2 2 2" xfId="1886"/>
    <cellStyle name="Currency 2 40 2 2 2 2" xfId="1887"/>
    <cellStyle name="Currency 2 40 2 2 3" xfId="1888"/>
    <cellStyle name="Currency 2 40 2 3" xfId="1889"/>
    <cellStyle name="Currency 2 40 2 3 2" xfId="1890"/>
    <cellStyle name="Currency 2 40 2 4" xfId="1891"/>
    <cellStyle name="Currency 2 40 3" xfId="1892"/>
    <cellStyle name="Currency 2 40 3 2" xfId="1893"/>
    <cellStyle name="Currency 2 40 3 2 2" xfId="1894"/>
    <cellStyle name="Currency 2 40 3 3" xfId="1895"/>
    <cellStyle name="Currency 2 40 4" xfId="1896"/>
    <cellStyle name="Currency 2 40 4 2" xfId="1897"/>
    <cellStyle name="Currency 2 40 5" xfId="1898"/>
    <cellStyle name="Currency 2 41" xfId="1899"/>
    <cellStyle name="Currency 2 41 2" xfId="1900"/>
    <cellStyle name="Currency 2 41 2 2" xfId="1901"/>
    <cellStyle name="Currency 2 41 2 2 2" xfId="1902"/>
    <cellStyle name="Currency 2 41 2 2 2 2" xfId="1903"/>
    <cellStyle name="Currency 2 41 2 2 3" xfId="1904"/>
    <cellStyle name="Currency 2 41 2 3" xfId="1905"/>
    <cellStyle name="Currency 2 41 2 3 2" xfId="1906"/>
    <cellStyle name="Currency 2 41 2 4" xfId="1907"/>
    <cellStyle name="Currency 2 41 3" xfId="1908"/>
    <cellStyle name="Currency 2 41 3 2" xfId="1909"/>
    <cellStyle name="Currency 2 41 3 2 2" xfId="1910"/>
    <cellStyle name="Currency 2 41 3 3" xfId="1911"/>
    <cellStyle name="Currency 2 41 4" xfId="1912"/>
    <cellStyle name="Currency 2 41 4 2" xfId="1913"/>
    <cellStyle name="Currency 2 41 5" xfId="1914"/>
    <cellStyle name="Currency 2 42" xfId="1915"/>
    <cellStyle name="Currency 2 42 2" xfId="1916"/>
    <cellStyle name="Currency 2 42 2 2" xfId="1917"/>
    <cellStyle name="Currency 2 42 2 2 2" xfId="1918"/>
    <cellStyle name="Currency 2 42 2 2 2 2" xfId="1919"/>
    <cellStyle name="Currency 2 42 2 2 3" xfId="1920"/>
    <cellStyle name="Currency 2 42 2 3" xfId="1921"/>
    <cellStyle name="Currency 2 42 2 3 2" xfId="1922"/>
    <cellStyle name="Currency 2 42 2 4" xfId="1923"/>
    <cellStyle name="Currency 2 42 3" xfId="1924"/>
    <cellStyle name="Currency 2 42 3 2" xfId="1925"/>
    <cellStyle name="Currency 2 42 3 2 2" xfId="1926"/>
    <cellStyle name="Currency 2 42 3 3" xfId="1927"/>
    <cellStyle name="Currency 2 42 4" xfId="1928"/>
    <cellStyle name="Currency 2 42 4 2" xfId="1929"/>
    <cellStyle name="Currency 2 42 5" xfId="1930"/>
    <cellStyle name="Currency 2 43" xfId="1931"/>
    <cellStyle name="Currency 2 43 2" xfId="1932"/>
    <cellStyle name="Currency 2 43 2 2" xfId="1933"/>
    <cellStyle name="Currency 2 43 2 2 2" xfId="1934"/>
    <cellStyle name="Currency 2 43 2 2 2 2" xfId="1935"/>
    <cellStyle name="Currency 2 43 2 2 3" xfId="1936"/>
    <cellStyle name="Currency 2 43 2 3" xfId="1937"/>
    <cellStyle name="Currency 2 43 2 3 2" xfId="1938"/>
    <cellStyle name="Currency 2 43 2 4" xfId="1939"/>
    <cellStyle name="Currency 2 43 3" xfId="1940"/>
    <cellStyle name="Currency 2 43 3 2" xfId="1941"/>
    <cellStyle name="Currency 2 43 3 2 2" xfId="1942"/>
    <cellStyle name="Currency 2 43 3 3" xfId="1943"/>
    <cellStyle name="Currency 2 43 4" xfId="1944"/>
    <cellStyle name="Currency 2 43 4 2" xfId="1945"/>
    <cellStyle name="Currency 2 43 5" xfId="1946"/>
    <cellStyle name="Currency 2 44" xfId="1947"/>
    <cellStyle name="Currency 2 44 2" xfId="1948"/>
    <cellStyle name="Currency 2 44 2 2" xfId="1949"/>
    <cellStyle name="Currency 2 44 2 2 2" xfId="1950"/>
    <cellStyle name="Currency 2 44 2 2 2 2" xfId="1951"/>
    <cellStyle name="Currency 2 44 2 2 3" xfId="1952"/>
    <cellStyle name="Currency 2 44 2 3" xfId="1953"/>
    <cellStyle name="Currency 2 44 2 3 2" xfId="1954"/>
    <cellStyle name="Currency 2 44 2 4" xfId="1955"/>
    <cellStyle name="Currency 2 44 3" xfId="1956"/>
    <cellStyle name="Currency 2 44 3 2" xfId="1957"/>
    <cellStyle name="Currency 2 44 3 2 2" xfId="1958"/>
    <cellStyle name="Currency 2 44 3 3" xfId="1959"/>
    <cellStyle name="Currency 2 44 4" xfId="1960"/>
    <cellStyle name="Currency 2 44 4 2" xfId="1961"/>
    <cellStyle name="Currency 2 44 5" xfId="1962"/>
    <cellStyle name="Currency 2 45" xfId="1963"/>
    <cellStyle name="Currency 2 45 2" xfId="1964"/>
    <cellStyle name="Currency 2 45 2 2" xfId="1965"/>
    <cellStyle name="Currency 2 45 2 2 2" xfId="1966"/>
    <cellStyle name="Currency 2 45 2 2 2 2" xfId="1967"/>
    <cellStyle name="Currency 2 45 2 2 3" xfId="1968"/>
    <cellStyle name="Currency 2 45 2 3" xfId="1969"/>
    <cellStyle name="Currency 2 45 2 3 2" xfId="1970"/>
    <cellStyle name="Currency 2 45 2 4" xfId="1971"/>
    <cellStyle name="Currency 2 45 3" xfId="1972"/>
    <cellStyle name="Currency 2 45 3 2" xfId="1973"/>
    <cellStyle name="Currency 2 45 3 2 2" xfId="1974"/>
    <cellStyle name="Currency 2 45 3 3" xfId="1975"/>
    <cellStyle name="Currency 2 45 4" xfId="1976"/>
    <cellStyle name="Currency 2 45 4 2" xfId="1977"/>
    <cellStyle name="Currency 2 45 5" xfId="1978"/>
    <cellStyle name="Currency 2 46" xfId="1979"/>
    <cellStyle name="Currency 2 46 2" xfId="1980"/>
    <cellStyle name="Currency 2 46 2 2" xfId="1981"/>
    <cellStyle name="Currency 2 46 2 2 2" xfId="1982"/>
    <cellStyle name="Currency 2 46 2 3" xfId="1983"/>
    <cellStyle name="Currency 2 46 3" xfId="1984"/>
    <cellStyle name="Currency 2 46 3 2" xfId="1985"/>
    <cellStyle name="Currency 2 46 4" xfId="1986"/>
    <cellStyle name="Currency 2 47" xfId="1987"/>
    <cellStyle name="Currency 2 47 2" xfId="1988"/>
    <cellStyle name="Currency 2 47 2 2" xfId="1989"/>
    <cellStyle name="Currency 2 47 3" xfId="1990"/>
    <cellStyle name="Currency 2 48" xfId="1991"/>
    <cellStyle name="Currency 2 48 2" xfId="1992"/>
    <cellStyle name="Currency 2 49" xfId="1993"/>
    <cellStyle name="Currency 2 5" xfId="1994"/>
    <cellStyle name="Currency 2 5 2" xfId="1995"/>
    <cellStyle name="Currency 2 5 2 2" xfId="1996"/>
    <cellStyle name="Currency 2 5 2 2 2" xfId="1997"/>
    <cellStyle name="Currency 2 5 2 2 2 2" xfId="1998"/>
    <cellStyle name="Currency 2 5 2 2 3" xfId="1999"/>
    <cellStyle name="Currency 2 5 2 3" xfId="2000"/>
    <cellStyle name="Currency 2 5 2 3 2" xfId="2001"/>
    <cellStyle name="Currency 2 5 2 4" xfId="2002"/>
    <cellStyle name="Currency 2 5 3" xfId="2003"/>
    <cellStyle name="Currency 2 5 3 2" xfId="2004"/>
    <cellStyle name="Currency 2 5 3 2 2" xfId="2005"/>
    <cellStyle name="Currency 2 5 3 3" xfId="2006"/>
    <cellStyle name="Currency 2 5 4" xfId="2007"/>
    <cellStyle name="Currency 2 5 4 2" xfId="2008"/>
    <cellStyle name="Currency 2 5 5" xfId="2009"/>
    <cellStyle name="Currency 2 6" xfId="2010"/>
    <cellStyle name="Currency 2 6 2" xfId="2011"/>
    <cellStyle name="Currency 2 6 2 2" xfId="2012"/>
    <cellStyle name="Currency 2 6 2 2 2" xfId="2013"/>
    <cellStyle name="Currency 2 6 2 2 2 2" xfId="2014"/>
    <cellStyle name="Currency 2 6 2 2 3" xfId="2015"/>
    <cellStyle name="Currency 2 6 2 3" xfId="2016"/>
    <cellStyle name="Currency 2 6 2 3 2" xfId="2017"/>
    <cellStyle name="Currency 2 6 2 4" xfId="2018"/>
    <cellStyle name="Currency 2 6 3" xfId="2019"/>
    <cellStyle name="Currency 2 6 3 2" xfId="2020"/>
    <cellStyle name="Currency 2 6 3 2 2" xfId="2021"/>
    <cellStyle name="Currency 2 6 3 3" xfId="2022"/>
    <cellStyle name="Currency 2 6 4" xfId="2023"/>
    <cellStyle name="Currency 2 6 4 2" xfId="2024"/>
    <cellStyle name="Currency 2 6 5" xfId="2025"/>
    <cellStyle name="Currency 2 7" xfId="2026"/>
    <cellStyle name="Currency 2 7 2" xfId="2027"/>
    <cellStyle name="Currency 2 7 2 2" xfId="2028"/>
    <cellStyle name="Currency 2 7 2 2 2" xfId="2029"/>
    <cellStyle name="Currency 2 7 2 2 2 2" xfId="2030"/>
    <cellStyle name="Currency 2 7 2 2 3" xfId="2031"/>
    <cellStyle name="Currency 2 7 2 3" xfId="2032"/>
    <cellStyle name="Currency 2 7 2 3 2" xfId="2033"/>
    <cellStyle name="Currency 2 7 2 4" xfId="2034"/>
    <cellStyle name="Currency 2 7 3" xfId="2035"/>
    <cellStyle name="Currency 2 7 3 2" xfId="2036"/>
    <cellStyle name="Currency 2 7 3 2 2" xfId="2037"/>
    <cellStyle name="Currency 2 7 3 3" xfId="2038"/>
    <cellStyle name="Currency 2 7 4" xfId="2039"/>
    <cellStyle name="Currency 2 7 4 2" xfId="2040"/>
    <cellStyle name="Currency 2 7 5" xfId="2041"/>
    <cellStyle name="Currency 2 8" xfId="2042"/>
    <cellStyle name="Currency 2 8 2" xfId="2043"/>
    <cellStyle name="Currency 2 8 2 2" xfId="2044"/>
    <cellStyle name="Currency 2 8 2 2 2" xfId="2045"/>
    <cellStyle name="Currency 2 8 2 2 2 2" xfId="2046"/>
    <cellStyle name="Currency 2 8 2 2 3" xfId="2047"/>
    <cellStyle name="Currency 2 8 2 3" xfId="2048"/>
    <cellStyle name="Currency 2 8 2 3 2" xfId="2049"/>
    <cellStyle name="Currency 2 8 2 4" xfId="2050"/>
    <cellStyle name="Currency 2 8 3" xfId="2051"/>
    <cellStyle name="Currency 2 8 3 2" xfId="2052"/>
    <cellStyle name="Currency 2 8 3 2 2" xfId="2053"/>
    <cellStyle name="Currency 2 8 3 3" xfId="2054"/>
    <cellStyle name="Currency 2 8 4" xfId="2055"/>
    <cellStyle name="Currency 2 8 4 2" xfId="2056"/>
    <cellStyle name="Currency 2 8 5" xfId="2057"/>
    <cellStyle name="Currency 2 9" xfId="2058"/>
    <cellStyle name="Currency 2 9 2" xfId="2059"/>
    <cellStyle name="Currency 2 9 2 2" xfId="2060"/>
    <cellStyle name="Currency 2 9 2 2 2" xfId="2061"/>
    <cellStyle name="Currency 2 9 2 2 2 2" xfId="2062"/>
    <cellStyle name="Currency 2 9 2 2 3" xfId="2063"/>
    <cellStyle name="Currency 2 9 2 3" xfId="2064"/>
    <cellStyle name="Currency 2 9 2 3 2" xfId="2065"/>
    <cellStyle name="Currency 2 9 2 4" xfId="2066"/>
    <cellStyle name="Currency 2 9 3" xfId="2067"/>
    <cellStyle name="Currency 2 9 3 2" xfId="2068"/>
    <cellStyle name="Currency 2 9 3 2 2" xfId="2069"/>
    <cellStyle name="Currency 2 9 3 3" xfId="2070"/>
    <cellStyle name="Currency 2 9 4" xfId="2071"/>
    <cellStyle name="Currency 2 9 4 2" xfId="2072"/>
    <cellStyle name="Currency 2 9 5" xfId="2073"/>
    <cellStyle name="Normal" xfId="0" builtinId="0"/>
    <cellStyle name="Normal 10" xfId="4"/>
    <cellStyle name="Normal 11" xfId="2074"/>
    <cellStyle name="Normal 12" xfId="2075"/>
    <cellStyle name="Normal 13" xfId="2076"/>
    <cellStyle name="Normal 14" xfId="2077"/>
    <cellStyle name="Normal 15" xfId="2078"/>
    <cellStyle name="Normal 16" xfId="2079"/>
    <cellStyle name="Normal 17" xfId="2080"/>
    <cellStyle name="Normal 18" xfId="2081"/>
    <cellStyle name="Normal 19" xfId="2082"/>
    <cellStyle name="Normal 2" xfId="2083"/>
    <cellStyle name="Normal 2 10" xfId="2084"/>
    <cellStyle name="Normal 2 10 2" xfId="2085"/>
    <cellStyle name="Normal 2 10 2 2" xfId="2086"/>
    <cellStyle name="Normal 2 10 2 2 2" xfId="2087"/>
    <cellStyle name="Normal 2 10 2 2 2 2" xfId="2088"/>
    <cellStyle name="Normal 2 10 2 2 3" xfId="2089"/>
    <cellStyle name="Normal 2 10 2 3" xfId="2090"/>
    <cellStyle name="Normal 2 10 2 3 2" xfId="2091"/>
    <cellStyle name="Normal 2 10 2 4" xfId="2092"/>
    <cellStyle name="Normal 2 10 3" xfId="2093"/>
    <cellStyle name="Normal 2 10 3 2" xfId="2094"/>
    <cellStyle name="Normal 2 10 3 2 2" xfId="2095"/>
    <cellStyle name="Normal 2 10 3 3" xfId="2096"/>
    <cellStyle name="Normal 2 10 4" xfId="2097"/>
    <cellStyle name="Normal 2 10 4 2" xfId="2098"/>
    <cellStyle name="Normal 2 10 5" xfId="2099"/>
    <cellStyle name="Normal 2 11" xfId="2100"/>
    <cellStyle name="Normal 2 11 2" xfId="2101"/>
    <cellStyle name="Normal 2 11 2 2" xfId="2102"/>
    <cellStyle name="Normal 2 11 2 2 2" xfId="2103"/>
    <cellStyle name="Normal 2 11 2 2 2 2" xfId="2104"/>
    <cellStyle name="Normal 2 11 2 2 3" xfId="2105"/>
    <cellStyle name="Normal 2 11 2 3" xfId="2106"/>
    <cellStyle name="Normal 2 11 2 3 2" xfId="2107"/>
    <cellStyle name="Normal 2 11 2 4" xfId="2108"/>
    <cellStyle name="Normal 2 11 3" xfId="2109"/>
    <cellStyle name="Normal 2 11 3 2" xfId="2110"/>
    <cellStyle name="Normal 2 11 3 2 2" xfId="2111"/>
    <cellStyle name="Normal 2 11 3 3" xfId="2112"/>
    <cellStyle name="Normal 2 11 4" xfId="2113"/>
    <cellStyle name="Normal 2 11 4 2" xfId="2114"/>
    <cellStyle name="Normal 2 11 5" xfId="2115"/>
    <cellStyle name="Normal 2 12" xfId="2116"/>
    <cellStyle name="Normal 2 12 2" xfId="2117"/>
    <cellStyle name="Normal 2 12 2 2" xfId="2118"/>
    <cellStyle name="Normal 2 12 2 2 2" xfId="2119"/>
    <cellStyle name="Normal 2 12 2 2 2 2" xfId="2120"/>
    <cellStyle name="Normal 2 12 2 2 3" xfId="2121"/>
    <cellStyle name="Normal 2 12 2 3" xfId="2122"/>
    <cellStyle name="Normal 2 12 2 3 2" xfId="2123"/>
    <cellStyle name="Normal 2 12 2 4" xfId="2124"/>
    <cellStyle name="Normal 2 12 3" xfId="2125"/>
    <cellStyle name="Normal 2 12 3 2" xfId="2126"/>
    <cellStyle name="Normal 2 12 3 2 2" xfId="2127"/>
    <cellStyle name="Normal 2 12 3 3" xfId="2128"/>
    <cellStyle name="Normal 2 12 4" xfId="2129"/>
    <cellStyle name="Normal 2 12 4 2" xfId="2130"/>
    <cellStyle name="Normal 2 12 5" xfId="2131"/>
    <cellStyle name="Normal 2 13" xfId="2132"/>
    <cellStyle name="Normal 2 13 2" xfId="2133"/>
    <cellStyle name="Normal 2 13 2 2" xfId="2134"/>
    <cellStyle name="Normal 2 13 2 2 2" xfId="2135"/>
    <cellStyle name="Normal 2 13 2 2 2 2" xfId="2136"/>
    <cellStyle name="Normal 2 13 2 2 3" xfId="2137"/>
    <cellStyle name="Normal 2 13 2 3" xfId="2138"/>
    <cellStyle name="Normal 2 13 2 3 2" xfId="2139"/>
    <cellStyle name="Normal 2 13 2 4" xfId="2140"/>
    <cellStyle name="Normal 2 13 3" xfId="2141"/>
    <cellStyle name="Normal 2 13 3 2" xfId="2142"/>
    <cellStyle name="Normal 2 13 3 2 2" xfId="2143"/>
    <cellStyle name="Normal 2 13 3 3" xfId="2144"/>
    <cellStyle name="Normal 2 13 4" xfId="2145"/>
    <cellStyle name="Normal 2 13 4 2" xfId="2146"/>
    <cellStyle name="Normal 2 13 5" xfId="2147"/>
    <cellStyle name="Normal 2 14" xfId="2148"/>
    <cellStyle name="Normal 2 14 2" xfId="2149"/>
    <cellStyle name="Normal 2 14 2 2" xfId="2150"/>
    <cellStyle name="Normal 2 14 2 2 2" xfId="2151"/>
    <cellStyle name="Normal 2 14 2 2 2 2" xfId="2152"/>
    <cellStyle name="Normal 2 14 2 2 3" xfId="2153"/>
    <cellStyle name="Normal 2 14 2 3" xfId="2154"/>
    <cellStyle name="Normal 2 14 2 3 2" xfId="2155"/>
    <cellStyle name="Normal 2 14 2 4" xfId="2156"/>
    <cellStyle name="Normal 2 14 3" xfId="2157"/>
    <cellStyle name="Normal 2 14 3 2" xfId="2158"/>
    <cellStyle name="Normal 2 14 3 2 2" xfId="2159"/>
    <cellStyle name="Normal 2 14 3 3" xfId="2160"/>
    <cellStyle name="Normal 2 14 4" xfId="2161"/>
    <cellStyle name="Normal 2 14 4 2" xfId="2162"/>
    <cellStyle name="Normal 2 14 5" xfId="2163"/>
    <cellStyle name="Normal 2 15" xfId="2164"/>
    <cellStyle name="Normal 2 15 2" xfId="2165"/>
    <cellStyle name="Normal 2 15 2 2" xfId="2166"/>
    <cellStyle name="Normal 2 15 2 2 2" xfId="2167"/>
    <cellStyle name="Normal 2 15 2 2 2 2" xfId="2168"/>
    <cellStyle name="Normal 2 15 2 2 3" xfId="2169"/>
    <cellStyle name="Normal 2 15 2 3" xfId="2170"/>
    <cellStyle name="Normal 2 15 2 3 2" xfId="2171"/>
    <cellStyle name="Normal 2 15 2 4" xfId="2172"/>
    <cellStyle name="Normal 2 15 3" xfId="2173"/>
    <cellStyle name="Normal 2 15 3 2" xfId="2174"/>
    <cellStyle name="Normal 2 15 3 2 2" xfId="2175"/>
    <cellStyle name="Normal 2 15 3 3" xfId="2176"/>
    <cellStyle name="Normal 2 15 4" xfId="2177"/>
    <cellStyle name="Normal 2 15 4 2" xfId="2178"/>
    <cellStyle name="Normal 2 15 5" xfId="2179"/>
    <cellStyle name="Normal 2 16" xfId="2180"/>
    <cellStyle name="Normal 2 16 2" xfId="2181"/>
    <cellStyle name="Normal 2 16 2 2" xfId="2182"/>
    <cellStyle name="Normal 2 16 2 2 2" xfId="2183"/>
    <cellStyle name="Normal 2 16 2 2 2 2" xfId="2184"/>
    <cellStyle name="Normal 2 16 2 2 3" xfId="2185"/>
    <cellStyle name="Normal 2 16 2 3" xfId="2186"/>
    <cellStyle name="Normal 2 16 2 3 2" xfId="2187"/>
    <cellStyle name="Normal 2 16 2 4" xfId="2188"/>
    <cellStyle name="Normal 2 16 3" xfId="2189"/>
    <cellStyle name="Normal 2 16 3 2" xfId="2190"/>
    <cellStyle name="Normal 2 16 3 2 2" xfId="2191"/>
    <cellStyle name="Normal 2 16 3 3" xfId="2192"/>
    <cellStyle name="Normal 2 16 4" xfId="2193"/>
    <cellStyle name="Normal 2 16 4 2" xfId="2194"/>
    <cellStyle name="Normal 2 16 5" xfId="2195"/>
    <cellStyle name="Normal 2 17" xfId="2196"/>
    <cellStyle name="Normal 2 17 2" xfId="2197"/>
    <cellStyle name="Normal 2 17 2 2" xfId="2198"/>
    <cellStyle name="Normal 2 17 2 2 2" xfId="2199"/>
    <cellStyle name="Normal 2 17 2 2 2 2" xfId="2200"/>
    <cellStyle name="Normal 2 17 2 2 3" xfId="2201"/>
    <cellStyle name="Normal 2 17 2 3" xfId="2202"/>
    <cellStyle name="Normal 2 17 2 3 2" xfId="2203"/>
    <cellStyle name="Normal 2 17 2 4" xfId="2204"/>
    <cellStyle name="Normal 2 17 3" xfId="2205"/>
    <cellStyle name="Normal 2 17 3 2" xfId="2206"/>
    <cellStyle name="Normal 2 17 3 2 2" xfId="2207"/>
    <cellStyle name="Normal 2 17 3 3" xfId="2208"/>
    <cellStyle name="Normal 2 17 4" xfId="2209"/>
    <cellStyle name="Normal 2 17 4 2" xfId="2210"/>
    <cellStyle name="Normal 2 17 5" xfId="2211"/>
    <cellStyle name="Normal 2 18" xfId="2212"/>
    <cellStyle name="Normal 2 18 2" xfId="2213"/>
    <cellStyle name="Normal 2 18 2 2" xfId="2214"/>
    <cellStyle name="Normal 2 18 2 2 2" xfId="2215"/>
    <cellStyle name="Normal 2 18 2 2 2 2" xfId="2216"/>
    <cellStyle name="Normal 2 18 2 2 3" xfId="2217"/>
    <cellStyle name="Normal 2 18 2 3" xfId="2218"/>
    <cellStyle name="Normal 2 18 2 3 2" xfId="2219"/>
    <cellStyle name="Normal 2 18 2 4" xfId="2220"/>
    <cellStyle name="Normal 2 18 3" xfId="2221"/>
    <cellStyle name="Normal 2 18 3 2" xfId="2222"/>
    <cellStyle name="Normal 2 18 3 2 2" xfId="2223"/>
    <cellStyle name="Normal 2 18 3 3" xfId="2224"/>
    <cellStyle name="Normal 2 18 4" xfId="2225"/>
    <cellStyle name="Normal 2 18 4 2" xfId="2226"/>
    <cellStyle name="Normal 2 18 5" xfId="2227"/>
    <cellStyle name="Normal 2 19" xfId="2228"/>
    <cellStyle name="Normal 2 19 2" xfId="2229"/>
    <cellStyle name="Normal 2 19 2 2" xfId="2230"/>
    <cellStyle name="Normal 2 19 2 2 2" xfId="2231"/>
    <cellStyle name="Normal 2 19 2 2 2 2" xfId="2232"/>
    <cellStyle name="Normal 2 19 2 2 3" xfId="2233"/>
    <cellStyle name="Normal 2 19 2 3" xfId="2234"/>
    <cellStyle name="Normal 2 19 2 3 2" xfId="2235"/>
    <cellStyle name="Normal 2 19 2 4" xfId="2236"/>
    <cellStyle name="Normal 2 19 3" xfId="2237"/>
    <cellStyle name="Normal 2 19 3 2" xfId="2238"/>
    <cellStyle name="Normal 2 19 3 2 2" xfId="2239"/>
    <cellStyle name="Normal 2 19 3 3" xfId="2240"/>
    <cellStyle name="Normal 2 19 4" xfId="2241"/>
    <cellStyle name="Normal 2 19 4 2" xfId="2242"/>
    <cellStyle name="Normal 2 19 5" xfId="2243"/>
    <cellStyle name="Normal 2 2" xfId="2244"/>
    <cellStyle name="Normal 2 2 10" xfId="2245"/>
    <cellStyle name="Normal 2 2 10 2" xfId="2246"/>
    <cellStyle name="Normal 2 2 10 2 2" xfId="2247"/>
    <cellStyle name="Normal 2 2 10 2 2 2" xfId="2248"/>
    <cellStyle name="Normal 2 2 10 2 2 2 2" xfId="2249"/>
    <cellStyle name="Normal 2 2 10 2 2 3" xfId="2250"/>
    <cellStyle name="Normal 2 2 10 2 3" xfId="2251"/>
    <cellStyle name="Normal 2 2 10 2 3 2" xfId="2252"/>
    <cellStyle name="Normal 2 2 10 2 4" xfId="2253"/>
    <cellStyle name="Normal 2 2 10 3" xfId="2254"/>
    <cellStyle name="Normal 2 2 10 3 2" xfId="2255"/>
    <cellStyle name="Normal 2 2 10 3 2 2" xfId="2256"/>
    <cellStyle name="Normal 2 2 10 3 3" xfId="2257"/>
    <cellStyle name="Normal 2 2 10 4" xfId="2258"/>
    <cellStyle name="Normal 2 2 10 4 2" xfId="2259"/>
    <cellStyle name="Normal 2 2 10 5" xfId="2260"/>
    <cellStyle name="Normal 2 2 11" xfId="2261"/>
    <cellStyle name="Normal 2 2 11 2" xfId="2262"/>
    <cellStyle name="Normal 2 2 11 2 2" xfId="2263"/>
    <cellStyle name="Normal 2 2 11 2 2 2" xfId="2264"/>
    <cellStyle name="Normal 2 2 11 2 2 2 2" xfId="2265"/>
    <cellStyle name="Normal 2 2 11 2 2 3" xfId="2266"/>
    <cellStyle name="Normal 2 2 11 2 3" xfId="2267"/>
    <cellStyle name="Normal 2 2 11 2 3 2" xfId="2268"/>
    <cellStyle name="Normal 2 2 11 2 4" xfId="2269"/>
    <cellStyle name="Normal 2 2 11 3" xfId="2270"/>
    <cellStyle name="Normal 2 2 11 3 2" xfId="2271"/>
    <cellStyle name="Normal 2 2 11 3 2 2" xfId="2272"/>
    <cellStyle name="Normal 2 2 11 3 3" xfId="2273"/>
    <cellStyle name="Normal 2 2 11 4" xfId="2274"/>
    <cellStyle name="Normal 2 2 11 4 2" xfId="2275"/>
    <cellStyle name="Normal 2 2 11 5" xfId="2276"/>
    <cellStyle name="Normal 2 2 12" xfId="2277"/>
    <cellStyle name="Normal 2 2 12 2" xfId="2278"/>
    <cellStyle name="Normal 2 2 12 2 2" xfId="2279"/>
    <cellStyle name="Normal 2 2 12 2 2 2" xfId="2280"/>
    <cellStyle name="Normal 2 2 12 2 2 2 2" xfId="2281"/>
    <cellStyle name="Normal 2 2 12 2 2 3" xfId="2282"/>
    <cellStyle name="Normal 2 2 12 2 3" xfId="2283"/>
    <cellStyle name="Normal 2 2 12 2 3 2" xfId="2284"/>
    <cellStyle name="Normal 2 2 12 2 4" xfId="2285"/>
    <cellStyle name="Normal 2 2 12 3" xfId="2286"/>
    <cellStyle name="Normal 2 2 12 3 2" xfId="2287"/>
    <cellStyle name="Normal 2 2 12 3 2 2" xfId="2288"/>
    <cellStyle name="Normal 2 2 12 3 3" xfId="2289"/>
    <cellStyle name="Normal 2 2 12 4" xfId="2290"/>
    <cellStyle name="Normal 2 2 12 4 2" xfId="2291"/>
    <cellStyle name="Normal 2 2 12 5" xfId="2292"/>
    <cellStyle name="Normal 2 2 13" xfId="2293"/>
    <cellStyle name="Normal 2 2 13 2" xfId="2294"/>
    <cellStyle name="Normal 2 2 13 2 2" xfId="2295"/>
    <cellStyle name="Normal 2 2 13 2 2 2" xfId="2296"/>
    <cellStyle name="Normal 2 2 13 2 2 2 2" xfId="2297"/>
    <cellStyle name="Normal 2 2 13 2 2 3" xfId="2298"/>
    <cellStyle name="Normal 2 2 13 2 3" xfId="2299"/>
    <cellStyle name="Normal 2 2 13 2 3 2" xfId="2300"/>
    <cellStyle name="Normal 2 2 13 2 4" xfId="2301"/>
    <cellStyle name="Normal 2 2 13 3" xfId="2302"/>
    <cellStyle name="Normal 2 2 13 3 2" xfId="2303"/>
    <cellStyle name="Normal 2 2 13 3 2 2" xfId="2304"/>
    <cellStyle name="Normal 2 2 13 3 3" xfId="2305"/>
    <cellStyle name="Normal 2 2 13 4" xfId="2306"/>
    <cellStyle name="Normal 2 2 13 4 2" xfId="2307"/>
    <cellStyle name="Normal 2 2 13 5" xfId="2308"/>
    <cellStyle name="Normal 2 2 14" xfId="2309"/>
    <cellStyle name="Normal 2 2 14 2" xfId="2310"/>
    <cellStyle name="Normal 2 2 14 2 2" xfId="2311"/>
    <cellStyle name="Normal 2 2 14 2 2 2" xfId="2312"/>
    <cellStyle name="Normal 2 2 14 2 2 2 2" xfId="2313"/>
    <cellStyle name="Normal 2 2 14 2 2 3" xfId="2314"/>
    <cellStyle name="Normal 2 2 14 2 3" xfId="2315"/>
    <cellStyle name="Normal 2 2 14 2 3 2" xfId="2316"/>
    <cellStyle name="Normal 2 2 14 2 4" xfId="2317"/>
    <cellStyle name="Normal 2 2 14 3" xfId="2318"/>
    <cellStyle name="Normal 2 2 14 3 2" xfId="2319"/>
    <cellStyle name="Normal 2 2 14 3 2 2" xfId="2320"/>
    <cellStyle name="Normal 2 2 14 3 3" xfId="2321"/>
    <cellStyle name="Normal 2 2 14 4" xfId="2322"/>
    <cellStyle name="Normal 2 2 14 4 2" xfId="2323"/>
    <cellStyle name="Normal 2 2 14 5" xfId="2324"/>
    <cellStyle name="Normal 2 2 15" xfId="2325"/>
    <cellStyle name="Normal 2 2 15 2" xfId="2326"/>
    <cellStyle name="Normal 2 2 15 2 2" xfId="2327"/>
    <cellStyle name="Normal 2 2 15 2 2 2" xfId="2328"/>
    <cellStyle name="Normal 2 2 15 2 2 2 2" xfId="2329"/>
    <cellStyle name="Normal 2 2 15 2 2 3" xfId="2330"/>
    <cellStyle name="Normal 2 2 15 2 3" xfId="2331"/>
    <cellStyle name="Normal 2 2 15 2 3 2" xfId="2332"/>
    <cellStyle name="Normal 2 2 15 2 4" xfId="2333"/>
    <cellStyle name="Normal 2 2 15 3" xfId="2334"/>
    <cellStyle name="Normal 2 2 15 3 2" xfId="2335"/>
    <cellStyle name="Normal 2 2 15 3 2 2" xfId="2336"/>
    <cellStyle name="Normal 2 2 15 3 3" xfId="2337"/>
    <cellStyle name="Normal 2 2 15 4" xfId="2338"/>
    <cellStyle name="Normal 2 2 15 4 2" xfId="2339"/>
    <cellStyle name="Normal 2 2 15 5" xfId="2340"/>
    <cellStyle name="Normal 2 2 16" xfId="2341"/>
    <cellStyle name="Normal 2 2 16 2" xfId="2342"/>
    <cellStyle name="Normal 2 2 16 2 2" xfId="2343"/>
    <cellStyle name="Normal 2 2 16 2 2 2" xfId="2344"/>
    <cellStyle name="Normal 2 2 16 2 2 2 2" xfId="2345"/>
    <cellStyle name="Normal 2 2 16 2 2 3" xfId="2346"/>
    <cellStyle name="Normal 2 2 16 2 3" xfId="2347"/>
    <cellStyle name="Normal 2 2 16 2 3 2" xfId="2348"/>
    <cellStyle name="Normal 2 2 16 2 4" xfId="2349"/>
    <cellStyle name="Normal 2 2 16 3" xfId="2350"/>
    <cellStyle name="Normal 2 2 16 3 2" xfId="2351"/>
    <cellStyle name="Normal 2 2 16 3 2 2" xfId="2352"/>
    <cellStyle name="Normal 2 2 16 3 3" xfId="2353"/>
    <cellStyle name="Normal 2 2 16 4" xfId="2354"/>
    <cellStyle name="Normal 2 2 16 4 2" xfId="2355"/>
    <cellStyle name="Normal 2 2 16 5" xfId="2356"/>
    <cellStyle name="Normal 2 2 17" xfId="2357"/>
    <cellStyle name="Normal 2 2 17 2" xfId="2358"/>
    <cellStyle name="Normal 2 2 17 2 2" xfId="2359"/>
    <cellStyle name="Normal 2 2 17 2 2 2" xfId="2360"/>
    <cellStyle name="Normal 2 2 17 2 2 2 2" xfId="2361"/>
    <cellStyle name="Normal 2 2 17 2 2 3" xfId="2362"/>
    <cellStyle name="Normal 2 2 17 2 3" xfId="2363"/>
    <cellStyle name="Normal 2 2 17 2 3 2" xfId="2364"/>
    <cellStyle name="Normal 2 2 17 2 4" xfId="2365"/>
    <cellStyle name="Normal 2 2 17 3" xfId="2366"/>
    <cellStyle name="Normal 2 2 17 3 2" xfId="2367"/>
    <cellStyle name="Normal 2 2 17 3 2 2" xfId="2368"/>
    <cellStyle name="Normal 2 2 17 3 3" xfId="2369"/>
    <cellStyle name="Normal 2 2 17 4" xfId="2370"/>
    <cellStyle name="Normal 2 2 17 4 2" xfId="2371"/>
    <cellStyle name="Normal 2 2 17 5" xfId="2372"/>
    <cellStyle name="Normal 2 2 18" xfId="2373"/>
    <cellStyle name="Normal 2 2 18 2" xfId="2374"/>
    <cellStyle name="Normal 2 2 18 2 2" xfId="2375"/>
    <cellStyle name="Normal 2 2 18 2 2 2" xfId="2376"/>
    <cellStyle name="Normal 2 2 18 2 2 2 2" xfId="2377"/>
    <cellStyle name="Normal 2 2 18 2 2 3" xfId="2378"/>
    <cellStyle name="Normal 2 2 18 2 3" xfId="2379"/>
    <cellStyle name="Normal 2 2 18 2 3 2" xfId="2380"/>
    <cellStyle name="Normal 2 2 18 2 4" xfId="2381"/>
    <cellStyle name="Normal 2 2 18 3" xfId="2382"/>
    <cellStyle name="Normal 2 2 18 3 2" xfId="2383"/>
    <cellStyle name="Normal 2 2 18 3 2 2" xfId="2384"/>
    <cellStyle name="Normal 2 2 18 3 3" xfId="2385"/>
    <cellStyle name="Normal 2 2 18 4" xfId="2386"/>
    <cellStyle name="Normal 2 2 18 4 2" xfId="2387"/>
    <cellStyle name="Normal 2 2 18 5" xfId="2388"/>
    <cellStyle name="Normal 2 2 19" xfId="2389"/>
    <cellStyle name="Normal 2 2 19 2" xfId="2390"/>
    <cellStyle name="Normal 2 2 19 2 2" xfId="2391"/>
    <cellStyle name="Normal 2 2 19 2 2 2" xfId="2392"/>
    <cellStyle name="Normal 2 2 19 2 2 2 2" xfId="2393"/>
    <cellStyle name="Normal 2 2 19 2 2 3" xfId="2394"/>
    <cellStyle name="Normal 2 2 19 2 3" xfId="2395"/>
    <cellStyle name="Normal 2 2 19 2 3 2" xfId="2396"/>
    <cellStyle name="Normal 2 2 19 2 4" xfId="2397"/>
    <cellStyle name="Normal 2 2 19 3" xfId="2398"/>
    <cellStyle name="Normal 2 2 19 3 2" xfId="2399"/>
    <cellStyle name="Normal 2 2 19 3 2 2" xfId="2400"/>
    <cellStyle name="Normal 2 2 19 3 3" xfId="2401"/>
    <cellStyle name="Normal 2 2 19 4" xfId="2402"/>
    <cellStyle name="Normal 2 2 19 4 2" xfId="2403"/>
    <cellStyle name="Normal 2 2 19 5" xfId="2404"/>
    <cellStyle name="Normal 2 2 2" xfId="2405"/>
    <cellStyle name="Normal 2 2 2 2" xfId="2406"/>
    <cellStyle name="Normal 2 2 2 2 2" xfId="2407"/>
    <cellStyle name="Normal 2 2 2 2 2 2" xfId="2408"/>
    <cellStyle name="Normal 2 2 2 2 2 2 2" xfId="2409"/>
    <cellStyle name="Normal 2 2 2 2 2 3" xfId="2410"/>
    <cellStyle name="Normal 2 2 2 2 3" xfId="2411"/>
    <cellStyle name="Normal 2 2 2 2 3 2" xfId="2412"/>
    <cellStyle name="Normal 2 2 2 2 4" xfId="2413"/>
    <cellStyle name="Normal 2 2 2 3" xfId="2414"/>
    <cellStyle name="Normal 2 2 2 3 2" xfId="2415"/>
    <cellStyle name="Normal 2 2 2 3 2 2" xfId="2416"/>
    <cellStyle name="Normal 2 2 2 3 3" xfId="2417"/>
    <cellStyle name="Normal 2 2 2 4" xfId="2418"/>
    <cellStyle name="Normal 2 2 2 4 2" xfId="2419"/>
    <cellStyle name="Normal 2 2 2 5" xfId="2420"/>
    <cellStyle name="Normal 2 2 20" xfId="2421"/>
    <cellStyle name="Normal 2 2 20 2" xfId="2422"/>
    <cellStyle name="Normal 2 2 20 2 2" xfId="2423"/>
    <cellStyle name="Normal 2 2 20 2 2 2" xfId="2424"/>
    <cellStyle name="Normal 2 2 20 2 2 2 2" xfId="2425"/>
    <cellStyle name="Normal 2 2 20 2 2 3" xfId="2426"/>
    <cellStyle name="Normal 2 2 20 2 3" xfId="2427"/>
    <cellStyle name="Normal 2 2 20 2 3 2" xfId="2428"/>
    <cellStyle name="Normal 2 2 20 2 4" xfId="2429"/>
    <cellStyle name="Normal 2 2 20 3" xfId="2430"/>
    <cellStyle name="Normal 2 2 20 3 2" xfId="2431"/>
    <cellStyle name="Normal 2 2 20 3 2 2" xfId="2432"/>
    <cellStyle name="Normal 2 2 20 3 3" xfId="2433"/>
    <cellStyle name="Normal 2 2 20 4" xfId="2434"/>
    <cellStyle name="Normal 2 2 20 4 2" xfId="2435"/>
    <cellStyle name="Normal 2 2 20 5" xfId="2436"/>
    <cellStyle name="Normal 2 2 21" xfId="2437"/>
    <cellStyle name="Normal 2 2 21 2" xfId="2438"/>
    <cellStyle name="Normal 2 2 21 2 2" xfId="2439"/>
    <cellStyle name="Normal 2 2 21 2 2 2" xfId="2440"/>
    <cellStyle name="Normal 2 2 21 2 2 2 2" xfId="2441"/>
    <cellStyle name="Normal 2 2 21 2 2 3" xfId="2442"/>
    <cellStyle name="Normal 2 2 21 2 3" xfId="2443"/>
    <cellStyle name="Normal 2 2 21 2 3 2" xfId="2444"/>
    <cellStyle name="Normal 2 2 21 2 4" xfId="2445"/>
    <cellStyle name="Normal 2 2 21 3" xfId="2446"/>
    <cellStyle name="Normal 2 2 21 3 2" xfId="2447"/>
    <cellStyle name="Normal 2 2 21 3 2 2" xfId="2448"/>
    <cellStyle name="Normal 2 2 21 3 3" xfId="2449"/>
    <cellStyle name="Normal 2 2 21 4" xfId="2450"/>
    <cellStyle name="Normal 2 2 21 4 2" xfId="2451"/>
    <cellStyle name="Normal 2 2 21 5" xfId="2452"/>
    <cellStyle name="Normal 2 2 22" xfId="2453"/>
    <cellStyle name="Normal 2 2 22 2" xfId="2454"/>
    <cellStyle name="Normal 2 2 22 2 2" xfId="2455"/>
    <cellStyle name="Normal 2 2 22 2 2 2" xfId="2456"/>
    <cellStyle name="Normal 2 2 22 2 2 2 2" xfId="2457"/>
    <cellStyle name="Normal 2 2 22 2 2 3" xfId="2458"/>
    <cellStyle name="Normal 2 2 22 2 3" xfId="2459"/>
    <cellStyle name="Normal 2 2 22 2 3 2" xfId="2460"/>
    <cellStyle name="Normal 2 2 22 2 4" xfId="2461"/>
    <cellStyle name="Normal 2 2 22 3" xfId="2462"/>
    <cellStyle name="Normal 2 2 22 3 2" xfId="2463"/>
    <cellStyle name="Normal 2 2 22 3 2 2" xfId="2464"/>
    <cellStyle name="Normal 2 2 22 3 3" xfId="2465"/>
    <cellStyle name="Normal 2 2 22 4" xfId="2466"/>
    <cellStyle name="Normal 2 2 22 4 2" xfId="2467"/>
    <cellStyle name="Normal 2 2 22 5" xfId="2468"/>
    <cellStyle name="Normal 2 2 23" xfId="2469"/>
    <cellStyle name="Normal 2 2 23 2" xfId="2470"/>
    <cellStyle name="Normal 2 2 23 2 2" xfId="2471"/>
    <cellStyle name="Normal 2 2 23 2 2 2" xfId="2472"/>
    <cellStyle name="Normal 2 2 23 2 2 2 2" xfId="2473"/>
    <cellStyle name="Normal 2 2 23 2 2 3" xfId="2474"/>
    <cellStyle name="Normal 2 2 23 2 3" xfId="2475"/>
    <cellStyle name="Normal 2 2 23 2 3 2" xfId="2476"/>
    <cellStyle name="Normal 2 2 23 2 4" xfId="2477"/>
    <cellStyle name="Normal 2 2 23 3" xfId="2478"/>
    <cellStyle name="Normal 2 2 23 3 2" xfId="2479"/>
    <cellStyle name="Normal 2 2 23 3 2 2" xfId="2480"/>
    <cellStyle name="Normal 2 2 23 3 3" xfId="2481"/>
    <cellStyle name="Normal 2 2 23 4" xfId="2482"/>
    <cellStyle name="Normal 2 2 23 4 2" xfId="2483"/>
    <cellStyle name="Normal 2 2 23 5" xfId="2484"/>
    <cellStyle name="Normal 2 2 24" xfId="2485"/>
    <cellStyle name="Normal 2 2 24 2" xfId="2486"/>
    <cellStyle name="Normal 2 2 24 2 2" xfId="2487"/>
    <cellStyle name="Normal 2 2 24 2 2 2" xfId="2488"/>
    <cellStyle name="Normal 2 2 24 2 2 2 2" xfId="2489"/>
    <cellStyle name="Normal 2 2 24 2 2 3" xfId="2490"/>
    <cellStyle name="Normal 2 2 24 2 3" xfId="2491"/>
    <cellStyle name="Normal 2 2 24 2 3 2" xfId="2492"/>
    <cellStyle name="Normal 2 2 24 2 4" xfId="2493"/>
    <cellStyle name="Normal 2 2 24 3" xfId="2494"/>
    <cellStyle name="Normal 2 2 24 3 2" xfId="2495"/>
    <cellStyle name="Normal 2 2 24 3 2 2" xfId="2496"/>
    <cellStyle name="Normal 2 2 24 3 3" xfId="2497"/>
    <cellStyle name="Normal 2 2 24 4" xfId="2498"/>
    <cellStyle name="Normal 2 2 24 4 2" xfId="2499"/>
    <cellStyle name="Normal 2 2 24 5" xfId="2500"/>
    <cellStyle name="Normal 2 2 25" xfId="2501"/>
    <cellStyle name="Normal 2 2 25 2" xfId="2502"/>
    <cellStyle name="Normal 2 2 25 2 2" xfId="2503"/>
    <cellStyle name="Normal 2 2 25 2 2 2" xfId="2504"/>
    <cellStyle name="Normal 2 2 25 2 2 2 2" xfId="2505"/>
    <cellStyle name="Normal 2 2 25 2 2 3" xfId="2506"/>
    <cellStyle name="Normal 2 2 25 2 3" xfId="2507"/>
    <cellStyle name="Normal 2 2 25 2 3 2" xfId="2508"/>
    <cellStyle name="Normal 2 2 25 2 4" xfId="2509"/>
    <cellStyle name="Normal 2 2 25 3" xfId="2510"/>
    <cellStyle name="Normal 2 2 25 3 2" xfId="2511"/>
    <cellStyle name="Normal 2 2 25 3 2 2" xfId="2512"/>
    <cellStyle name="Normal 2 2 25 3 3" xfId="2513"/>
    <cellStyle name="Normal 2 2 25 4" xfId="2514"/>
    <cellStyle name="Normal 2 2 25 4 2" xfId="2515"/>
    <cellStyle name="Normal 2 2 25 5" xfId="2516"/>
    <cellStyle name="Normal 2 2 26" xfId="2517"/>
    <cellStyle name="Normal 2 2 26 2" xfId="2518"/>
    <cellStyle name="Normal 2 2 26 2 2" xfId="2519"/>
    <cellStyle name="Normal 2 2 26 2 2 2" xfId="2520"/>
    <cellStyle name="Normal 2 2 26 2 2 2 2" xfId="2521"/>
    <cellStyle name="Normal 2 2 26 2 2 3" xfId="2522"/>
    <cellStyle name="Normal 2 2 26 2 3" xfId="2523"/>
    <cellStyle name="Normal 2 2 26 2 3 2" xfId="2524"/>
    <cellStyle name="Normal 2 2 26 2 4" xfId="2525"/>
    <cellStyle name="Normal 2 2 26 3" xfId="2526"/>
    <cellStyle name="Normal 2 2 26 3 2" xfId="2527"/>
    <cellStyle name="Normal 2 2 26 3 2 2" xfId="2528"/>
    <cellStyle name="Normal 2 2 26 3 3" xfId="2529"/>
    <cellStyle name="Normal 2 2 26 4" xfId="2530"/>
    <cellStyle name="Normal 2 2 26 4 2" xfId="2531"/>
    <cellStyle name="Normal 2 2 26 5" xfId="2532"/>
    <cellStyle name="Normal 2 2 27" xfId="2533"/>
    <cellStyle name="Normal 2 2 27 2" xfId="2534"/>
    <cellStyle name="Normal 2 2 27 2 2" xfId="2535"/>
    <cellStyle name="Normal 2 2 27 2 2 2" xfId="2536"/>
    <cellStyle name="Normal 2 2 27 2 2 2 2" xfId="2537"/>
    <cellStyle name="Normal 2 2 27 2 2 3" xfId="2538"/>
    <cellStyle name="Normal 2 2 27 2 3" xfId="2539"/>
    <cellStyle name="Normal 2 2 27 2 3 2" xfId="2540"/>
    <cellStyle name="Normal 2 2 27 2 4" xfId="2541"/>
    <cellStyle name="Normal 2 2 27 3" xfId="2542"/>
    <cellStyle name="Normal 2 2 27 3 2" xfId="2543"/>
    <cellStyle name="Normal 2 2 27 3 2 2" xfId="2544"/>
    <cellStyle name="Normal 2 2 27 3 3" xfId="2545"/>
    <cellStyle name="Normal 2 2 27 4" xfId="2546"/>
    <cellStyle name="Normal 2 2 27 4 2" xfId="2547"/>
    <cellStyle name="Normal 2 2 27 5" xfId="2548"/>
    <cellStyle name="Normal 2 2 28" xfId="2549"/>
    <cellStyle name="Normal 2 2 28 2" xfId="2550"/>
    <cellStyle name="Normal 2 2 28 2 2" xfId="2551"/>
    <cellStyle name="Normal 2 2 28 2 2 2" xfId="2552"/>
    <cellStyle name="Normal 2 2 28 2 2 2 2" xfId="2553"/>
    <cellStyle name="Normal 2 2 28 2 2 3" xfId="2554"/>
    <cellStyle name="Normal 2 2 28 2 3" xfId="2555"/>
    <cellStyle name="Normal 2 2 28 2 3 2" xfId="2556"/>
    <cellStyle name="Normal 2 2 28 2 4" xfId="2557"/>
    <cellStyle name="Normal 2 2 28 3" xfId="2558"/>
    <cellStyle name="Normal 2 2 28 3 2" xfId="2559"/>
    <cellStyle name="Normal 2 2 28 3 2 2" xfId="2560"/>
    <cellStyle name="Normal 2 2 28 3 3" xfId="2561"/>
    <cellStyle name="Normal 2 2 28 4" xfId="2562"/>
    <cellStyle name="Normal 2 2 28 4 2" xfId="2563"/>
    <cellStyle name="Normal 2 2 28 5" xfId="2564"/>
    <cellStyle name="Normal 2 2 29" xfId="2565"/>
    <cellStyle name="Normal 2 2 29 2" xfId="2566"/>
    <cellStyle name="Normal 2 2 29 2 2" xfId="2567"/>
    <cellStyle name="Normal 2 2 29 2 2 2" xfId="2568"/>
    <cellStyle name="Normal 2 2 29 2 2 2 2" xfId="2569"/>
    <cellStyle name="Normal 2 2 29 2 2 3" xfId="2570"/>
    <cellStyle name="Normal 2 2 29 2 3" xfId="2571"/>
    <cellStyle name="Normal 2 2 29 2 3 2" xfId="2572"/>
    <cellStyle name="Normal 2 2 29 2 4" xfId="2573"/>
    <cellStyle name="Normal 2 2 29 3" xfId="2574"/>
    <cellStyle name="Normal 2 2 29 3 2" xfId="2575"/>
    <cellStyle name="Normal 2 2 29 3 2 2" xfId="2576"/>
    <cellStyle name="Normal 2 2 29 3 3" xfId="2577"/>
    <cellStyle name="Normal 2 2 29 4" xfId="2578"/>
    <cellStyle name="Normal 2 2 29 4 2" xfId="2579"/>
    <cellStyle name="Normal 2 2 29 5" xfId="2580"/>
    <cellStyle name="Normal 2 2 3" xfId="2581"/>
    <cellStyle name="Normal 2 2 3 2" xfId="2582"/>
    <cellStyle name="Normal 2 2 3 2 2" xfId="2583"/>
    <cellStyle name="Normal 2 2 3 2 2 2" xfId="2584"/>
    <cellStyle name="Normal 2 2 3 2 2 2 2" xfId="2585"/>
    <cellStyle name="Normal 2 2 3 2 2 3" xfId="2586"/>
    <cellStyle name="Normal 2 2 3 2 3" xfId="2587"/>
    <cellStyle name="Normal 2 2 3 2 3 2" xfId="2588"/>
    <cellStyle name="Normal 2 2 3 2 4" xfId="2589"/>
    <cellStyle name="Normal 2 2 3 3" xfId="2590"/>
    <cellStyle name="Normal 2 2 3 3 2" xfId="2591"/>
    <cellStyle name="Normal 2 2 3 3 2 2" xfId="2592"/>
    <cellStyle name="Normal 2 2 3 3 3" xfId="2593"/>
    <cellStyle name="Normal 2 2 3 4" xfId="2594"/>
    <cellStyle name="Normal 2 2 3 4 2" xfId="2595"/>
    <cellStyle name="Normal 2 2 3 5" xfId="2596"/>
    <cellStyle name="Normal 2 2 30" xfId="2597"/>
    <cellStyle name="Normal 2 2 30 2" xfId="2598"/>
    <cellStyle name="Normal 2 2 30 2 2" xfId="2599"/>
    <cellStyle name="Normal 2 2 30 2 2 2" xfId="2600"/>
    <cellStyle name="Normal 2 2 30 2 2 2 2" xfId="2601"/>
    <cellStyle name="Normal 2 2 30 2 2 3" xfId="2602"/>
    <cellStyle name="Normal 2 2 30 2 3" xfId="2603"/>
    <cellStyle name="Normal 2 2 30 2 3 2" xfId="2604"/>
    <cellStyle name="Normal 2 2 30 2 4" xfId="2605"/>
    <cellStyle name="Normal 2 2 30 3" xfId="2606"/>
    <cellStyle name="Normal 2 2 30 3 2" xfId="2607"/>
    <cellStyle name="Normal 2 2 30 3 2 2" xfId="2608"/>
    <cellStyle name="Normal 2 2 30 3 3" xfId="2609"/>
    <cellStyle name="Normal 2 2 30 4" xfId="2610"/>
    <cellStyle name="Normal 2 2 30 4 2" xfId="2611"/>
    <cellStyle name="Normal 2 2 30 5" xfId="2612"/>
    <cellStyle name="Normal 2 2 31" xfId="2613"/>
    <cellStyle name="Normal 2 2 31 2" xfId="2614"/>
    <cellStyle name="Normal 2 2 31 2 2" xfId="2615"/>
    <cellStyle name="Normal 2 2 31 2 2 2" xfId="2616"/>
    <cellStyle name="Normal 2 2 31 2 2 2 2" xfId="2617"/>
    <cellStyle name="Normal 2 2 31 2 2 3" xfId="2618"/>
    <cellStyle name="Normal 2 2 31 2 3" xfId="2619"/>
    <cellStyle name="Normal 2 2 31 2 3 2" xfId="2620"/>
    <cellStyle name="Normal 2 2 31 2 4" xfId="2621"/>
    <cellStyle name="Normal 2 2 31 3" xfId="2622"/>
    <cellStyle name="Normal 2 2 31 3 2" xfId="2623"/>
    <cellStyle name="Normal 2 2 31 3 2 2" xfId="2624"/>
    <cellStyle name="Normal 2 2 31 3 3" xfId="2625"/>
    <cellStyle name="Normal 2 2 31 4" xfId="2626"/>
    <cellStyle name="Normal 2 2 31 4 2" xfId="2627"/>
    <cellStyle name="Normal 2 2 31 5" xfId="2628"/>
    <cellStyle name="Normal 2 2 32" xfId="2629"/>
    <cellStyle name="Normal 2 2 32 2" xfId="2630"/>
    <cellStyle name="Normal 2 2 32 2 2" xfId="2631"/>
    <cellStyle name="Normal 2 2 32 2 2 2" xfId="2632"/>
    <cellStyle name="Normal 2 2 32 2 2 2 2" xfId="2633"/>
    <cellStyle name="Normal 2 2 32 2 2 3" xfId="2634"/>
    <cellStyle name="Normal 2 2 32 2 3" xfId="2635"/>
    <cellStyle name="Normal 2 2 32 2 3 2" xfId="2636"/>
    <cellStyle name="Normal 2 2 32 2 4" xfId="2637"/>
    <cellStyle name="Normal 2 2 32 3" xfId="2638"/>
    <cellStyle name="Normal 2 2 32 3 2" xfId="2639"/>
    <cellStyle name="Normal 2 2 32 3 2 2" xfId="2640"/>
    <cellStyle name="Normal 2 2 32 3 3" xfId="2641"/>
    <cellStyle name="Normal 2 2 32 4" xfId="2642"/>
    <cellStyle name="Normal 2 2 32 4 2" xfId="2643"/>
    <cellStyle name="Normal 2 2 32 5" xfId="2644"/>
    <cellStyle name="Normal 2 2 33" xfId="2645"/>
    <cellStyle name="Normal 2 2 33 2" xfId="2646"/>
    <cellStyle name="Normal 2 2 33 2 2" xfId="2647"/>
    <cellStyle name="Normal 2 2 33 2 2 2" xfId="2648"/>
    <cellStyle name="Normal 2 2 33 2 2 2 2" xfId="2649"/>
    <cellStyle name="Normal 2 2 33 2 2 3" xfId="2650"/>
    <cellStyle name="Normal 2 2 33 2 3" xfId="2651"/>
    <cellStyle name="Normal 2 2 33 2 3 2" xfId="2652"/>
    <cellStyle name="Normal 2 2 33 2 4" xfId="2653"/>
    <cellStyle name="Normal 2 2 33 3" xfId="2654"/>
    <cellStyle name="Normal 2 2 33 3 2" xfId="2655"/>
    <cellStyle name="Normal 2 2 33 3 2 2" xfId="2656"/>
    <cellStyle name="Normal 2 2 33 3 3" xfId="2657"/>
    <cellStyle name="Normal 2 2 33 4" xfId="2658"/>
    <cellStyle name="Normal 2 2 33 4 2" xfId="2659"/>
    <cellStyle name="Normal 2 2 33 5" xfId="2660"/>
    <cellStyle name="Normal 2 2 34" xfId="2661"/>
    <cellStyle name="Normal 2 2 34 2" xfId="2662"/>
    <cellStyle name="Normal 2 2 34 2 2" xfId="2663"/>
    <cellStyle name="Normal 2 2 34 2 2 2" xfId="2664"/>
    <cellStyle name="Normal 2 2 34 2 2 2 2" xfId="2665"/>
    <cellStyle name="Normal 2 2 34 2 2 3" xfId="2666"/>
    <cellStyle name="Normal 2 2 34 2 3" xfId="2667"/>
    <cellStyle name="Normal 2 2 34 2 3 2" xfId="2668"/>
    <cellStyle name="Normal 2 2 34 2 4" xfId="2669"/>
    <cellStyle name="Normal 2 2 34 3" xfId="2670"/>
    <cellStyle name="Normal 2 2 34 3 2" xfId="2671"/>
    <cellStyle name="Normal 2 2 34 3 2 2" xfId="2672"/>
    <cellStyle name="Normal 2 2 34 3 3" xfId="2673"/>
    <cellStyle name="Normal 2 2 34 4" xfId="2674"/>
    <cellStyle name="Normal 2 2 34 4 2" xfId="2675"/>
    <cellStyle name="Normal 2 2 34 5" xfId="2676"/>
    <cellStyle name="Normal 2 2 35" xfId="2677"/>
    <cellStyle name="Normal 2 2 35 2" xfId="2678"/>
    <cellStyle name="Normal 2 2 35 2 2" xfId="2679"/>
    <cellStyle name="Normal 2 2 35 2 2 2" xfId="2680"/>
    <cellStyle name="Normal 2 2 35 2 2 2 2" xfId="2681"/>
    <cellStyle name="Normal 2 2 35 2 2 3" xfId="2682"/>
    <cellStyle name="Normal 2 2 35 2 3" xfId="2683"/>
    <cellStyle name="Normal 2 2 35 2 3 2" xfId="2684"/>
    <cellStyle name="Normal 2 2 35 2 4" xfId="2685"/>
    <cellStyle name="Normal 2 2 35 3" xfId="2686"/>
    <cellStyle name="Normal 2 2 35 3 2" xfId="2687"/>
    <cellStyle name="Normal 2 2 35 3 2 2" xfId="2688"/>
    <cellStyle name="Normal 2 2 35 3 3" xfId="2689"/>
    <cellStyle name="Normal 2 2 35 4" xfId="2690"/>
    <cellStyle name="Normal 2 2 35 4 2" xfId="2691"/>
    <cellStyle name="Normal 2 2 35 5" xfId="2692"/>
    <cellStyle name="Normal 2 2 36" xfId="2693"/>
    <cellStyle name="Normal 2 2 36 2" xfId="2694"/>
    <cellStyle name="Normal 2 2 36 2 2" xfId="2695"/>
    <cellStyle name="Normal 2 2 36 2 2 2" xfId="2696"/>
    <cellStyle name="Normal 2 2 36 2 2 2 2" xfId="2697"/>
    <cellStyle name="Normal 2 2 36 2 2 3" xfId="2698"/>
    <cellStyle name="Normal 2 2 36 2 3" xfId="2699"/>
    <cellStyle name="Normal 2 2 36 2 3 2" xfId="2700"/>
    <cellStyle name="Normal 2 2 36 2 4" xfId="2701"/>
    <cellStyle name="Normal 2 2 36 3" xfId="2702"/>
    <cellStyle name="Normal 2 2 36 3 2" xfId="2703"/>
    <cellStyle name="Normal 2 2 36 3 2 2" xfId="2704"/>
    <cellStyle name="Normal 2 2 36 3 3" xfId="2705"/>
    <cellStyle name="Normal 2 2 36 4" xfId="2706"/>
    <cellStyle name="Normal 2 2 36 4 2" xfId="2707"/>
    <cellStyle name="Normal 2 2 36 5" xfId="2708"/>
    <cellStyle name="Normal 2 2 37" xfId="2709"/>
    <cellStyle name="Normal 2 2 37 2" xfId="2710"/>
    <cellStyle name="Normal 2 2 37 2 2" xfId="2711"/>
    <cellStyle name="Normal 2 2 37 2 2 2" xfId="2712"/>
    <cellStyle name="Normal 2 2 37 2 2 2 2" xfId="2713"/>
    <cellStyle name="Normal 2 2 37 2 2 3" xfId="2714"/>
    <cellStyle name="Normal 2 2 37 2 3" xfId="2715"/>
    <cellStyle name="Normal 2 2 37 2 3 2" xfId="2716"/>
    <cellStyle name="Normal 2 2 37 2 4" xfId="2717"/>
    <cellStyle name="Normal 2 2 37 3" xfId="2718"/>
    <cellStyle name="Normal 2 2 37 3 2" xfId="2719"/>
    <cellStyle name="Normal 2 2 37 3 2 2" xfId="2720"/>
    <cellStyle name="Normal 2 2 37 3 3" xfId="2721"/>
    <cellStyle name="Normal 2 2 37 4" xfId="2722"/>
    <cellStyle name="Normal 2 2 37 4 2" xfId="2723"/>
    <cellStyle name="Normal 2 2 37 5" xfId="2724"/>
    <cellStyle name="Normal 2 2 38" xfId="2725"/>
    <cellStyle name="Normal 2 2 38 2" xfId="2726"/>
    <cellStyle name="Normal 2 2 38 2 2" xfId="2727"/>
    <cellStyle name="Normal 2 2 38 2 2 2" xfId="2728"/>
    <cellStyle name="Normal 2 2 38 2 2 2 2" xfId="2729"/>
    <cellStyle name="Normal 2 2 38 2 2 3" xfId="2730"/>
    <cellStyle name="Normal 2 2 38 2 3" xfId="2731"/>
    <cellStyle name="Normal 2 2 38 2 3 2" xfId="2732"/>
    <cellStyle name="Normal 2 2 38 2 4" xfId="2733"/>
    <cellStyle name="Normal 2 2 38 3" xfId="2734"/>
    <cellStyle name="Normal 2 2 38 3 2" xfId="2735"/>
    <cellStyle name="Normal 2 2 38 3 2 2" xfId="2736"/>
    <cellStyle name="Normal 2 2 38 3 3" xfId="2737"/>
    <cellStyle name="Normal 2 2 38 4" xfId="2738"/>
    <cellStyle name="Normal 2 2 38 4 2" xfId="2739"/>
    <cellStyle name="Normal 2 2 38 5" xfId="2740"/>
    <cellStyle name="Normal 2 2 39" xfId="2741"/>
    <cellStyle name="Normal 2 2 39 2" xfId="2742"/>
    <cellStyle name="Normal 2 2 39 2 2" xfId="2743"/>
    <cellStyle name="Normal 2 2 39 2 2 2" xfId="2744"/>
    <cellStyle name="Normal 2 2 39 2 2 2 2" xfId="2745"/>
    <cellStyle name="Normal 2 2 39 2 2 3" xfId="2746"/>
    <cellStyle name="Normal 2 2 39 2 3" xfId="2747"/>
    <cellStyle name="Normal 2 2 39 2 3 2" xfId="2748"/>
    <cellStyle name="Normal 2 2 39 2 4" xfId="2749"/>
    <cellStyle name="Normal 2 2 39 3" xfId="2750"/>
    <cellStyle name="Normal 2 2 39 3 2" xfId="2751"/>
    <cellStyle name="Normal 2 2 39 3 2 2" xfId="2752"/>
    <cellStyle name="Normal 2 2 39 3 3" xfId="2753"/>
    <cellStyle name="Normal 2 2 39 4" xfId="2754"/>
    <cellStyle name="Normal 2 2 39 4 2" xfId="2755"/>
    <cellStyle name="Normal 2 2 39 5" xfId="2756"/>
    <cellStyle name="Normal 2 2 4" xfId="2757"/>
    <cellStyle name="Normal 2 2 4 2" xfId="2758"/>
    <cellStyle name="Normal 2 2 4 2 2" xfId="2759"/>
    <cellStyle name="Normal 2 2 4 2 2 2" xfId="2760"/>
    <cellStyle name="Normal 2 2 4 2 2 2 2" xfId="2761"/>
    <cellStyle name="Normal 2 2 4 2 2 3" xfId="2762"/>
    <cellStyle name="Normal 2 2 4 2 3" xfId="2763"/>
    <cellStyle name="Normal 2 2 4 2 3 2" xfId="2764"/>
    <cellStyle name="Normal 2 2 4 2 4" xfId="2765"/>
    <cellStyle name="Normal 2 2 4 3" xfId="2766"/>
    <cellStyle name="Normal 2 2 4 3 2" xfId="2767"/>
    <cellStyle name="Normal 2 2 4 3 2 2" xfId="2768"/>
    <cellStyle name="Normal 2 2 4 3 3" xfId="2769"/>
    <cellStyle name="Normal 2 2 4 4" xfId="2770"/>
    <cellStyle name="Normal 2 2 4 4 2" xfId="2771"/>
    <cellStyle name="Normal 2 2 4 5" xfId="2772"/>
    <cellStyle name="Normal 2 2 40" xfId="2773"/>
    <cellStyle name="Normal 2 2 40 2" xfId="2774"/>
    <cellStyle name="Normal 2 2 40 2 2" xfId="2775"/>
    <cellStyle name="Normal 2 2 40 2 2 2" xfId="2776"/>
    <cellStyle name="Normal 2 2 40 2 2 2 2" xfId="2777"/>
    <cellStyle name="Normal 2 2 40 2 2 3" xfId="2778"/>
    <cellStyle name="Normal 2 2 40 2 3" xfId="2779"/>
    <cellStyle name="Normal 2 2 40 2 3 2" xfId="2780"/>
    <cellStyle name="Normal 2 2 40 2 4" xfId="2781"/>
    <cellStyle name="Normal 2 2 40 3" xfId="2782"/>
    <cellStyle name="Normal 2 2 40 3 2" xfId="2783"/>
    <cellStyle name="Normal 2 2 40 3 2 2" xfId="2784"/>
    <cellStyle name="Normal 2 2 40 3 3" xfId="2785"/>
    <cellStyle name="Normal 2 2 40 4" xfId="2786"/>
    <cellStyle name="Normal 2 2 40 4 2" xfId="2787"/>
    <cellStyle name="Normal 2 2 40 5" xfId="2788"/>
    <cellStyle name="Normal 2 2 41" xfId="2789"/>
    <cellStyle name="Normal 2 2 41 2" xfId="2790"/>
    <cellStyle name="Normal 2 2 41 2 2" xfId="2791"/>
    <cellStyle name="Normal 2 2 41 2 2 2" xfId="2792"/>
    <cellStyle name="Normal 2 2 41 2 2 2 2" xfId="2793"/>
    <cellStyle name="Normal 2 2 41 2 2 3" xfId="2794"/>
    <cellStyle name="Normal 2 2 41 2 3" xfId="2795"/>
    <cellStyle name="Normal 2 2 41 2 3 2" xfId="2796"/>
    <cellStyle name="Normal 2 2 41 2 4" xfId="2797"/>
    <cellStyle name="Normal 2 2 41 3" xfId="2798"/>
    <cellStyle name="Normal 2 2 41 3 2" xfId="2799"/>
    <cellStyle name="Normal 2 2 41 3 2 2" xfId="2800"/>
    <cellStyle name="Normal 2 2 41 3 3" xfId="2801"/>
    <cellStyle name="Normal 2 2 41 4" xfId="2802"/>
    <cellStyle name="Normal 2 2 41 4 2" xfId="2803"/>
    <cellStyle name="Normal 2 2 41 5" xfId="2804"/>
    <cellStyle name="Normal 2 2 42" xfId="2805"/>
    <cellStyle name="Normal 2 2 42 2" xfId="2806"/>
    <cellStyle name="Normal 2 2 42 2 2" xfId="2807"/>
    <cellStyle name="Normal 2 2 42 2 2 2" xfId="2808"/>
    <cellStyle name="Normal 2 2 42 2 2 2 2" xfId="2809"/>
    <cellStyle name="Normal 2 2 42 2 2 3" xfId="2810"/>
    <cellStyle name="Normal 2 2 42 2 3" xfId="2811"/>
    <cellStyle name="Normal 2 2 42 2 3 2" xfId="2812"/>
    <cellStyle name="Normal 2 2 42 2 4" xfId="2813"/>
    <cellStyle name="Normal 2 2 42 3" xfId="2814"/>
    <cellStyle name="Normal 2 2 42 3 2" xfId="2815"/>
    <cellStyle name="Normal 2 2 42 3 2 2" xfId="2816"/>
    <cellStyle name="Normal 2 2 42 3 3" xfId="2817"/>
    <cellStyle name="Normal 2 2 42 4" xfId="2818"/>
    <cellStyle name="Normal 2 2 42 4 2" xfId="2819"/>
    <cellStyle name="Normal 2 2 42 5" xfId="2820"/>
    <cellStyle name="Normal 2 2 43" xfId="2821"/>
    <cellStyle name="Normal 2 2 43 2" xfId="2822"/>
    <cellStyle name="Normal 2 2 43 2 2" xfId="2823"/>
    <cellStyle name="Normal 2 2 43 2 2 2" xfId="2824"/>
    <cellStyle name="Normal 2 2 43 2 2 2 2" xfId="2825"/>
    <cellStyle name="Normal 2 2 43 2 2 3" xfId="2826"/>
    <cellStyle name="Normal 2 2 43 2 3" xfId="2827"/>
    <cellStyle name="Normal 2 2 43 2 3 2" xfId="2828"/>
    <cellStyle name="Normal 2 2 43 2 4" xfId="2829"/>
    <cellStyle name="Normal 2 2 43 3" xfId="2830"/>
    <cellStyle name="Normal 2 2 43 3 2" xfId="2831"/>
    <cellStyle name="Normal 2 2 43 3 2 2" xfId="2832"/>
    <cellStyle name="Normal 2 2 43 3 3" xfId="2833"/>
    <cellStyle name="Normal 2 2 43 4" xfId="2834"/>
    <cellStyle name="Normal 2 2 43 4 2" xfId="2835"/>
    <cellStyle name="Normal 2 2 43 5" xfId="2836"/>
    <cellStyle name="Normal 2 2 44" xfId="2837"/>
    <cellStyle name="Normal 2 2 44 2" xfId="2838"/>
    <cellStyle name="Normal 2 2 44 2 2" xfId="2839"/>
    <cellStyle name="Normal 2 2 44 2 2 2" xfId="2840"/>
    <cellStyle name="Normal 2 2 44 2 3" xfId="2841"/>
    <cellStyle name="Normal 2 2 44 3" xfId="2842"/>
    <cellStyle name="Normal 2 2 44 3 2" xfId="2843"/>
    <cellStyle name="Normal 2 2 44 4" xfId="2844"/>
    <cellStyle name="Normal 2 2 45" xfId="2845"/>
    <cellStyle name="Normal 2 2 45 2" xfId="2846"/>
    <cellStyle name="Normal 2 2 45 2 2" xfId="2847"/>
    <cellStyle name="Normal 2 2 45 3" xfId="2848"/>
    <cellStyle name="Normal 2 2 46" xfId="2849"/>
    <cellStyle name="Normal 2 2 46 2" xfId="2850"/>
    <cellStyle name="Normal 2 2 47" xfId="2851"/>
    <cellStyle name="Normal 2 2 5" xfId="2852"/>
    <cellStyle name="Normal 2 2 5 2" xfId="2853"/>
    <cellStyle name="Normal 2 2 5 2 2" xfId="2854"/>
    <cellStyle name="Normal 2 2 5 2 2 2" xfId="2855"/>
    <cellStyle name="Normal 2 2 5 2 2 2 2" xfId="2856"/>
    <cellStyle name="Normal 2 2 5 2 2 3" xfId="2857"/>
    <cellStyle name="Normal 2 2 5 2 3" xfId="2858"/>
    <cellStyle name="Normal 2 2 5 2 3 2" xfId="2859"/>
    <cellStyle name="Normal 2 2 5 2 4" xfId="2860"/>
    <cellStyle name="Normal 2 2 5 3" xfId="2861"/>
    <cellStyle name="Normal 2 2 5 3 2" xfId="2862"/>
    <cellStyle name="Normal 2 2 5 3 2 2" xfId="2863"/>
    <cellStyle name="Normal 2 2 5 3 3" xfId="2864"/>
    <cellStyle name="Normal 2 2 5 4" xfId="2865"/>
    <cellStyle name="Normal 2 2 5 4 2" xfId="2866"/>
    <cellStyle name="Normal 2 2 5 5" xfId="2867"/>
    <cellStyle name="Normal 2 2 6" xfId="2868"/>
    <cellStyle name="Normal 2 2 6 2" xfId="2869"/>
    <cellStyle name="Normal 2 2 6 2 2" xfId="2870"/>
    <cellStyle name="Normal 2 2 6 2 2 2" xfId="2871"/>
    <cellStyle name="Normal 2 2 6 2 2 2 2" xfId="2872"/>
    <cellStyle name="Normal 2 2 6 2 2 3" xfId="2873"/>
    <cellStyle name="Normal 2 2 6 2 3" xfId="2874"/>
    <cellStyle name="Normal 2 2 6 2 3 2" xfId="2875"/>
    <cellStyle name="Normal 2 2 6 2 4" xfId="2876"/>
    <cellStyle name="Normal 2 2 6 3" xfId="2877"/>
    <cellStyle name="Normal 2 2 6 3 2" xfId="2878"/>
    <cellStyle name="Normal 2 2 6 3 2 2" xfId="2879"/>
    <cellStyle name="Normal 2 2 6 3 3" xfId="2880"/>
    <cellStyle name="Normal 2 2 6 4" xfId="2881"/>
    <cellStyle name="Normal 2 2 6 4 2" xfId="2882"/>
    <cellStyle name="Normal 2 2 6 5" xfId="2883"/>
    <cellStyle name="Normal 2 2 7" xfId="2884"/>
    <cellStyle name="Normal 2 2 7 2" xfId="2885"/>
    <cellStyle name="Normal 2 2 7 2 2" xfId="2886"/>
    <cellStyle name="Normal 2 2 7 2 2 2" xfId="2887"/>
    <cellStyle name="Normal 2 2 7 2 2 2 2" xfId="2888"/>
    <cellStyle name="Normal 2 2 7 2 2 3" xfId="2889"/>
    <cellStyle name="Normal 2 2 7 2 3" xfId="2890"/>
    <cellStyle name="Normal 2 2 7 2 3 2" xfId="2891"/>
    <cellStyle name="Normal 2 2 7 2 4" xfId="2892"/>
    <cellStyle name="Normal 2 2 7 3" xfId="2893"/>
    <cellStyle name="Normal 2 2 7 3 2" xfId="2894"/>
    <cellStyle name="Normal 2 2 7 3 2 2" xfId="2895"/>
    <cellStyle name="Normal 2 2 7 3 3" xfId="2896"/>
    <cellStyle name="Normal 2 2 7 4" xfId="2897"/>
    <cellStyle name="Normal 2 2 7 4 2" xfId="2898"/>
    <cellStyle name="Normal 2 2 7 5" xfId="2899"/>
    <cellStyle name="Normal 2 2 8" xfId="2900"/>
    <cellStyle name="Normal 2 2 8 2" xfId="2901"/>
    <cellStyle name="Normal 2 2 8 2 2" xfId="2902"/>
    <cellStyle name="Normal 2 2 8 2 2 2" xfId="2903"/>
    <cellStyle name="Normal 2 2 8 2 2 2 2" xfId="2904"/>
    <cellStyle name="Normal 2 2 8 2 2 3" xfId="2905"/>
    <cellStyle name="Normal 2 2 8 2 3" xfId="2906"/>
    <cellStyle name="Normal 2 2 8 2 3 2" xfId="2907"/>
    <cellStyle name="Normal 2 2 8 2 4" xfId="2908"/>
    <cellStyle name="Normal 2 2 8 3" xfId="2909"/>
    <cellStyle name="Normal 2 2 8 3 2" xfId="2910"/>
    <cellStyle name="Normal 2 2 8 3 2 2" xfId="2911"/>
    <cellStyle name="Normal 2 2 8 3 3" xfId="2912"/>
    <cellStyle name="Normal 2 2 8 4" xfId="2913"/>
    <cellStyle name="Normal 2 2 8 4 2" xfId="2914"/>
    <cellStyle name="Normal 2 2 8 5" xfId="2915"/>
    <cellStyle name="Normal 2 2 9" xfId="2916"/>
    <cellStyle name="Normal 2 2 9 2" xfId="2917"/>
    <cellStyle name="Normal 2 2 9 2 2" xfId="2918"/>
    <cellStyle name="Normal 2 2 9 2 2 2" xfId="2919"/>
    <cellStyle name="Normal 2 2 9 2 2 2 2" xfId="2920"/>
    <cellStyle name="Normal 2 2 9 2 2 3" xfId="2921"/>
    <cellStyle name="Normal 2 2 9 2 3" xfId="2922"/>
    <cellStyle name="Normal 2 2 9 2 3 2" xfId="2923"/>
    <cellStyle name="Normal 2 2 9 2 4" xfId="2924"/>
    <cellStyle name="Normal 2 2 9 3" xfId="2925"/>
    <cellStyle name="Normal 2 2 9 3 2" xfId="2926"/>
    <cellStyle name="Normal 2 2 9 3 2 2" xfId="2927"/>
    <cellStyle name="Normal 2 2 9 3 3" xfId="2928"/>
    <cellStyle name="Normal 2 2 9 4" xfId="2929"/>
    <cellStyle name="Normal 2 2 9 4 2" xfId="2930"/>
    <cellStyle name="Normal 2 2 9 5" xfId="2931"/>
    <cellStyle name="Normal 2 20" xfId="2932"/>
    <cellStyle name="Normal 2 20 2" xfId="2933"/>
    <cellStyle name="Normal 2 20 2 2" xfId="2934"/>
    <cellStyle name="Normal 2 20 2 2 2" xfId="2935"/>
    <cellStyle name="Normal 2 20 2 2 2 2" xfId="2936"/>
    <cellStyle name="Normal 2 20 2 2 3" xfId="2937"/>
    <cellStyle name="Normal 2 20 2 3" xfId="2938"/>
    <cellStyle name="Normal 2 20 2 3 2" xfId="2939"/>
    <cellStyle name="Normal 2 20 2 4" xfId="2940"/>
    <cellStyle name="Normal 2 20 3" xfId="2941"/>
    <cellStyle name="Normal 2 20 3 2" xfId="2942"/>
    <cellStyle name="Normal 2 20 3 2 2" xfId="2943"/>
    <cellStyle name="Normal 2 20 3 3" xfId="2944"/>
    <cellStyle name="Normal 2 20 4" xfId="2945"/>
    <cellStyle name="Normal 2 20 4 2" xfId="2946"/>
    <cellStyle name="Normal 2 20 5" xfId="2947"/>
    <cellStyle name="Normal 2 21" xfId="2948"/>
    <cellStyle name="Normal 2 21 2" xfId="2949"/>
    <cellStyle name="Normal 2 21 2 2" xfId="2950"/>
    <cellStyle name="Normal 2 21 2 2 2" xfId="2951"/>
    <cellStyle name="Normal 2 21 2 2 2 2" xfId="2952"/>
    <cellStyle name="Normal 2 21 2 2 3" xfId="2953"/>
    <cellStyle name="Normal 2 21 2 3" xfId="2954"/>
    <cellStyle name="Normal 2 21 2 3 2" xfId="2955"/>
    <cellStyle name="Normal 2 21 2 4" xfId="2956"/>
    <cellStyle name="Normal 2 21 3" xfId="2957"/>
    <cellStyle name="Normal 2 21 3 2" xfId="2958"/>
    <cellStyle name="Normal 2 21 3 2 2" xfId="2959"/>
    <cellStyle name="Normal 2 21 3 3" xfId="2960"/>
    <cellStyle name="Normal 2 21 4" xfId="2961"/>
    <cellStyle name="Normal 2 21 4 2" xfId="2962"/>
    <cellStyle name="Normal 2 21 5" xfId="2963"/>
    <cellStyle name="Normal 2 22" xfId="2964"/>
    <cellStyle name="Normal 2 22 2" xfId="2965"/>
    <cellStyle name="Normal 2 22 2 2" xfId="2966"/>
    <cellStyle name="Normal 2 22 2 2 2" xfId="2967"/>
    <cellStyle name="Normal 2 22 2 2 2 2" xfId="2968"/>
    <cellStyle name="Normal 2 22 2 2 3" xfId="2969"/>
    <cellStyle name="Normal 2 22 2 3" xfId="2970"/>
    <cellStyle name="Normal 2 22 2 3 2" xfId="2971"/>
    <cellStyle name="Normal 2 22 2 4" xfId="2972"/>
    <cellStyle name="Normal 2 22 3" xfId="2973"/>
    <cellStyle name="Normal 2 22 3 2" xfId="2974"/>
    <cellStyle name="Normal 2 22 3 2 2" xfId="2975"/>
    <cellStyle name="Normal 2 22 3 3" xfId="2976"/>
    <cellStyle name="Normal 2 22 4" xfId="2977"/>
    <cellStyle name="Normal 2 22 4 2" xfId="2978"/>
    <cellStyle name="Normal 2 22 5" xfId="2979"/>
    <cellStyle name="Normal 2 23" xfId="2980"/>
    <cellStyle name="Normal 2 23 2" xfId="2981"/>
    <cellStyle name="Normal 2 23 2 2" xfId="2982"/>
    <cellStyle name="Normal 2 23 2 2 2" xfId="2983"/>
    <cellStyle name="Normal 2 23 2 2 2 2" xfId="2984"/>
    <cellStyle name="Normal 2 23 2 2 3" xfId="2985"/>
    <cellStyle name="Normal 2 23 2 3" xfId="2986"/>
    <cellStyle name="Normal 2 23 2 3 2" xfId="2987"/>
    <cellStyle name="Normal 2 23 2 4" xfId="2988"/>
    <cellStyle name="Normal 2 23 3" xfId="2989"/>
    <cellStyle name="Normal 2 23 3 2" xfId="2990"/>
    <cellStyle name="Normal 2 23 3 2 2" xfId="2991"/>
    <cellStyle name="Normal 2 23 3 3" xfId="2992"/>
    <cellStyle name="Normal 2 23 4" xfId="2993"/>
    <cellStyle name="Normal 2 23 4 2" xfId="2994"/>
    <cellStyle name="Normal 2 23 5" xfId="2995"/>
    <cellStyle name="Normal 2 24" xfId="2996"/>
    <cellStyle name="Normal 2 24 2" xfId="2997"/>
    <cellStyle name="Normal 2 24 2 2" xfId="2998"/>
    <cellStyle name="Normal 2 24 2 2 2" xfId="2999"/>
    <cellStyle name="Normal 2 24 2 2 2 2" xfId="3000"/>
    <cellStyle name="Normal 2 24 2 2 3" xfId="3001"/>
    <cellStyle name="Normal 2 24 2 3" xfId="3002"/>
    <cellStyle name="Normal 2 24 2 3 2" xfId="3003"/>
    <cellStyle name="Normal 2 24 2 4" xfId="3004"/>
    <cellStyle name="Normal 2 24 3" xfId="3005"/>
    <cellStyle name="Normal 2 24 3 2" xfId="3006"/>
    <cellStyle name="Normal 2 24 3 2 2" xfId="3007"/>
    <cellStyle name="Normal 2 24 3 3" xfId="3008"/>
    <cellStyle name="Normal 2 24 4" xfId="3009"/>
    <cellStyle name="Normal 2 24 4 2" xfId="3010"/>
    <cellStyle name="Normal 2 24 5" xfId="3011"/>
    <cellStyle name="Normal 2 25" xfId="3012"/>
    <cellStyle name="Normal 2 25 2" xfId="3013"/>
    <cellStyle name="Normal 2 25 2 2" xfId="3014"/>
    <cellStyle name="Normal 2 25 2 2 2" xfId="3015"/>
    <cellStyle name="Normal 2 25 2 2 2 2" xfId="3016"/>
    <cellStyle name="Normal 2 25 2 2 3" xfId="3017"/>
    <cellStyle name="Normal 2 25 2 3" xfId="3018"/>
    <cellStyle name="Normal 2 25 2 3 2" xfId="3019"/>
    <cellStyle name="Normal 2 25 2 4" xfId="3020"/>
    <cellStyle name="Normal 2 25 3" xfId="3021"/>
    <cellStyle name="Normal 2 25 3 2" xfId="3022"/>
    <cellStyle name="Normal 2 25 3 2 2" xfId="3023"/>
    <cellStyle name="Normal 2 25 3 3" xfId="3024"/>
    <cellStyle name="Normal 2 25 4" xfId="3025"/>
    <cellStyle name="Normal 2 25 4 2" xfId="3026"/>
    <cellStyle name="Normal 2 25 5" xfId="3027"/>
    <cellStyle name="Normal 2 26" xfId="3028"/>
    <cellStyle name="Normal 2 26 2" xfId="3029"/>
    <cellStyle name="Normal 2 26 2 2" xfId="3030"/>
    <cellStyle name="Normal 2 26 2 2 2" xfId="3031"/>
    <cellStyle name="Normal 2 26 2 2 2 2" xfId="3032"/>
    <cellStyle name="Normal 2 26 2 2 3" xfId="3033"/>
    <cellStyle name="Normal 2 26 2 3" xfId="3034"/>
    <cellStyle name="Normal 2 26 2 3 2" xfId="3035"/>
    <cellStyle name="Normal 2 26 2 4" xfId="3036"/>
    <cellStyle name="Normal 2 26 3" xfId="3037"/>
    <cellStyle name="Normal 2 26 3 2" xfId="3038"/>
    <cellStyle name="Normal 2 26 3 2 2" xfId="3039"/>
    <cellStyle name="Normal 2 26 3 3" xfId="3040"/>
    <cellStyle name="Normal 2 26 4" xfId="3041"/>
    <cellStyle name="Normal 2 26 4 2" xfId="3042"/>
    <cellStyle name="Normal 2 26 5" xfId="3043"/>
    <cellStyle name="Normal 2 27" xfId="3044"/>
    <cellStyle name="Normal 2 27 2" xfId="3045"/>
    <cellStyle name="Normal 2 27 2 2" xfId="3046"/>
    <cellStyle name="Normal 2 27 2 2 2" xfId="3047"/>
    <cellStyle name="Normal 2 27 2 2 2 2" xfId="3048"/>
    <cellStyle name="Normal 2 27 2 2 3" xfId="3049"/>
    <cellStyle name="Normal 2 27 2 3" xfId="3050"/>
    <cellStyle name="Normal 2 27 2 3 2" xfId="3051"/>
    <cellStyle name="Normal 2 27 2 4" xfId="3052"/>
    <cellStyle name="Normal 2 27 3" xfId="3053"/>
    <cellStyle name="Normal 2 27 3 2" xfId="3054"/>
    <cellStyle name="Normal 2 27 3 2 2" xfId="3055"/>
    <cellStyle name="Normal 2 27 3 3" xfId="3056"/>
    <cellStyle name="Normal 2 27 4" xfId="3057"/>
    <cellStyle name="Normal 2 27 4 2" xfId="3058"/>
    <cellStyle name="Normal 2 27 5" xfId="3059"/>
    <cellStyle name="Normal 2 28" xfId="3060"/>
    <cellStyle name="Normal 2 28 2" xfId="3061"/>
    <cellStyle name="Normal 2 28 2 2" xfId="3062"/>
    <cellStyle name="Normal 2 28 2 2 2" xfId="3063"/>
    <cellStyle name="Normal 2 28 2 2 2 2" xfId="3064"/>
    <cellStyle name="Normal 2 28 2 2 3" xfId="3065"/>
    <cellStyle name="Normal 2 28 2 3" xfId="3066"/>
    <cellStyle name="Normal 2 28 2 3 2" xfId="3067"/>
    <cellStyle name="Normal 2 28 2 4" xfId="3068"/>
    <cellStyle name="Normal 2 28 3" xfId="3069"/>
    <cellStyle name="Normal 2 28 3 2" xfId="3070"/>
    <cellStyle name="Normal 2 28 3 2 2" xfId="3071"/>
    <cellStyle name="Normal 2 28 3 3" xfId="3072"/>
    <cellStyle name="Normal 2 28 4" xfId="3073"/>
    <cellStyle name="Normal 2 28 4 2" xfId="3074"/>
    <cellStyle name="Normal 2 28 5" xfId="3075"/>
    <cellStyle name="Normal 2 29" xfId="3076"/>
    <cellStyle name="Normal 2 29 2" xfId="3077"/>
    <cellStyle name="Normal 2 29 2 2" xfId="3078"/>
    <cellStyle name="Normal 2 29 2 2 2" xfId="3079"/>
    <cellStyle name="Normal 2 29 2 2 2 2" xfId="3080"/>
    <cellStyle name="Normal 2 29 2 2 3" xfId="3081"/>
    <cellStyle name="Normal 2 29 2 3" xfId="3082"/>
    <cellStyle name="Normal 2 29 2 3 2" xfId="3083"/>
    <cellStyle name="Normal 2 29 2 4" xfId="3084"/>
    <cellStyle name="Normal 2 29 3" xfId="3085"/>
    <cellStyle name="Normal 2 29 3 2" xfId="3086"/>
    <cellStyle name="Normal 2 29 3 2 2" xfId="3087"/>
    <cellStyle name="Normal 2 29 3 3" xfId="3088"/>
    <cellStyle name="Normal 2 29 4" xfId="3089"/>
    <cellStyle name="Normal 2 29 4 2" xfId="3090"/>
    <cellStyle name="Normal 2 29 5" xfId="3091"/>
    <cellStyle name="Normal 2 3" xfId="3092"/>
    <cellStyle name="Normal 2 3 10" xfId="3093"/>
    <cellStyle name="Normal 2 3 10 2" xfId="3094"/>
    <cellStyle name="Normal 2 3 10 2 2" xfId="3095"/>
    <cellStyle name="Normal 2 3 10 2 2 2" xfId="3096"/>
    <cellStyle name="Normal 2 3 10 2 2 2 2" xfId="3097"/>
    <cellStyle name="Normal 2 3 10 2 2 3" xfId="3098"/>
    <cellStyle name="Normal 2 3 10 2 3" xfId="3099"/>
    <cellStyle name="Normal 2 3 10 2 3 2" xfId="3100"/>
    <cellStyle name="Normal 2 3 10 2 4" xfId="3101"/>
    <cellStyle name="Normal 2 3 10 3" xfId="3102"/>
    <cellStyle name="Normal 2 3 10 3 2" xfId="3103"/>
    <cellStyle name="Normal 2 3 10 3 2 2" xfId="3104"/>
    <cellStyle name="Normal 2 3 10 3 3" xfId="3105"/>
    <cellStyle name="Normal 2 3 10 4" xfId="3106"/>
    <cellStyle name="Normal 2 3 10 4 2" xfId="3107"/>
    <cellStyle name="Normal 2 3 10 5" xfId="3108"/>
    <cellStyle name="Normal 2 3 11" xfId="3109"/>
    <cellStyle name="Normal 2 3 11 2" xfId="3110"/>
    <cellStyle name="Normal 2 3 11 2 2" xfId="3111"/>
    <cellStyle name="Normal 2 3 11 2 2 2" xfId="3112"/>
    <cellStyle name="Normal 2 3 11 2 2 2 2" xfId="3113"/>
    <cellStyle name="Normal 2 3 11 2 2 3" xfId="3114"/>
    <cellStyle name="Normal 2 3 11 2 3" xfId="3115"/>
    <cellStyle name="Normal 2 3 11 2 3 2" xfId="3116"/>
    <cellStyle name="Normal 2 3 11 2 4" xfId="3117"/>
    <cellStyle name="Normal 2 3 11 3" xfId="3118"/>
    <cellStyle name="Normal 2 3 11 3 2" xfId="3119"/>
    <cellStyle name="Normal 2 3 11 3 2 2" xfId="3120"/>
    <cellStyle name="Normal 2 3 11 3 3" xfId="3121"/>
    <cellStyle name="Normal 2 3 11 4" xfId="3122"/>
    <cellStyle name="Normal 2 3 11 4 2" xfId="3123"/>
    <cellStyle name="Normal 2 3 11 5" xfId="3124"/>
    <cellStyle name="Normal 2 3 12" xfId="3125"/>
    <cellStyle name="Normal 2 3 12 2" xfId="3126"/>
    <cellStyle name="Normal 2 3 12 2 2" xfId="3127"/>
    <cellStyle name="Normal 2 3 12 2 2 2" xfId="3128"/>
    <cellStyle name="Normal 2 3 12 2 2 2 2" xfId="3129"/>
    <cellStyle name="Normal 2 3 12 2 2 3" xfId="3130"/>
    <cellStyle name="Normal 2 3 12 2 3" xfId="3131"/>
    <cellStyle name="Normal 2 3 12 2 3 2" xfId="3132"/>
    <cellStyle name="Normal 2 3 12 2 4" xfId="3133"/>
    <cellStyle name="Normal 2 3 12 3" xfId="3134"/>
    <cellStyle name="Normal 2 3 12 3 2" xfId="3135"/>
    <cellStyle name="Normal 2 3 12 3 2 2" xfId="3136"/>
    <cellStyle name="Normal 2 3 12 3 3" xfId="3137"/>
    <cellStyle name="Normal 2 3 12 4" xfId="3138"/>
    <cellStyle name="Normal 2 3 12 4 2" xfId="3139"/>
    <cellStyle name="Normal 2 3 12 5" xfId="3140"/>
    <cellStyle name="Normal 2 3 13" xfId="3141"/>
    <cellStyle name="Normal 2 3 13 2" xfId="3142"/>
    <cellStyle name="Normal 2 3 13 2 2" xfId="3143"/>
    <cellStyle name="Normal 2 3 13 2 2 2" xfId="3144"/>
    <cellStyle name="Normal 2 3 13 2 2 2 2" xfId="3145"/>
    <cellStyle name="Normal 2 3 13 2 2 3" xfId="3146"/>
    <cellStyle name="Normal 2 3 13 2 3" xfId="3147"/>
    <cellStyle name="Normal 2 3 13 2 3 2" xfId="3148"/>
    <cellStyle name="Normal 2 3 13 2 4" xfId="3149"/>
    <cellStyle name="Normal 2 3 13 3" xfId="3150"/>
    <cellStyle name="Normal 2 3 13 3 2" xfId="3151"/>
    <cellStyle name="Normal 2 3 13 3 2 2" xfId="3152"/>
    <cellStyle name="Normal 2 3 13 3 3" xfId="3153"/>
    <cellStyle name="Normal 2 3 13 4" xfId="3154"/>
    <cellStyle name="Normal 2 3 13 4 2" xfId="3155"/>
    <cellStyle name="Normal 2 3 13 5" xfId="3156"/>
    <cellStyle name="Normal 2 3 14" xfId="3157"/>
    <cellStyle name="Normal 2 3 14 2" xfId="3158"/>
    <cellStyle name="Normal 2 3 14 2 2" xfId="3159"/>
    <cellStyle name="Normal 2 3 14 2 2 2" xfId="3160"/>
    <cellStyle name="Normal 2 3 14 2 2 2 2" xfId="3161"/>
    <cellStyle name="Normal 2 3 14 2 2 3" xfId="3162"/>
    <cellStyle name="Normal 2 3 14 2 3" xfId="3163"/>
    <cellStyle name="Normal 2 3 14 2 3 2" xfId="3164"/>
    <cellStyle name="Normal 2 3 14 2 4" xfId="3165"/>
    <cellStyle name="Normal 2 3 14 3" xfId="3166"/>
    <cellStyle name="Normal 2 3 14 3 2" xfId="3167"/>
    <cellStyle name="Normal 2 3 14 3 2 2" xfId="3168"/>
    <cellStyle name="Normal 2 3 14 3 3" xfId="3169"/>
    <cellStyle name="Normal 2 3 14 4" xfId="3170"/>
    <cellStyle name="Normal 2 3 14 4 2" xfId="3171"/>
    <cellStyle name="Normal 2 3 14 5" xfId="3172"/>
    <cellStyle name="Normal 2 3 15" xfId="3173"/>
    <cellStyle name="Normal 2 3 15 2" xfId="3174"/>
    <cellStyle name="Normal 2 3 15 2 2" xfId="3175"/>
    <cellStyle name="Normal 2 3 15 2 2 2" xfId="3176"/>
    <cellStyle name="Normal 2 3 15 2 2 2 2" xfId="3177"/>
    <cellStyle name="Normal 2 3 15 2 2 3" xfId="3178"/>
    <cellStyle name="Normal 2 3 15 2 3" xfId="3179"/>
    <cellStyle name="Normal 2 3 15 2 3 2" xfId="3180"/>
    <cellStyle name="Normal 2 3 15 2 4" xfId="3181"/>
    <cellStyle name="Normal 2 3 15 3" xfId="3182"/>
    <cellStyle name="Normal 2 3 15 3 2" xfId="3183"/>
    <cellStyle name="Normal 2 3 15 3 2 2" xfId="3184"/>
    <cellStyle name="Normal 2 3 15 3 3" xfId="3185"/>
    <cellStyle name="Normal 2 3 15 4" xfId="3186"/>
    <cellStyle name="Normal 2 3 15 4 2" xfId="3187"/>
    <cellStyle name="Normal 2 3 15 5" xfId="3188"/>
    <cellStyle name="Normal 2 3 16" xfId="3189"/>
    <cellStyle name="Normal 2 3 16 2" xfId="3190"/>
    <cellStyle name="Normal 2 3 16 2 2" xfId="3191"/>
    <cellStyle name="Normal 2 3 16 2 2 2" xfId="3192"/>
    <cellStyle name="Normal 2 3 16 2 2 2 2" xfId="3193"/>
    <cellStyle name="Normal 2 3 16 2 2 3" xfId="3194"/>
    <cellStyle name="Normal 2 3 16 2 3" xfId="3195"/>
    <cellStyle name="Normal 2 3 16 2 3 2" xfId="3196"/>
    <cellStyle name="Normal 2 3 16 2 4" xfId="3197"/>
    <cellStyle name="Normal 2 3 16 3" xfId="3198"/>
    <cellStyle name="Normal 2 3 16 3 2" xfId="3199"/>
    <cellStyle name="Normal 2 3 16 3 2 2" xfId="3200"/>
    <cellStyle name="Normal 2 3 16 3 3" xfId="3201"/>
    <cellStyle name="Normal 2 3 16 4" xfId="3202"/>
    <cellStyle name="Normal 2 3 16 4 2" xfId="3203"/>
    <cellStyle name="Normal 2 3 16 5" xfId="3204"/>
    <cellStyle name="Normal 2 3 17" xfId="3205"/>
    <cellStyle name="Normal 2 3 17 2" xfId="3206"/>
    <cellStyle name="Normal 2 3 17 2 2" xfId="3207"/>
    <cellStyle name="Normal 2 3 17 2 2 2" xfId="3208"/>
    <cellStyle name="Normal 2 3 17 2 2 2 2" xfId="3209"/>
    <cellStyle name="Normal 2 3 17 2 2 3" xfId="3210"/>
    <cellStyle name="Normal 2 3 17 2 3" xfId="3211"/>
    <cellStyle name="Normal 2 3 17 2 3 2" xfId="3212"/>
    <cellStyle name="Normal 2 3 17 2 4" xfId="3213"/>
    <cellStyle name="Normal 2 3 17 3" xfId="3214"/>
    <cellStyle name="Normal 2 3 17 3 2" xfId="3215"/>
    <cellStyle name="Normal 2 3 17 3 2 2" xfId="3216"/>
    <cellStyle name="Normal 2 3 17 3 3" xfId="3217"/>
    <cellStyle name="Normal 2 3 17 4" xfId="3218"/>
    <cellStyle name="Normal 2 3 17 4 2" xfId="3219"/>
    <cellStyle name="Normal 2 3 17 5" xfId="3220"/>
    <cellStyle name="Normal 2 3 18" xfId="3221"/>
    <cellStyle name="Normal 2 3 18 2" xfId="3222"/>
    <cellStyle name="Normal 2 3 18 2 2" xfId="3223"/>
    <cellStyle name="Normal 2 3 18 2 2 2" xfId="3224"/>
    <cellStyle name="Normal 2 3 18 2 2 2 2" xfId="3225"/>
    <cellStyle name="Normal 2 3 18 2 2 3" xfId="3226"/>
    <cellStyle name="Normal 2 3 18 2 3" xfId="3227"/>
    <cellStyle name="Normal 2 3 18 2 3 2" xfId="3228"/>
    <cellStyle name="Normal 2 3 18 2 4" xfId="3229"/>
    <cellStyle name="Normal 2 3 18 3" xfId="3230"/>
    <cellStyle name="Normal 2 3 18 3 2" xfId="3231"/>
    <cellStyle name="Normal 2 3 18 3 2 2" xfId="3232"/>
    <cellStyle name="Normal 2 3 18 3 3" xfId="3233"/>
    <cellStyle name="Normal 2 3 18 4" xfId="3234"/>
    <cellStyle name="Normal 2 3 18 4 2" xfId="3235"/>
    <cellStyle name="Normal 2 3 18 5" xfId="3236"/>
    <cellStyle name="Normal 2 3 19" xfId="3237"/>
    <cellStyle name="Normal 2 3 19 2" xfId="3238"/>
    <cellStyle name="Normal 2 3 19 2 2" xfId="3239"/>
    <cellStyle name="Normal 2 3 19 2 2 2" xfId="3240"/>
    <cellStyle name="Normal 2 3 19 2 2 2 2" xfId="3241"/>
    <cellStyle name="Normal 2 3 19 2 2 3" xfId="3242"/>
    <cellStyle name="Normal 2 3 19 2 3" xfId="3243"/>
    <cellStyle name="Normal 2 3 19 2 3 2" xfId="3244"/>
    <cellStyle name="Normal 2 3 19 2 4" xfId="3245"/>
    <cellStyle name="Normal 2 3 19 3" xfId="3246"/>
    <cellStyle name="Normal 2 3 19 3 2" xfId="3247"/>
    <cellStyle name="Normal 2 3 19 3 2 2" xfId="3248"/>
    <cellStyle name="Normal 2 3 19 3 3" xfId="3249"/>
    <cellStyle name="Normal 2 3 19 4" xfId="3250"/>
    <cellStyle name="Normal 2 3 19 4 2" xfId="3251"/>
    <cellStyle name="Normal 2 3 19 5" xfId="3252"/>
    <cellStyle name="Normal 2 3 2" xfId="3253"/>
    <cellStyle name="Normal 2 3 2 2" xfId="3254"/>
    <cellStyle name="Normal 2 3 2 2 2" xfId="3255"/>
    <cellStyle name="Normal 2 3 2 2 2 2" xfId="3256"/>
    <cellStyle name="Normal 2 3 2 2 2 2 2" xfId="3257"/>
    <cellStyle name="Normal 2 3 2 2 2 3" xfId="3258"/>
    <cellStyle name="Normal 2 3 2 2 3" xfId="3259"/>
    <cellStyle name="Normal 2 3 2 2 3 2" xfId="3260"/>
    <cellStyle name="Normal 2 3 2 2 4" xfId="3261"/>
    <cellStyle name="Normal 2 3 2 3" xfId="3262"/>
    <cellStyle name="Normal 2 3 2 3 2" xfId="3263"/>
    <cellStyle name="Normal 2 3 2 3 2 2" xfId="3264"/>
    <cellStyle name="Normal 2 3 2 3 3" xfId="3265"/>
    <cellStyle name="Normal 2 3 2 4" xfId="3266"/>
    <cellStyle name="Normal 2 3 2 4 2" xfId="3267"/>
    <cellStyle name="Normal 2 3 2 5" xfId="3268"/>
    <cellStyle name="Normal 2 3 20" xfId="3269"/>
    <cellStyle name="Normal 2 3 20 2" xfId="3270"/>
    <cellStyle name="Normal 2 3 20 2 2" xfId="3271"/>
    <cellStyle name="Normal 2 3 20 2 2 2" xfId="3272"/>
    <cellStyle name="Normal 2 3 20 2 2 2 2" xfId="3273"/>
    <cellStyle name="Normal 2 3 20 2 2 3" xfId="3274"/>
    <cellStyle name="Normal 2 3 20 2 3" xfId="3275"/>
    <cellStyle name="Normal 2 3 20 2 3 2" xfId="3276"/>
    <cellStyle name="Normal 2 3 20 2 4" xfId="3277"/>
    <cellStyle name="Normal 2 3 20 3" xfId="3278"/>
    <cellStyle name="Normal 2 3 20 3 2" xfId="3279"/>
    <cellStyle name="Normal 2 3 20 3 2 2" xfId="3280"/>
    <cellStyle name="Normal 2 3 20 3 3" xfId="3281"/>
    <cellStyle name="Normal 2 3 20 4" xfId="3282"/>
    <cellStyle name="Normal 2 3 20 4 2" xfId="3283"/>
    <cellStyle name="Normal 2 3 20 5" xfId="3284"/>
    <cellStyle name="Normal 2 3 21" xfId="3285"/>
    <cellStyle name="Normal 2 3 21 2" xfId="3286"/>
    <cellStyle name="Normal 2 3 21 2 2" xfId="3287"/>
    <cellStyle name="Normal 2 3 21 2 2 2" xfId="3288"/>
    <cellStyle name="Normal 2 3 21 2 2 2 2" xfId="3289"/>
    <cellStyle name="Normal 2 3 21 2 2 3" xfId="3290"/>
    <cellStyle name="Normal 2 3 21 2 3" xfId="3291"/>
    <cellStyle name="Normal 2 3 21 2 3 2" xfId="3292"/>
    <cellStyle name="Normal 2 3 21 2 4" xfId="3293"/>
    <cellStyle name="Normal 2 3 21 3" xfId="3294"/>
    <cellStyle name="Normal 2 3 21 3 2" xfId="3295"/>
    <cellStyle name="Normal 2 3 21 3 2 2" xfId="3296"/>
    <cellStyle name="Normal 2 3 21 3 3" xfId="3297"/>
    <cellStyle name="Normal 2 3 21 4" xfId="3298"/>
    <cellStyle name="Normal 2 3 21 4 2" xfId="3299"/>
    <cellStyle name="Normal 2 3 21 5" xfId="3300"/>
    <cellStyle name="Normal 2 3 22" xfId="3301"/>
    <cellStyle name="Normal 2 3 22 2" xfId="3302"/>
    <cellStyle name="Normal 2 3 22 2 2" xfId="3303"/>
    <cellStyle name="Normal 2 3 22 2 2 2" xfId="3304"/>
    <cellStyle name="Normal 2 3 22 2 2 2 2" xfId="3305"/>
    <cellStyle name="Normal 2 3 22 2 2 3" xfId="3306"/>
    <cellStyle name="Normal 2 3 22 2 3" xfId="3307"/>
    <cellStyle name="Normal 2 3 22 2 3 2" xfId="3308"/>
    <cellStyle name="Normal 2 3 22 2 4" xfId="3309"/>
    <cellStyle name="Normal 2 3 22 3" xfId="3310"/>
    <cellStyle name="Normal 2 3 22 3 2" xfId="3311"/>
    <cellStyle name="Normal 2 3 22 3 2 2" xfId="3312"/>
    <cellStyle name="Normal 2 3 22 3 3" xfId="3313"/>
    <cellStyle name="Normal 2 3 22 4" xfId="3314"/>
    <cellStyle name="Normal 2 3 22 4 2" xfId="3315"/>
    <cellStyle name="Normal 2 3 22 5" xfId="3316"/>
    <cellStyle name="Normal 2 3 23" xfId="3317"/>
    <cellStyle name="Normal 2 3 23 2" xfId="3318"/>
    <cellStyle name="Normal 2 3 23 2 2" xfId="3319"/>
    <cellStyle name="Normal 2 3 23 2 2 2" xfId="3320"/>
    <cellStyle name="Normal 2 3 23 2 2 2 2" xfId="3321"/>
    <cellStyle name="Normal 2 3 23 2 2 3" xfId="3322"/>
    <cellStyle name="Normal 2 3 23 2 3" xfId="3323"/>
    <cellStyle name="Normal 2 3 23 2 3 2" xfId="3324"/>
    <cellStyle name="Normal 2 3 23 2 4" xfId="3325"/>
    <cellStyle name="Normal 2 3 23 3" xfId="3326"/>
    <cellStyle name="Normal 2 3 23 3 2" xfId="3327"/>
    <cellStyle name="Normal 2 3 23 3 2 2" xfId="3328"/>
    <cellStyle name="Normal 2 3 23 3 3" xfId="3329"/>
    <cellStyle name="Normal 2 3 23 4" xfId="3330"/>
    <cellStyle name="Normal 2 3 23 4 2" xfId="3331"/>
    <cellStyle name="Normal 2 3 23 5" xfId="3332"/>
    <cellStyle name="Normal 2 3 24" xfId="3333"/>
    <cellStyle name="Normal 2 3 24 2" xfId="3334"/>
    <cellStyle name="Normal 2 3 24 2 2" xfId="3335"/>
    <cellStyle name="Normal 2 3 24 2 2 2" xfId="3336"/>
    <cellStyle name="Normal 2 3 24 2 2 2 2" xfId="3337"/>
    <cellStyle name="Normal 2 3 24 2 2 3" xfId="3338"/>
    <cellStyle name="Normal 2 3 24 2 3" xfId="3339"/>
    <cellStyle name="Normal 2 3 24 2 3 2" xfId="3340"/>
    <cellStyle name="Normal 2 3 24 2 4" xfId="3341"/>
    <cellStyle name="Normal 2 3 24 3" xfId="3342"/>
    <cellStyle name="Normal 2 3 24 3 2" xfId="3343"/>
    <cellStyle name="Normal 2 3 24 3 2 2" xfId="3344"/>
    <cellStyle name="Normal 2 3 24 3 3" xfId="3345"/>
    <cellStyle name="Normal 2 3 24 4" xfId="3346"/>
    <cellStyle name="Normal 2 3 24 4 2" xfId="3347"/>
    <cellStyle name="Normal 2 3 24 5" xfId="3348"/>
    <cellStyle name="Normal 2 3 25" xfId="3349"/>
    <cellStyle name="Normal 2 3 25 2" xfId="3350"/>
    <cellStyle name="Normal 2 3 25 2 2" xfId="3351"/>
    <cellStyle name="Normal 2 3 25 2 2 2" xfId="3352"/>
    <cellStyle name="Normal 2 3 25 2 2 2 2" xfId="3353"/>
    <cellStyle name="Normal 2 3 25 2 2 3" xfId="3354"/>
    <cellStyle name="Normal 2 3 25 2 3" xfId="3355"/>
    <cellStyle name="Normal 2 3 25 2 3 2" xfId="3356"/>
    <cellStyle name="Normal 2 3 25 2 4" xfId="3357"/>
    <cellStyle name="Normal 2 3 25 3" xfId="3358"/>
    <cellStyle name="Normal 2 3 25 3 2" xfId="3359"/>
    <cellStyle name="Normal 2 3 25 3 2 2" xfId="3360"/>
    <cellStyle name="Normal 2 3 25 3 3" xfId="3361"/>
    <cellStyle name="Normal 2 3 25 4" xfId="3362"/>
    <cellStyle name="Normal 2 3 25 4 2" xfId="3363"/>
    <cellStyle name="Normal 2 3 25 5" xfId="3364"/>
    <cellStyle name="Normal 2 3 26" xfId="3365"/>
    <cellStyle name="Normal 2 3 26 2" xfId="3366"/>
    <cellStyle name="Normal 2 3 26 2 2" xfId="3367"/>
    <cellStyle name="Normal 2 3 26 2 2 2" xfId="3368"/>
    <cellStyle name="Normal 2 3 26 2 2 2 2" xfId="3369"/>
    <cellStyle name="Normal 2 3 26 2 2 3" xfId="3370"/>
    <cellStyle name="Normal 2 3 26 2 3" xfId="3371"/>
    <cellStyle name="Normal 2 3 26 2 3 2" xfId="3372"/>
    <cellStyle name="Normal 2 3 26 2 4" xfId="3373"/>
    <cellStyle name="Normal 2 3 26 3" xfId="3374"/>
    <cellStyle name="Normal 2 3 26 3 2" xfId="3375"/>
    <cellStyle name="Normal 2 3 26 3 2 2" xfId="3376"/>
    <cellStyle name="Normal 2 3 26 3 3" xfId="3377"/>
    <cellStyle name="Normal 2 3 26 4" xfId="3378"/>
    <cellStyle name="Normal 2 3 26 4 2" xfId="3379"/>
    <cellStyle name="Normal 2 3 26 5" xfId="3380"/>
    <cellStyle name="Normal 2 3 27" xfId="3381"/>
    <cellStyle name="Normal 2 3 27 2" xfId="3382"/>
    <cellStyle name="Normal 2 3 27 2 2" xfId="3383"/>
    <cellStyle name="Normal 2 3 27 2 2 2" xfId="3384"/>
    <cellStyle name="Normal 2 3 27 2 2 2 2" xfId="3385"/>
    <cellStyle name="Normal 2 3 27 2 2 3" xfId="3386"/>
    <cellStyle name="Normal 2 3 27 2 3" xfId="3387"/>
    <cellStyle name="Normal 2 3 27 2 3 2" xfId="3388"/>
    <cellStyle name="Normal 2 3 27 2 4" xfId="3389"/>
    <cellStyle name="Normal 2 3 27 3" xfId="3390"/>
    <cellStyle name="Normal 2 3 27 3 2" xfId="3391"/>
    <cellStyle name="Normal 2 3 27 3 2 2" xfId="3392"/>
    <cellStyle name="Normal 2 3 27 3 3" xfId="3393"/>
    <cellStyle name="Normal 2 3 27 4" xfId="3394"/>
    <cellStyle name="Normal 2 3 27 4 2" xfId="3395"/>
    <cellStyle name="Normal 2 3 27 5" xfId="3396"/>
    <cellStyle name="Normal 2 3 28" xfId="3397"/>
    <cellStyle name="Normal 2 3 28 2" xfId="3398"/>
    <cellStyle name="Normal 2 3 28 2 2" xfId="3399"/>
    <cellStyle name="Normal 2 3 28 2 2 2" xfId="3400"/>
    <cellStyle name="Normal 2 3 28 2 2 2 2" xfId="3401"/>
    <cellStyle name="Normal 2 3 28 2 2 3" xfId="3402"/>
    <cellStyle name="Normal 2 3 28 2 3" xfId="3403"/>
    <cellStyle name="Normal 2 3 28 2 3 2" xfId="3404"/>
    <cellStyle name="Normal 2 3 28 2 4" xfId="3405"/>
    <cellStyle name="Normal 2 3 28 3" xfId="3406"/>
    <cellStyle name="Normal 2 3 28 3 2" xfId="3407"/>
    <cellStyle name="Normal 2 3 28 3 2 2" xfId="3408"/>
    <cellStyle name="Normal 2 3 28 3 3" xfId="3409"/>
    <cellStyle name="Normal 2 3 28 4" xfId="3410"/>
    <cellStyle name="Normal 2 3 28 4 2" xfId="3411"/>
    <cellStyle name="Normal 2 3 28 5" xfId="3412"/>
    <cellStyle name="Normal 2 3 29" xfId="3413"/>
    <cellStyle name="Normal 2 3 29 2" xfId="3414"/>
    <cellStyle name="Normal 2 3 29 2 2" xfId="3415"/>
    <cellStyle name="Normal 2 3 29 2 2 2" xfId="3416"/>
    <cellStyle name="Normal 2 3 29 2 2 2 2" xfId="3417"/>
    <cellStyle name="Normal 2 3 29 2 2 3" xfId="3418"/>
    <cellStyle name="Normal 2 3 29 2 3" xfId="3419"/>
    <cellStyle name="Normal 2 3 29 2 3 2" xfId="3420"/>
    <cellStyle name="Normal 2 3 29 2 4" xfId="3421"/>
    <cellStyle name="Normal 2 3 29 3" xfId="3422"/>
    <cellStyle name="Normal 2 3 29 3 2" xfId="3423"/>
    <cellStyle name="Normal 2 3 29 3 2 2" xfId="3424"/>
    <cellStyle name="Normal 2 3 29 3 3" xfId="3425"/>
    <cellStyle name="Normal 2 3 29 4" xfId="3426"/>
    <cellStyle name="Normal 2 3 29 4 2" xfId="3427"/>
    <cellStyle name="Normal 2 3 29 5" xfId="3428"/>
    <cellStyle name="Normal 2 3 3" xfId="3429"/>
    <cellStyle name="Normal 2 3 3 2" xfId="3430"/>
    <cellStyle name="Normal 2 3 3 2 2" xfId="3431"/>
    <cellStyle name="Normal 2 3 3 2 2 2" xfId="3432"/>
    <cellStyle name="Normal 2 3 3 2 2 2 2" xfId="3433"/>
    <cellStyle name="Normal 2 3 3 2 2 3" xfId="3434"/>
    <cellStyle name="Normal 2 3 3 2 3" xfId="3435"/>
    <cellStyle name="Normal 2 3 3 2 3 2" xfId="3436"/>
    <cellStyle name="Normal 2 3 3 2 4" xfId="3437"/>
    <cellStyle name="Normal 2 3 3 3" xfId="3438"/>
    <cellStyle name="Normal 2 3 3 3 2" xfId="3439"/>
    <cellStyle name="Normal 2 3 3 3 2 2" xfId="3440"/>
    <cellStyle name="Normal 2 3 3 3 3" xfId="3441"/>
    <cellStyle name="Normal 2 3 3 4" xfId="3442"/>
    <cellStyle name="Normal 2 3 3 4 2" xfId="3443"/>
    <cellStyle name="Normal 2 3 3 5" xfId="3444"/>
    <cellStyle name="Normal 2 3 30" xfId="3445"/>
    <cellStyle name="Normal 2 3 30 2" xfId="3446"/>
    <cellStyle name="Normal 2 3 30 2 2" xfId="3447"/>
    <cellStyle name="Normal 2 3 30 2 2 2" xfId="3448"/>
    <cellStyle name="Normal 2 3 30 2 2 2 2" xfId="3449"/>
    <cellStyle name="Normal 2 3 30 2 2 3" xfId="3450"/>
    <cellStyle name="Normal 2 3 30 2 3" xfId="3451"/>
    <cellStyle name="Normal 2 3 30 2 3 2" xfId="3452"/>
    <cellStyle name="Normal 2 3 30 2 4" xfId="3453"/>
    <cellStyle name="Normal 2 3 30 3" xfId="3454"/>
    <cellStyle name="Normal 2 3 30 3 2" xfId="3455"/>
    <cellStyle name="Normal 2 3 30 3 2 2" xfId="3456"/>
    <cellStyle name="Normal 2 3 30 3 3" xfId="3457"/>
    <cellStyle name="Normal 2 3 30 4" xfId="3458"/>
    <cellStyle name="Normal 2 3 30 4 2" xfId="3459"/>
    <cellStyle name="Normal 2 3 30 5" xfId="3460"/>
    <cellStyle name="Normal 2 3 31" xfId="3461"/>
    <cellStyle name="Normal 2 3 31 2" xfId="3462"/>
    <cellStyle name="Normal 2 3 31 2 2" xfId="3463"/>
    <cellStyle name="Normal 2 3 31 2 2 2" xfId="3464"/>
    <cellStyle name="Normal 2 3 31 2 2 2 2" xfId="3465"/>
    <cellStyle name="Normal 2 3 31 2 2 3" xfId="3466"/>
    <cellStyle name="Normal 2 3 31 2 3" xfId="3467"/>
    <cellStyle name="Normal 2 3 31 2 3 2" xfId="3468"/>
    <cellStyle name="Normal 2 3 31 2 4" xfId="3469"/>
    <cellStyle name="Normal 2 3 31 3" xfId="3470"/>
    <cellStyle name="Normal 2 3 31 3 2" xfId="3471"/>
    <cellStyle name="Normal 2 3 31 3 2 2" xfId="3472"/>
    <cellStyle name="Normal 2 3 31 3 3" xfId="3473"/>
    <cellStyle name="Normal 2 3 31 4" xfId="3474"/>
    <cellStyle name="Normal 2 3 31 4 2" xfId="3475"/>
    <cellStyle name="Normal 2 3 31 5" xfId="3476"/>
    <cellStyle name="Normal 2 3 32" xfId="3477"/>
    <cellStyle name="Normal 2 3 32 2" xfId="3478"/>
    <cellStyle name="Normal 2 3 32 2 2" xfId="3479"/>
    <cellStyle name="Normal 2 3 32 2 2 2" xfId="3480"/>
    <cellStyle name="Normal 2 3 32 2 2 2 2" xfId="3481"/>
    <cellStyle name="Normal 2 3 32 2 2 3" xfId="3482"/>
    <cellStyle name="Normal 2 3 32 2 3" xfId="3483"/>
    <cellStyle name="Normal 2 3 32 2 3 2" xfId="3484"/>
    <cellStyle name="Normal 2 3 32 2 4" xfId="3485"/>
    <cellStyle name="Normal 2 3 32 3" xfId="3486"/>
    <cellStyle name="Normal 2 3 32 3 2" xfId="3487"/>
    <cellStyle name="Normal 2 3 32 3 2 2" xfId="3488"/>
    <cellStyle name="Normal 2 3 32 3 3" xfId="3489"/>
    <cellStyle name="Normal 2 3 32 4" xfId="3490"/>
    <cellStyle name="Normal 2 3 32 4 2" xfId="3491"/>
    <cellStyle name="Normal 2 3 32 5" xfId="3492"/>
    <cellStyle name="Normal 2 3 33" xfId="3493"/>
    <cellStyle name="Normal 2 3 33 2" xfId="3494"/>
    <cellStyle name="Normal 2 3 33 2 2" xfId="3495"/>
    <cellStyle name="Normal 2 3 33 2 2 2" xfId="3496"/>
    <cellStyle name="Normal 2 3 33 2 2 2 2" xfId="3497"/>
    <cellStyle name="Normal 2 3 33 2 2 3" xfId="3498"/>
    <cellStyle name="Normal 2 3 33 2 3" xfId="3499"/>
    <cellStyle name="Normal 2 3 33 2 3 2" xfId="3500"/>
    <cellStyle name="Normal 2 3 33 2 4" xfId="3501"/>
    <cellStyle name="Normal 2 3 33 3" xfId="3502"/>
    <cellStyle name="Normal 2 3 33 3 2" xfId="3503"/>
    <cellStyle name="Normal 2 3 33 3 2 2" xfId="3504"/>
    <cellStyle name="Normal 2 3 33 3 3" xfId="3505"/>
    <cellStyle name="Normal 2 3 33 4" xfId="3506"/>
    <cellStyle name="Normal 2 3 33 4 2" xfId="3507"/>
    <cellStyle name="Normal 2 3 33 5" xfId="3508"/>
    <cellStyle name="Normal 2 3 34" xfId="3509"/>
    <cellStyle name="Normal 2 3 34 2" xfId="3510"/>
    <cellStyle name="Normal 2 3 34 2 2" xfId="3511"/>
    <cellStyle name="Normal 2 3 34 2 2 2" xfId="3512"/>
    <cellStyle name="Normal 2 3 34 2 2 2 2" xfId="3513"/>
    <cellStyle name="Normal 2 3 34 2 2 3" xfId="3514"/>
    <cellStyle name="Normal 2 3 34 2 3" xfId="3515"/>
    <cellStyle name="Normal 2 3 34 2 3 2" xfId="3516"/>
    <cellStyle name="Normal 2 3 34 2 4" xfId="3517"/>
    <cellStyle name="Normal 2 3 34 3" xfId="3518"/>
    <cellStyle name="Normal 2 3 34 3 2" xfId="3519"/>
    <cellStyle name="Normal 2 3 34 3 2 2" xfId="3520"/>
    <cellStyle name="Normal 2 3 34 3 3" xfId="3521"/>
    <cellStyle name="Normal 2 3 34 4" xfId="3522"/>
    <cellStyle name="Normal 2 3 34 4 2" xfId="3523"/>
    <cellStyle name="Normal 2 3 34 5" xfId="3524"/>
    <cellStyle name="Normal 2 3 35" xfId="3525"/>
    <cellStyle name="Normal 2 3 35 2" xfId="3526"/>
    <cellStyle name="Normal 2 3 35 2 2" xfId="3527"/>
    <cellStyle name="Normal 2 3 35 2 2 2" xfId="3528"/>
    <cellStyle name="Normal 2 3 35 2 2 2 2" xfId="3529"/>
    <cellStyle name="Normal 2 3 35 2 2 3" xfId="3530"/>
    <cellStyle name="Normal 2 3 35 2 3" xfId="3531"/>
    <cellStyle name="Normal 2 3 35 2 3 2" xfId="3532"/>
    <cellStyle name="Normal 2 3 35 2 4" xfId="3533"/>
    <cellStyle name="Normal 2 3 35 3" xfId="3534"/>
    <cellStyle name="Normal 2 3 35 3 2" xfId="3535"/>
    <cellStyle name="Normal 2 3 35 3 2 2" xfId="3536"/>
    <cellStyle name="Normal 2 3 35 3 3" xfId="3537"/>
    <cellStyle name="Normal 2 3 35 4" xfId="3538"/>
    <cellStyle name="Normal 2 3 35 4 2" xfId="3539"/>
    <cellStyle name="Normal 2 3 35 5" xfId="3540"/>
    <cellStyle name="Normal 2 3 36" xfId="3541"/>
    <cellStyle name="Normal 2 3 36 2" xfId="3542"/>
    <cellStyle name="Normal 2 3 36 2 2" xfId="3543"/>
    <cellStyle name="Normal 2 3 36 2 2 2" xfId="3544"/>
    <cellStyle name="Normal 2 3 36 2 2 2 2" xfId="3545"/>
    <cellStyle name="Normal 2 3 36 2 2 3" xfId="3546"/>
    <cellStyle name="Normal 2 3 36 2 3" xfId="3547"/>
    <cellStyle name="Normal 2 3 36 2 3 2" xfId="3548"/>
    <cellStyle name="Normal 2 3 36 2 4" xfId="3549"/>
    <cellStyle name="Normal 2 3 36 3" xfId="3550"/>
    <cellStyle name="Normal 2 3 36 3 2" xfId="3551"/>
    <cellStyle name="Normal 2 3 36 3 2 2" xfId="3552"/>
    <cellStyle name="Normal 2 3 36 3 3" xfId="3553"/>
    <cellStyle name="Normal 2 3 36 4" xfId="3554"/>
    <cellStyle name="Normal 2 3 36 4 2" xfId="3555"/>
    <cellStyle name="Normal 2 3 36 5" xfId="3556"/>
    <cellStyle name="Normal 2 3 37" xfId="3557"/>
    <cellStyle name="Normal 2 3 37 2" xfId="3558"/>
    <cellStyle name="Normal 2 3 37 2 2" xfId="3559"/>
    <cellStyle name="Normal 2 3 37 2 2 2" xfId="3560"/>
    <cellStyle name="Normal 2 3 37 2 2 2 2" xfId="3561"/>
    <cellStyle name="Normal 2 3 37 2 2 3" xfId="3562"/>
    <cellStyle name="Normal 2 3 37 2 3" xfId="3563"/>
    <cellStyle name="Normal 2 3 37 2 3 2" xfId="3564"/>
    <cellStyle name="Normal 2 3 37 2 4" xfId="3565"/>
    <cellStyle name="Normal 2 3 37 3" xfId="3566"/>
    <cellStyle name="Normal 2 3 37 3 2" xfId="3567"/>
    <cellStyle name="Normal 2 3 37 3 2 2" xfId="3568"/>
    <cellStyle name="Normal 2 3 37 3 3" xfId="3569"/>
    <cellStyle name="Normal 2 3 37 4" xfId="3570"/>
    <cellStyle name="Normal 2 3 37 4 2" xfId="3571"/>
    <cellStyle name="Normal 2 3 37 5" xfId="3572"/>
    <cellStyle name="Normal 2 3 38" xfId="3573"/>
    <cellStyle name="Normal 2 3 38 2" xfId="3574"/>
    <cellStyle name="Normal 2 3 38 2 2" xfId="3575"/>
    <cellStyle name="Normal 2 3 38 2 2 2" xfId="3576"/>
    <cellStyle name="Normal 2 3 38 2 2 2 2" xfId="3577"/>
    <cellStyle name="Normal 2 3 38 2 2 3" xfId="3578"/>
    <cellStyle name="Normal 2 3 38 2 3" xfId="3579"/>
    <cellStyle name="Normal 2 3 38 2 3 2" xfId="3580"/>
    <cellStyle name="Normal 2 3 38 2 4" xfId="3581"/>
    <cellStyle name="Normal 2 3 38 3" xfId="3582"/>
    <cellStyle name="Normal 2 3 38 3 2" xfId="3583"/>
    <cellStyle name="Normal 2 3 38 3 2 2" xfId="3584"/>
    <cellStyle name="Normal 2 3 38 3 3" xfId="3585"/>
    <cellStyle name="Normal 2 3 38 4" xfId="3586"/>
    <cellStyle name="Normal 2 3 38 4 2" xfId="3587"/>
    <cellStyle name="Normal 2 3 38 5" xfId="3588"/>
    <cellStyle name="Normal 2 3 39" xfId="3589"/>
    <cellStyle name="Normal 2 3 39 2" xfId="3590"/>
    <cellStyle name="Normal 2 3 39 2 2" xfId="3591"/>
    <cellStyle name="Normal 2 3 39 2 2 2" xfId="3592"/>
    <cellStyle name="Normal 2 3 39 2 2 2 2" xfId="3593"/>
    <cellStyle name="Normal 2 3 39 2 2 3" xfId="3594"/>
    <cellStyle name="Normal 2 3 39 2 3" xfId="3595"/>
    <cellStyle name="Normal 2 3 39 2 3 2" xfId="3596"/>
    <cellStyle name="Normal 2 3 39 2 4" xfId="3597"/>
    <cellStyle name="Normal 2 3 39 3" xfId="3598"/>
    <cellStyle name="Normal 2 3 39 3 2" xfId="3599"/>
    <cellStyle name="Normal 2 3 39 3 2 2" xfId="3600"/>
    <cellStyle name="Normal 2 3 39 3 3" xfId="3601"/>
    <cellStyle name="Normal 2 3 39 4" xfId="3602"/>
    <cellStyle name="Normal 2 3 39 4 2" xfId="3603"/>
    <cellStyle name="Normal 2 3 39 5" xfId="3604"/>
    <cellStyle name="Normal 2 3 4" xfId="3605"/>
    <cellStyle name="Normal 2 3 4 2" xfId="3606"/>
    <cellStyle name="Normal 2 3 4 2 2" xfId="3607"/>
    <cellStyle name="Normal 2 3 4 2 2 2" xfId="3608"/>
    <cellStyle name="Normal 2 3 4 2 2 2 2" xfId="3609"/>
    <cellStyle name="Normal 2 3 4 2 2 3" xfId="3610"/>
    <cellStyle name="Normal 2 3 4 2 3" xfId="3611"/>
    <cellStyle name="Normal 2 3 4 2 3 2" xfId="3612"/>
    <cellStyle name="Normal 2 3 4 2 4" xfId="3613"/>
    <cellStyle name="Normal 2 3 4 3" xfId="3614"/>
    <cellStyle name="Normal 2 3 4 3 2" xfId="3615"/>
    <cellStyle name="Normal 2 3 4 3 2 2" xfId="3616"/>
    <cellStyle name="Normal 2 3 4 3 3" xfId="3617"/>
    <cellStyle name="Normal 2 3 4 4" xfId="3618"/>
    <cellStyle name="Normal 2 3 4 4 2" xfId="3619"/>
    <cellStyle name="Normal 2 3 4 5" xfId="3620"/>
    <cellStyle name="Normal 2 3 40" xfId="3621"/>
    <cellStyle name="Normal 2 3 40 2" xfId="3622"/>
    <cellStyle name="Normal 2 3 40 2 2" xfId="3623"/>
    <cellStyle name="Normal 2 3 40 2 2 2" xfId="3624"/>
    <cellStyle name="Normal 2 3 40 2 2 2 2" xfId="3625"/>
    <cellStyle name="Normal 2 3 40 2 2 3" xfId="3626"/>
    <cellStyle name="Normal 2 3 40 2 3" xfId="3627"/>
    <cellStyle name="Normal 2 3 40 2 3 2" xfId="3628"/>
    <cellStyle name="Normal 2 3 40 2 4" xfId="3629"/>
    <cellStyle name="Normal 2 3 40 3" xfId="3630"/>
    <cellStyle name="Normal 2 3 40 3 2" xfId="3631"/>
    <cellStyle name="Normal 2 3 40 3 2 2" xfId="3632"/>
    <cellStyle name="Normal 2 3 40 3 3" xfId="3633"/>
    <cellStyle name="Normal 2 3 40 4" xfId="3634"/>
    <cellStyle name="Normal 2 3 40 4 2" xfId="3635"/>
    <cellStyle name="Normal 2 3 40 5" xfId="3636"/>
    <cellStyle name="Normal 2 3 41" xfId="3637"/>
    <cellStyle name="Normal 2 3 41 2" xfId="3638"/>
    <cellStyle name="Normal 2 3 41 2 2" xfId="3639"/>
    <cellStyle name="Normal 2 3 41 2 2 2" xfId="3640"/>
    <cellStyle name="Normal 2 3 41 2 2 2 2" xfId="3641"/>
    <cellStyle name="Normal 2 3 41 2 2 3" xfId="3642"/>
    <cellStyle name="Normal 2 3 41 2 3" xfId="3643"/>
    <cellStyle name="Normal 2 3 41 2 3 2" xfId="3644"/>
    <cellStyle name="Normal 2 3 41 2 4" xfId="3645"/>
    <cellStyle name="Normal 2 3 41 3" xfId="3646"/>
    <cellStyle name="Normal 2 3 41 3 2" xfId="3647"/>
    <cellStyle name="Normal 2 3 41 3 2 2" xfId="3648"/>
    <cellStyle name="Normal 2 3 41 3 3" xfId="3649"/>
    <cellStyle name="Normal 2 3 41 4" xfId="3650"/>
    <cellStyle name="Normal 2 3 41 4 2" xfId="3651"/>
    <cellStyle name="Normal 2 3 41 5" xfId="3652"/>
    <cellStyle name="Normal 2 3 42" xfId="3653"/>
    <cellStyle name="Normal 2 3 42 2" xfId="3654"/>
    <cellStyle name="Normal 2 3 42 2 2" xfId="3655"/>
    <cellStyle name="Normal 2 3 42 2 2 2" xfId="3656"/>
    <cellStyle name="Normal 2 3 42 2 2 2 2" xfId="3657"/>
    <cellStyle name="Normal 2 3 42 2 2 3" xfId="3658"/>
    <cellStyle name="Normal 2 3 42 2 3" xfId="3659"/>
    <cellStyle name="Normal 2 3 42 2 3 2" xfId="3660"/>
    <cellStyle name="Normal 2 3 42 2 4" xfId="3661"/>
    <cellStyle name="Normal 2 3 42 3" xfId="3662"/>
    <cellStyle name="Normal 2 3 42 3 2" xfId="3663"/>
    <cellStyle name="Normal 2 3 42 3 2 2" xfId="3664"/>
    <cellStyle name="Normal 2 3 42 3 3" xfId="3665"/>
    <cellStyle name="Normal 2 3 42 4" xfId="3666"/>
    <cellStyle name="Normal 2 3 42 4 2" xfId="3667"/>
    <cellStyle name="Normal 2 3 42 5" xfId="3668"/>
    <cellStyle name="Normal 2 3 43" xfId="3669"/>
    <cellStyle name="Normal 2 3 43 2" xfId="3670"/>
    <cellStyle name="Normal 2 3 43 2 2" xfId="3671"/>
    <cellStyle name="Normal 2 3 43 2 2 2" xfId="3672"/>
    <cellStyle name="Normal 2 3 43 2 2 2 2" xfId="3673"/>
    <cellStyle name="Normal 2 3 43 2 2 3" xfId="3674"/>
    <cellStyle name="Normal 2 3 43 2 3" xfId="3675"/>
    <cellStyle name="Normal 2 3 43 2 3 2" xfId="3676"/>
    <cellStyle name="Normal 2 3 43 2 4" xfId="3677"/>
    <cellStyle name="Normal 2 3 43 3" xfId="3678"/>
    <cellStyle name="Normal 2 3 43 3 2" xfId="3679"/>
    <cellStyle name="Normal 2 3 43 3 2 2" xfId="3680"/>
    <cellStyle name="Normal 2 3 43 3 3" xfId="3681"/>
    <cellStyle name="Normal 2 3 43 4" xfId="3682"/>
    <cellStyle name="Normal 2 3 43 4 2" xfId="3683"/>
    <cellStyle name="Normal 2 3 43 5" xfId="3684"/>
    <cellStyle name="Normal 2 3 44" xfId="3685"/>
    <cellStyle name="Normal 2 3 44 2" xfId="3686"/>
    <cellStyle name="Normal 2 3 44 2 2" xfId="3687"/>
    <cellStyle name="Normal 2 3 44 2 2 2" xfId="3688"/>
    <cellStyle name="Normal 2 3 44 2 3" xfId="3689"/>
    <cellStyle name="Normal 2 3 44 3" xfId="3690"/>
    <cellStyle name="Normal 2 3 44 3 2" xfId="3691"/>
    <cellStyle name="Normal 2 3 44 4" xfId="3692"/>
    <cellStyle name="Normal 2 3 45" xfId="3693"/>
    <cellStyle name="Normal 2 3 45 2" xfId="3694"/>
    <cellStyle name="Normal 2 3 45 2 2" xfId="3695"/>
    <cellStyle name="Normal 2 3 45 3" xfId="3696"/>
    <cellStyle name="Normal 2 3 46" xfId="3697"/>
    <cellStyle name="Normal 2 3 46 2" xfId="3698"/>
    <cellStyle name="Normal 2 3 47" xfId="3699"/>
    <cellStyle name="Normal 2 3 5" xfId="3700"/>
    <cellStyle name="Normal 2 3 5 2" xfId="3701"/>
    <cellStyle name="Normal 2 3 5 2 2" xfId="3702"/>
    <cellStyle name="Normal 2 3 5 2 2 2" xfId="3703"/>
    <cellStyle name="Normal 2 3 5 2 2 2 2" xfId="3704"/>
    <cellStyle name="Normal 2 3 5 2 2 3" xfId="3705"/>
    <cellStyle name="Normal 2 3 5 2 3" xfId="3706"/>
    <cellStyle name="Normal 2 3 5 2 3 2" xfId="3707"/>
    <cellStyle name="Normal 2 3 5 2 4" xfId="3708"/>
    <cellStyle name="Normal 2 3 5 3" xfId="3709"/>
    <cellStyle name="Normal 2 3 5 3 2" xfId="3710"/>
    <cellStyle name="Normal 2 3 5 3 2 2" xfId="3711"/>
    <cellStyle name="Normal 2 3 5 3 3" xfId="3712"/>
    <cellStyle name="Normal 2 3 5 4" xfId="3713"/>
    <cellStyle name="Normal 2 3 5 4 2" xfId="3714"/>
    <cellStyle name="Normal 2 3 5 5" xfId="3715"/>
    <cellStyle name="Normal 2 3 6" xfId="3716"/>
    <cellStyle name="Normal 2 3 6 2" xfId="3717"/>
    <cellStyle name="Normal 2 3 6 2 2" xfId="3718"/>
    <cellStyle name="Normal 2 3 6 2 2 2" xfId="3719"/>
    <cellStyle name="Normal 2 3 6 2 2 2 2" xfId="3720"/>
    <cellStyle name="Normal 2 3 6 2 2 3" xfId="3721"/>
    <cellStyle name="Normal 2 3 6 2 3" xfId="3722"/>
    <cellStyle name="Normal 2 3 6 2 3 2" xfId="3723"/>
    <cellStyle name="Normal 2 3 6 2 4" xfId="3724"/>
    <cellStyle name="Normal 2 3 6 3" xfId="3725"/>
    <cellStyle name="Normal 2 3 6 3 2" xfId="3726"/>
    <cellStyle name="Normal 2 3 6 3 2 2" xfId="3727"/>
    <cellStyle name="Normal 2 3 6 3 3" xfId="3728"/>
    <cellStyle name="Normal 2 3 6 4" xfId="3729"/>
    <cellStyle name="Normal 2 3 6 4 2" xfId="3730"/>
    <cellStyle name="Normal 2 3 6 5" xfId="3731"/>
    <cellStyle name="Normal 2 3 7" xfId="3732"/>
    <cellStyle name="Normal 2 3 7 2" xfId="3733"/>
    <cellStyle name="Normal 2 3 7 2 2" xfId="3734"/>
    <cellStyle name="Normal 2 3 7 2 2 2" xfId="3735"/>
    <cellStyle name="Normal 2 3 7 2 2 2 2" xfId="3736"/>
    <cellStyle name="Normal 2 3 7 2 2 3" xfId="3737"/>
    <cellStyle name="Normal 2 3 7 2 3" xfId="3738"/>
    <cellStyle name="Normal 2 3 7 2 3 2" xfId="3739"/>
    <cellStyle name="Normal 2 3 7 2 4" xfId="3740"/>
    <cellStyle name="Normal 2 3 7 3" xfId="3741"/>
    <cellStyle name="Normal 2 3 7 3 2" xfId="3742"/>
    <cellStyle name="Normal 2 3 7 3 2 2" xfId="3743"/>
    <cellStyle name="Normal 2 3 7 3 3" xfId="3744"/>
    <cellStyle name="Normal 2 3 7 4" xfId="3745"/>
    <cellStyle name="Normal 2 3 7 4 2" xfId="3746"/>
    <cellStyle name="Normal 2 3 7 5" xfId="3747"/>
    <cellStyle name="Normal 2 3 8" xfId="3748"/>
    <cellStyle name="Normal 2 3 8 2" xfId="3749"/>
    <cellStyle name="Normal 2 3 8 2 2" xfId="3750"/>
    <cellStyle name="Normal 2 3 8 2 2 2" xfId="3751"/>
    <cellStyle name="Normal 2 3 8 2 2 2 2" xfId="3752"/>
    <cellStyle name="Normal 2 3 8 2 2 3" xfId="3753"/>
    <cellStyle name="Normal 2 3 8 2 3" xfId="3754"/>
    <cellStyle name="Normal 2 3 8 2 3 2" xfId="3755"/>
    <cellStyle name="Normal 2 3 8 2 4" xfId="3756"/>
    <cellStyle name="Normal 2 3 8 3" xfId="3757"/>
    <cellStyle name="Normal 2 3 8 3 2" xfId="3758"/>
    <cellStyle name="Normal 2 3 8 3 2 2" xfId="3759"/>
    <cellStyle name="Normal 2 3 8 3 3" xfId="3760"/>
    <cellStyle name="Normal 2 3 8 4" xfId="3761"/>
    <cellStyle name="Normal 2 3 8 4 2" xfId="3762"/>
    <cellStyle name="Normal 2 3 8 5" xfId="3763"/>
    <cellStyle name="Normal 2 3 9" xfId="3764"/>
    <cellStyle name="Normal 2 3 9 2" xfId="3765"/>
    <cellStyle name="Normal 2 3 9 2 2" xfId="3766"/>
    <cellStyle name="Normal 2 3 9 2 2 2" xfId="3767"/>
    <cellStyle name="Normal 2 3 9 2 2 2 2" xfId="3768"/>
    <cellStyle name="Normal 2 3 9 2 2 3" xfId="3769"/>
    <cellStyle name="Normal 2 3 9 2 3" xfId="3770"/>
    <cellStyle name="Normal 2 3 9 2 3 2" xfId="3771"/>
    <cellStyle name="Normal 2 3 9 2 4" xfId="3772"/>
    <cellStyle name="Normal 2 3 9 3" xfId="3773"/>
    <cellStyle name="Normal 2 3 9 3 2" xfId="3774"/>
    <cellStyle name="Normal 2 3 9 3 2 2" xfId="3775"/>
    <cellStyle name="Normal 2 3 9 3 3" xfId="3776"/>
    <cellStyle name="Normal 2 3 9 4" xfId="3777"/>
    <cellStyle name="Normal 2 3 9 4 2" xfId="3778"/>
    <cellStyle name="Normal 2 3 9 5" xfId="3779"/>
    <cellStyle name="Normal 2 30" xfId="3780"/>
    <cellStyle name="Normal 2 30 2" xfId="3781"/>
    <cellStyle name="Normal 2 30 2 2" xfId="3782"/>
    <cellStyle name="Normal 2 30 2 2 2" xfId="3783"/>
    <cellStyle name="Normal 2 30 2 2 2 2" xfId="3784"/>
    <cellStyle name="Normal 2 30 2 2 3" xfId="3785"/>
    <cellStyle name="Normal 2 30 2 3" xfId="3786"/>
    <cellStyle name="Normal 2 30 2 3 2" xfId="3787"/>
    <cellStyle name="Normal 2 30 2 4" xfId="3788"/>
    <cellStyle name="Normal 2 30 3" xfId="3789"/>
    <cellStyle name="Normal 2 30 3 2" xfId="3790"/>
    <cellStyle name="Normal 2 30 3 2 2" xfId="3791"/>
    <cellStyle name="Normal 2 30 3 3" xfId="3792"/>
    <cellStyle name="Normal 2 30 4" xfId="3793"/>
    <cellStyle name="Normal 2 30 4 2" xfId="3794"/>
    <cellStyle name="Normal 2 30 5" xfId="3795"/>
    <cellStyle name="Normal 2 31" xfId="3796"/>
    <cellStyle name="Normal 2 31 2" xfId="3797"/>
    <cellStyle name="Normal 2 31 2 2" xfId="3798"/>
    <cellStyle name="Normal 2 31 2 2 2" xfId="3799"/>
    <cellStyle name="Normal 2 31 2 2 2 2" xfId="3800"/>
    <cellStyle name="Normal 2 31 2 2 3" xfId="3801"/>
    <cellStyle name="Normal 2 31 2 3" xfId="3802"/>
    <cellStyle name="Normal 2 31 2 3 2" xfId="3803"/>
    <cellStyle name="Normal 2 31 2 4" xfId="3804"/>
    <cellStyle name="Normal 2 31 3" xfId="3805"/>
    <cellStyle name="Normal 2 31 3 2" xfId="3806"/>
    <cellStyle name="Normal 2 31 3 2 2" xfId="3807"/>
    <cellStyle name="Normal 2 31 3 3" xfId="3808"/>
    <cellStyle name="Normal 2 31 4" xfId="3809"/>
    <cellStyle name="Normal 2 31 4 2" xfId="3810"/>
    <cellStyle name="Normal 2 31 5" xfId="3811"/>
    <cellStyle name="Normal 2 32" xfId="3812"/>
    <cellStyle name="Normal 2 32 2" xfId="3813"/>
    <cellStyle name="Normal 2 32 2 2" xfId="3814"/>
    <cellStyle name="Normal 2 32 2 2 2" xfId="3815"/>
    <cellStyle name="Normal 2 32 2 2 2 2" xfId="3816"/>
    <cellStyle name="Normal 2 32 2 2 3" xfId="3817"/>
    <cellStyle name="Normal 2 32 2 3" xfId="3818"/>
    <cellStyle name="Normal 2 32 2 3 2" xfId="3819"/>
    <cellStyle name="Normal 2 32 2 4" xfId="3820"/>
    <cellStyle name="Normal 2 32 3" xfId="3821"/>
    <cellStyle name="Normal 2 32 3 2" xfId="3822"/>
    <cellStyle name="Normal 2 32 3 2 2" xfId="3823"/>
    <cellStyle name="Normal 2 32 3 3" xfId="3824"/>
    <cellStyle name="Normal 2 32 4" xfId="3825"/>
    <cellStyle name="Normal 2 32 4 2" xfId="3826"/>
    <cellStyle name="Normal 2 32 5" xfId="3827"/>
    <cellStyle name="Normal 2 33" xfId="3828"/>
    <cellStyle name="Normal 2 33 2" xfId="3829"/>
    <cellStyle name="Normal 2 33 2 2" xfId="3830"/>
    <cellStyle name="Normal 2 33 2 2 2" xfId="3831"/>
    <cellStyle name="Normal 2 33 2 2 2 2" xfId="3832"/>
    <cellStyle name="Normal 2 33 2 2 3" xfId="3833"/>
    <cellStyle name="Normal 2 33 2 3" xfId="3834"/>
    <cellStyle name="Normal 2 33 2 3 2" xfId="3835"/>
    <cellStyle name="Normal 2 33 2 4" xfId="3836"/>
    <cellStyle name="Normal 2 33 3" xfId="3837"/>
    <cellStyle name="Normal 2 33 3 2" xfId="3838"/>
    <cellStyle name="Normal 2 33 3 2 2" xfId="3839"/>
    <cellStyle name="Normal 2 33 3 3" xfId="3840"/>
    <cellStyle name="Normal 2 33 4" xfId="3841"/>
    <cellStyle name="Normal 2 33 4 2" xfId="3842"/>
    <cellStyle name="Normal 2 33 5" xfId="3843"/>
    <cellStyle name="Normal 2 34" xfId="3844"/>
    <cellStyle name="Normal 2 34 2" xfId="3845"/>
    <cellStyle name="Normal 2 34 2 2" xfId="3846"/>
    <cellStyle name="Normal 2 34 2 2 2" xfId="3847"/>
    <cellStyle name="Normal 2 34 2 2 2 2" xfId="3848"/>
    <cellStyle name="Normal 2 34 2 2 3" xfId="3849"/>
    <cellStyle name="Normal 2 34 2 3" xfId="3850"/>
    <cellStyle name="Normal 2 34 2 3 2" xfId="3851"/>
    <cellStyle name="Normal 2 34 2 4" xfId="3852"/>
    <cellStyle name="Normal 2 34 3" xfId="3853"/>
    <cellStyle name="Normal 2 34 3 2" xfId="3854"/>
    <cellStyle name="Normal 2 34 3 2 2" xfId="3855"/>
    <cellStyle name="Normal 2 34 3 3" xfId="3856"/>
    <cellStyle name="Normal 2 34 4" xfId="3857"/>
    <cellStyle name="Normal 2 34 4 2" xfId="3858"/>
    <cellStyle name="Normal 2 34 5" xfId="3859"/>
    <cellStyle name="Normal 2 35" xfId="3860"/>
    <cellStyle name="Normal 2 35 2" xfId="3861"/>
    <cellStyle name="Normal 2 35 2 2" xfId="3862"/>
    <cellStyle name="Normal 2 35 2 2 2" xfId="3863"/>
    <cellStyle name="Normal 2 35 2 2 2 2" xfId="3864"/>
    <cellStyle name="Normal 2 35 2 2 3" xfId="3865"/>
    <cellStyle name="Normal 2 35 2 3" xfId="3866"/>
    <cellStyle name="Normal 2 35 2 3 2" xfId="3867"/>
    <cellStyle name="Normal 2 35 2 4" xfId="3868"/>
    <cellStyle name="Normal 2 35 3" xfId="3869"/>
    <cellStyle name="Normal 2 35 3 2" xfId="3870"/>
    <cellStyle name="Normal 2 35 3 2 2" xfId="3871"/>
    <cellStyle name="Normal 2 35 3 3" xfId="3872"/>
    <cellStyle name="Normal 2 35 4" xfId="3873"/>
    <cellStyle name="Normal 2 35 4 2" xfId="3874"/>
    <cellStyle name="Normal 2 35 5" xfId="3875"/>
    <cellStyle name="Normal 2 36" xfId="3876"/>
    <cellStyle name="Normal 2 36 2" xfId="3877"/>
    <cellStyle name="Normal 2 36 2 2" xfId="3878"/>
    <cellStyle name="Normal 2 36 2 2 2" xfId="3879"/>
    <cellStyle name="Normal 2 36 2 2 2 2" xfId="3880"/>
    <cellStyle name="Normal 2 36 2 2 3" xfId="3881"/>
    <cellStyle name="Normal 2 36 2 3" xfId="3882"/>
    <cellStyle name="Normal 2 36 2 3 2" xfId="3883"/>
    <cellStyle name="Normal 2 36 2 4" xfId="3884"/>
    <cellStyle name="Normal 2 36 3" xfId="3885"/>
    <cellStyle name="Normal 2 36 3 2" xfId="3886"/>
    <cellStyle name="Normal 2 36 3 2 2" xfId="3887"/>
    <cellStyle name="Normal 2 36 3 3" xfId="3888"/>
    <cellStyle name="Normal 2 36 4" xfId="3889"/>
    <cellStyle name="Normal 2 36 4 2" xfId="3890"/>
    <cellStyle name="Normal 2 36 5" xfId="3891"/>
    <cellStyle name="Normal 2 37" xfId="3892"/>
    <cellStyle name="Normal 2 37 2" xfId="3893"/>
    <cellStyle name="Normal 2 37 2 2" xfId="3894"/>
    <cellStyle name="Normal 2 37 2 2 2" xfId="3895"/>
    <cellStyle name="Normal 2 37 2 2 2 2" xfId="3896"/>
    <cellStyle name="Normal 2 37 2 2 3" xfId="3897"/>
    <cellStyle name="Normal 2 37 2 3" xfId="3898"/>
    <cellStyle name="Normal 2 37 2 3 2" xfId="3899"/>
    <cellStyle name="Normal 2 37 2 4" xfId="3900"/>
    <cellStyle name="Normal 2 37 3" xfId="3901"/>
    <cellStyle name="Normal 2 37 3 2" xfId="3902"/>
    <cellStyle name="Normal 2 37 3 2 2" xfId="3903"/>
    <cellStyle name="Normal 2 37 3 3" xfId="3904"/>
    <cellStyle name="Normal 2 37 4" xfId="3905"/>
    <cellStyle name="Normal 2 37 4 2" xfId="3906"/>
    <cellStyle name="Normal 2 37 5" xfId="3907"/>
    <cellStyle name="Normal 2 38" xfId="3908"/>
    <cellStyle name="Normal 2 38 2" xfId="3909"/>
    <cellStyle name="Normal 2 38 2 2" xfId="3910"/>
    <cellStyle name="Normal 2 38 2 2 2" xfId="3911"/>
    <cellStyle name="Normal 2 38 2 2 2 2" xfId="3912"/>
    <cellStyle name="Normal 2 38 2 2 3" xfId="3913"/>
    <cellStyle name="Normal 2 38 2 3" xfId="3914"/>
    <cellStyle name="Normal 2 38 2 3 2" xfId="3915"/>
    <cellStyle name="Normal 2 38 2 4" xfId="3916"/>
    <cellStyle name="Normal 2 38 3" xfId="3917"/>
    <cellStyle name="Normal 2 38 3 2" xfId="3918"/>
    <cellStyle name="Normal 2 38 3 2 2" xfId="3919"/>
    <cellStyle name="Normal 2 38 3 3" xfId="3920"/>
    <cellStyle name="Normal 2 38 4" xfId="3921"/>
    <cellStyle name="Normal 2 38 4 2" xfId="3922"/>
    <cellStyle name="Normal 2 38 5" xfId="3923"/>
    <cellStyle name="Normal 2 39" xfId="3924"/>
    <cellStyle name="Normal 2 39 2" xfId="3925"/>
    <cellStyle name="Normal 2 39 2 2" xfId="3926"/>
    <cellStyle name="Normal 2 39 2 2 2" xfId="3927"/>
    <cellStyle name="Normal 2 39 2 2 2 2" xfId="3928"/>
    <cellStyle name="Normal 2 39 2 2 3" xfId="3929"/>
    <cellStyle name="Normal 2 39 2 3" xfId="3930"/>
    <cellStyle name="Normal 2 39 2 3 2" xfId="3931"/>
    <cellStyle name="Normal 2 39 2 4" xfId="3932"/>
    <cellStyle name="Normal 2 39 3" xfId="3933"/>
    <cellStyle name="Normal 2 39 3 2" xfId="3934"/>
    <cellStyle name="Normal 2 39 3 2 2" xfId="3935"/>
    <cellStyle name="Normal 2 39 3 3" xfId="3936"/>
    <cellStyle name="Normal 2 39 4" xfId="3937"/>
    <cellStyle name="Normal 2 39 4 2" xfId="3938"/>
    <cellStyle name="Normal 2 39 5" xfId="3939"/>
    <cellStyle name="Normal 2 4" xfId="5"/>
    <cellStyle name="Normal 2 40" xfId="3940"/>
    <cellStyle name="Normal 2 40 2" xfId="3941"/>
    <cellStyle name="Normal 2 40 2 2" xfId="3942"/>
    <cellStyle name="Normal 2 40 2 2 2" xfId="3943"/>
    <cellStyle name="Normal 2 40 2 2 2 2" xfId="3944"/>
    <cellStyle name="Normal 2 40 2 2 3" xfId="3945"/>
    <cellStyle name="Normal 2 40 2 3" xfId="3946"/>
    <cellStyle name="Normal 2 40 2 3 2" xfId="3947"/>
    <cellStyle name="Normal 2 40 2 4" xfId="3948"/>
    <cellStyle name="Normal 2 40 3" xfId="3949"/>
    <cellStyle name="Normal 2 40 3 2" xfId="3950"/>
    <cellStyle name="Normal 2 40 3 2 2" xfId="3951"/>
    <cellStyle name="Normal 2 40 3 3" xfId="3952"/>
    <cellStyle name="Normal 2 40 4" xfId="3953"/>
    <cellStyle name="Normal 2 40 4 2" xfId="3954"/>
    <cellStyle name="Normal 2 40 5" xfId="3955"/>
    <cellStyle name="Normal 2 41" xfId="3956"/>
    <cellStyle name="Normal 2 41 2" xfId="3957"/>
    <cellStyle name="Normal 2 41 2 2" xfId="3958"/>
    <cellStyle name="Normal 2 41 2 2 2" xfId="3959"/>
    <cellStyle name="Normal 2 41 2 2 2 2" xfId="3960"/>
    <cellStyle name="Normal 2 41 2 2 3" xfId="3961"/>
    <cellStyle name="Normal 2 41 2 3" xfId="3962"/>
    <cellStyle name="Normal 2 41 2 3 2" xfId="3963"/>
    <cellStyle name="Normal 2 41 2 4" xfId="3964"/>
    <cellStyle name="Normal 2 41 3" xfId="3965"/>
    <cellStyle name="Normal 2 41 3 2" xfId="3966"/>
    <cellStyle name="Normal 2 41 3 2 2" xfId="3967"/>
    <cellStyle name="Normal 2 41 3 3" xfId="3968"/>
    <cellStyle name="Normal 2 41 4" xfId="3969"/>
    <cellStyle name="Normal 2 41 4 2" xfId="3970"/>
    <cellStyle name="Normal 2 41 5" xfId="3971"/>
    <cellStyle name="Normal 2 42" xfId="3972"/>
    <cellStyle name="Normal 2 42 2" xfId="3973"/>
    <cellStyle name="Normal 2 42 2 2" xfId="3974"/>
    <cellStyle name="Normal 2 42 2 2 2" xfId="3975"/>
    <cellStyle name="Normal 2 42 2 2 2 2" xfId="3976"/>
    <cellStyle name="Normal 2 42 2 2 3" xfId="3977"/>
    <cellStyle name="Normal 2 42 2 3" xfId="3978"/>
    <cellStyle name="Normal 2 42 2 3 2" xfId="3979"/>
    <cellStyle name="Normal 2 42 2 4" xfId="3980"/>
    <cellStyle name="Normal 2 42 3" xfId="3981"/>
    <cellStyle name="Normal 2 42 3 2" xfId="3982"/>
    <cellStyle name="Normal 2 42 3 2 2" xfId="3983"/>
    <cellStyle name="Normal 2 42 3 3" xfId="3984"/>
    <cellStyle name="Normal 2 42 4" xfId="3985"/>
    <cellStyle name="Normal 2 42 4 2" xfId="3986"/>
    <cellStyle name="Normal 2 42 5" xfId="3987"/>
    <cellStyle name="Normal 2 43" xfId="3988"/>
    <cellStyle name="Normal 2 43 2" xfId="3989"/>
    <cellStyle name="Normal 2 43 2 2" xfId="3990"/>
    <cellStyle name="Normal 2 43 2 2 2" xfId="3991"/>
    <cellStyle name="Normal 2 43 2 2 2 2" xfId="3992"/>
    <cellStyle name="Normal 2 43 2 2 3" xfId="3993"/>
    <cellStyle name="Normal 2 43 2 3" xfId="3994"/>
    <cellStyle name="Normal 2 43 2 3 2" xfId="3995"/>
    <cellStyle name="Normal 2 43 2 4" xfId="3996"/>
    <cellStyle name="Normal 2 43 3" xfId="3997"/>
    <cellStyle name="Normal 2 43 3 2" xfId="3998"/>
    <cellStyle name="Normal 2 43 3 2 2" xfId="3999"/>
    <cellStyle name="Normal 2 43 3 3" xfId="4000"/>
    <cellStyle name="Normal 2 43 4" xfId="4001"/>
    <cellStyle name="Normal 2 43 4 2" xfId="4002"/>
    <cellStyle name="Normal 2 43 5" xfId="4003"/>
    <cellStyle name="Normal 2 44" xfId="4004"/>
    <cellStyle name="Normal 2 44 2" xfId="4005"/>
    <cellStyle name="Normal 2 44 2 2" xfId="4006"/>
    <cellStyle name="Normal 2 44 2 2 2" xfId="4007"/>
    <cellStyle name="Normal 2 44 2 2 2 2" xfId="4008"/>
    <cellStyle name="Normal 2 44 2 2 3" xfId="4009"/>
    <cellStyle name="Normal 2 44 2 3" xfId="4010"/>
    <cellStyle name="Normal 2 44 2 3 2" xfId="4011"/>
    <cellStyle name="Normal 2 44 2 4" xfId="4012"/>
    <cellStyle name="Normal 2 44 3" xfId="4013"/>
    <cellStyle name="Normal 2 44 3 2" xfId="4014"/>
    <cellStyle name="Normal 2 44 3 2 2" xfId="4015"/>
    <cellStyle name="Normal 2 44 3 3" xfId="4016"/>
    <cellStyle name="Normal 2 44 4" xfId="4017"/>
    <cellStyle name="Normal 2 44 4 2" xfId="4018"/>
    <cellStyle name="Normal 2 44 5" xfId="4019"/>
    <cellStyle name="Normal 2 45" xfId="4020"/>
    <cellStyle name="Normal 2 45 2" xfId="4021"/>
    <cellStyle name="Normal 2 45 2 2" xfId="4022"/>
    <cellStyle name="Normal 2 45 2 2 2" xfId="4023"/>
    <cellStyle name="Normal 2 45 2 2 2 2" xfId="4024"/>
    <cellStyle name="Normal 2 45 2 2 3" xfId="4025"/>
    <cellStyle name="Normal 2 45 2 3" xfId="4026"/>
    <cellStyle name="Normal 2 45 2 3 2" xfId="4027"/>
    <cellStyle name="Normal 2 45 2 4" xfId="4028"/>
    <cellStyle name="Normal 2 45 3" xfId="4029"/>
    <cellStyle name="Normal 2 45 3 2" xfId="4030"/>
    <cellStyle name="Normal 2 45 3 2 2" xfId="4031"/>
    <cellStyle name="Normal 2 45 3 3" xfId="4032"/>
    <cellStyle name="Normal 2 45 4" xfId="4033"/>
    <cellStyle name="Normal 2 45 4 2" xfId="4034"/>
    <cellStyle name="Normal 2 45 5" xfId="4035"/>
    <cellStyle name="Normal 2 46" xfId="4036"/>
    <cellStyle name="Normal 2 46 2" xfId="4037"/>
    <cellStyle name="Normal 2 46 2 2" xfId="4038"/>
    <cellStyle name="Normal 2 46 2 2 2" xfId="4039"/>
    <cellStyle name="Normal 2 46 2 2 2 2" xfId="4040"/>
    <cellStyle name="Normal 2 46 2 2 3" xfId="4041"/>
    <cellStyle name="Normal 2 46 2 3" xfId="4042"/>
    <cellStyle name="Normal 2 46 2 3 2" xfId="4043"/>
    <cellStyle name="Normal 2 46 2 4" xfId="4044"/>
    <cellStyle name="Normal 2 46 3" xfId="4045"/>
    <cellStyle name="Normal 2 46 3 2" xfId="4046"/>
    <cellStyle name="Normal 2 46 3 2 2" xfId="4047"/>
    <cellStyle name="Normal 2 46 3 3" xfId="4048"/>
    <cellStyle name="Normal 2 46 4" xfId="4049"/>
    <cellStyle name="Normal 2 46 4 2" xfId="4050"/>
    <cellStyle name="Normal 2 46 5" xfId="4051"/>
    <cellStyle name="Normal 2 47" xfId="4052"/>
    <cellStyle name="Normal 2 47 2" xfId="4053"/>
    <cellStyle name="Normal 2 47 2 2" xfId="4054"/>
    <cellStyle name="Normal 2 47 2 2 2" xfId="4055"/>
    <cellStyle name="Normal 2 47 2 3" xfId="4056"/>
    <cellStyle name="Normal 2 47 3" xfId="4057"/>
    <cellStyle name="Normal 2 47 3 2" xfId="4058"/>
    <cellStyle name="Normal 2 47 4" xfId="4059"/>
    <cellStyle name="Normal 2 48" xfId="4060"/>
    <cellStyle name="Normal 2 48 2" xfId="4061"/>
    <cellStyle name="Normal 2 48 2 2" xfId="4062"/>
    <cellStyle name="Normal 2 48 3" xfId="4063"/>
    <cellStyle name="Normal 2 49" xfId="4064"/>
    <cellStyle name="Normal 2 49 2" xfId="4065"/>
    <cellStyle name="Normal 2 5" xfId="4066"/>
    <cellStyle name="Normal 2 5 2" xfId="4067"/>
    <cellStyle name="Normal 2 5 2 2" xfId="4068"/>
    <cellStyle name="Normal 2 5 2 2 2" xfId="4069"/>
    <cellStyle name="Normal 2 5 2 2 2 2" xfId="4070"/>
    <cellStyle name="Normal 2 5 2 2 3" xfId="4071"/>
    <cellStyle name="Normal 2 5 2 3" xfId="4072"/>
    <cellStyle name="Normal 2 5 2 3 2" xfId="4073"/>
    <cellStyle name="Normal 2 5 2 4" xfId="4074"/>
    <cellStyle name="Normal 2 5 3" xfId="4075"/>
    <cellStyle name="Normal 2 5 3 2" xfId="4076"/>
    <cellStyle name="Normal 2 5 3 2 2" xfId="4077"/>
    <cellStyle name="Normal 2 5 3 3" xfId="4078"/>
    <cellStyle name="Normal 2 5 4" xfId="4079"/>
    <cellStyle name="Normal 2 5 4 2" xfId="4080"/>
    <cellStyle name="Normal 2 5 5" xfId="4081"/>
    <cellStyle name="Normal 2 50" xfId="4082"/>
    <cellStyle name="Normal 2 6" xfId="4083"/>
    <cellStyle name="Normal 2 6 2" xfId="4084"/>
    <cellStyle name="Normal 2 6 2 2" xfId="4085"/>
    <cellStyle name="Normal 2 6 2 2 2" xfId="4086"/>
    <cellStyle name="Normal 2 6 2 2 2 2" xfId="4087"/>
    <cellStyle name="Normal 2 6 2 2 3" xfId="4088"/>
    <cellStyle name="Normal 2 6 2 3" xfId="4089"/>
    <cellStyle name="Normal 2 6 2 3 2" xfId="4090"/>
    <cellStyle name="Normal 2 6 2 4" xfId="4091"/>
    <cellStyle name="Normal 2 6 3" xfId="4092"/>
    <cellStyle name="Normal 2 6 3 2" xfId="4093"/>
    <cellStyle name="Normal 2 6 3 2 2" xfId="4094"/>
    <cellStyle name="Normal 2 6 3 3" xfId="4095"/>
    <cellStyle name="Normal 2 6 4" xfId="4096"/>
    <cellStyle name="Normal 2 6 4 2" xfId="4097"/>
    <cellStyle name="Normal 2 6 5" xfId="4098"/>
    <cellStyle name="Normal 2 7" xfId="4099"/>
    <cellStyle name="Normal 2 7 2" xfId="4100"/>
    <cellStyle name="Normal 2 7 2 2" xfId="4101"/>
    <cellStyle name="Normal 2 7 2 2 2" xfId="4102"/>
    <cellStyle name="Normal 2 7 2 2 2 2" xfId="4103"/>
    <cellStyle name="Normal 2 7 2 2 3" xfId="4104"/>
    <cellStyle name="Normal 2 7 2 3" xfId="4105"/>
    <cellStyle name="Normal 2 7 2 3 2" xfId="4106"/>
    <cellStyle name="Normal 2 7 2 4" xfId="4107"/>
    <cellStyle name="Normal 2 7 3" xfId="4108"/>
    <cellStyle name="Normal 2 7 3 2" xfId="4109"/>
    <cellStyle name="Normal 2 7 3 2 2" xfId="4110"/>
    <cellStyle name="Normal 2 7 3 3" xfId="4111"/>
    <cellStyle name="Normal 2 7 4" xfId="4112"/>
    <cellStyle name="Normal 2 7 4 2" xfId="4113"/>
    <cellStyle name="Normal 2 7 5" xfId="4114"/>
    <cellStyle name="Normal 2 8" xfId="4115"/>
    <cellStyle name="Normal 2 8 2" xfId="4116"/>
    <cellStyle name="Normal 2 8 2 2" xfId="4117"/>
    <cellStyle name="Normal 2 8 2 2 2" xfId="4118"/>
    <cellStyle name="Normal 2 8 2 2 2 2" xfId="4119"/>
    <cellStyle name="Normal 2 8 2 2 3" xfId="4120"/>
    <cellStyle name="Normal 2 8 2 3" xfId="4121"/>
    <cellStyle name="Normal 2 8 2 3 2" xfId="4122"/>
    <cellStyle name="Normal 2 8 2 4" xfId="4123"/>
    <cellStyle name="Normal 2 8 3" xfId="4124"/>
    <cellStyle name="Normal 2 8 3 2" xfId="4125"/>
    <cellStyle name="Normal 2 8 3 2 2" xfId="4126"/>
    <cellStyle name="Normal 2 8 3 3" xfId="4127"/>
    <cellStyle name="Normal 2 8 4" xfId="4128"/>
    <cellStyle name="Normal 2 8 4 2" xfId="4129"/>
    <cellStyle name="Normal 2 8 5" xfId="4130"/>
    <cellStyle name="Normal 2 9" xfId="4131"/>
    <cellStyle name="Normal 2 9 2" xfId="4132"/>
    <cellStyle name="Normal 2 9 2 2" xfId="4133"/>
    <cellStyle name="Normal 2 9 2 2 2" xfId="4134"/>
    <cellStyle name="Normal 2 9 2 2 2 2" xfId="4135"/>
    <cellStyle name="Normal 2 9 2 2 3" xfId="4136"/>
    <cellStyle name="Normal 2 9 2 3" xfId="4137"/>
    <cellStyle name="Normal 2 9 2 3 2" xfId="4138"/>
    <cellStyle name="Normal 2 9 2 4" xfId="4139"/>
    <cellStyle name="Normal 2 9 3" xfId="4140"/>
    <cellStyle name="Normal 2 9 3 2" xfId="4141"/>
    <cellStyle name="Normal 2 9 3 2 2" xfId="4142"/>
    <cellStyle name="Normal 2 9 3 3" xfId="4143"/>
    <cellStyle name="Normal 2 9 4" xfId="4144"/>
    <cellStyle name="Normal 2 9 4 2" xfId="4145"/>
    <cellStyle name="Normal 2 9 5" xfId="4146"/>
    <cellStyle name="Normal 20" xfId="4147"/>
    <cellStyle name="Normal 21" xfId="4148"/>
    <cellStyle name="Normal 22" xfId="4149"/>
    <cellStyle name="Normal 23" xfId="4150"/>
    <cellStyle name="Normal 24" xfId="4151"/>
    <cellStyle name="Normal 25" xfId="7"/>
    <cellStyle name="Normal 26" xfId="4152"/>
    <cellStyle name="Normal 27" xfId="4153"/>
    <cellStyle name="Normal 28" xfId="4154"/>
    <cellStyle name="Normal 29" xfId="8"/>
    <cellStyle name="Normal 3" xfId="4155"/>
    <cellStyle name="Normal 30" xfId="4156"/>
    <cellStyle name="Normal 31" xfId="4157"/>
    <cellStyle name="Normal 32" xfId="4158"/>
    <cellStyle name="Normal 33" xfId="4159"/>
    <cellStyle name="Normal 34" xfId="4160"/>
    <cellStyle name="Normal 35" xfId="4161"/>
    <cellStyle name="Normal 36" xfId="4162"/>
    <cellStyle name="Normal 37" xfId="4163"/>
    <cellStyle name="Normal 38" xfId="4164"/>
    <cellStyle name="Normal 39" xfId="4165"/>
    <cellStyle name="Normal 4" xfId="4166"/>
    <cellStyle name="Normal 4 10" xfId="4167"/>
    <cellStyle name="Normal 4 10 2" xfId="4168"/>
    <cellStyle name="Normal 4 10 2 2" xfId="4169"/>
    <cellStyle name="Normal 4 10 2 2 2" xfId="4170"/>
    <cellStyle name="Normal 4 10 2 2 2 2" xfId="6"/>
    <cellStyle name="Normal 4 10 2 2 3" xfId="4171"/>
    <cellStyle name="Normal 4 10 2 3" xfId="4172"/>
    <cellStyle name="Normal 4 10 2 3 2" xfId="4173"/>
    <cellStyle name="Normal 4 10 2 4" xfId="4174"/>
    <cellStyle name="Normal 4 10 3" xfId="4175"/>
    <cellStyle name="Normal 4 10 3 2" xfId="4176"/>
    <cellStyle name="Normal 4 10 3 2 2" xfId="4177"/>
    <cellStyle name="Normal 4 10 3 3" xfId="4178"/>
    <cellStyle name="Normal 4 10 4" xfId="4179"/>
    <cellStyle name="Normal 4 10 4 2" xfId="4180"/>
    <cellStyle name="Normal 4 10 5" xfId="4181"/>
    <cellStyle name="Normal 4 11" xfId="4182"/>
    <cellStyle name="Normal 4 11 2" xfId="4183"/>
    <cellStyle name="Normal 4 11 2 2" xfId="4184"/>
    <cellStyle name="Normal 4 11 2 2 2" xfId="4185"/>
    <cellStyle name="Normal 4 11 2 2 2 2" xfId="4186"/>
    <cellStyle name="Normal 4 11 2 2 3" xfId="4187"/>
    <cellStyle name="Normal 4 11 2 3" xfId="4188"/>
    <cellStyle name="Normal 4 11 2 3 2" xfId="4189"/>
    <cellStyle name="Normal 4 11 2 4" xfId="4190"/>
    <cellStyle name="Normal 4 11 3" xfId="4191"/>
    <cellStyle name="Normal 4 11 3 2" xfId="4192"/>
    <cellStyle name="Normal 4 11 3 2 2" xfId="4193"/>
    <cellStyle name="Normal 4 11 3 3" xfId="4194"/>
    <cellStyle name="Normal 4 11 4" xfId="4195"/>
    <cellStyle name="Normal 4 11 4 2" xfId="4196"/>
    <cellStyle name="Normal 4 11 5" xfId="4197"/>
    <cellStyle name="Normal 4 12" xfId="4198"/>
    <cellStyle name="Normal 4 12 2" xfId="4199"/>
    <cellStyle name="Normal 4 12 2 2" xfId="4200"/>
    <cellStyle name="Normal 4 12 2 2 2" xfId="4201"/>
    <cellStyle name="Normal 4 12 2 2 2 2" xfId="4202"/>
    <cellStyle name="Normal 4 12 2 2 3" xfId="4203"/>
    <cellStyle name="Normal 4 12 2 3" xfId="4204"/>
    <cellStyle name="Normal 4 12 2 3 2" xfId="4205"/>
    <cellStyle name="Normal 4 12 2 4" xfId="4206"/>
    <cellStyle name="Normal 4 12 3" xfId="4207"/>
    <cellStyle name="Normal 4 12 3 2" xfId="4208"/>
    <cellStyle name="Normal 4 12 3 2 2" xfId="4209"/>
    <cellStyle name="Normal 4 12 3 3" xfId="4210"/>
    <cellStyle name="Normal 4 12 4" xfId="4211"/>
    <cellStyle name="Normal 4 12 4 2" xfId="4212"/>
    <cellStyle name="Normal 4 12 5" xfId="4213"/>
    <cellStyle name="Normal 4 13" xfId="4214"/>
    <cellStyle name="Normal 4 13 2" xfId="4215"/>
    <cellStyle name="Normal 4 13 2 2" xfId="4216"/>
    <cellStyle name="Normal 4 13 2 2 2" xfId="4217"/>
    <cellStyle name="Normal 4 13 2 2 2 2" xfId="4218"/>
    <cellStyle name="Normal 4 13 2 2 3" xfId="4219"/>
    <cellStyle name="Normal 4 13 2 3" xfId="4220"/>
    <cellStyle name="Normal 4 13 2 3 2" xfId="4221"/>
    <cellStyle name="Normal 4 13 2 4" xfId="4222"/>
    <cellStyle name="Normal 4 13 3" xfId="4223"/>
    <cellStyle name="Normal 4 13 3 2" xfId="4224"/>
    <cellStyle name="Normal 4 13 3 2 2" xfId="4225"/>
    <cellStyle name="Normal 4 13 3 3" xfId="4226"/>
    <cellStyle name="Normal 4 13 4" xfId="4227"/>
    <cellStyle name="Normal 4 13 4 2" xfId="4228"/>
    <cellStyle name="Normal 4 13 5" xfId="4229"/>
    <cellStyle name="Normal 4 14" xfId="4230"/>
    <cellStyle name="Normal 4 14 2" xfId="4231"/>
    <cellStyle name="Normal 4 14 2 2" xfId="4232"/>
    <cellStyle name="Normal 4 14 2 2 2" xfId="4233"/>
    <cellStyle name="Normal 4 14 2 2 2 2" xfId="4234"/>
    <cellStyle name="Normal 4 14 2 2 3" xfId="4235"/>
    <cellStyle name="Normal 4 14 2 3" xfId="4236"/>
    <cellStyle name="Normal 4 14 2 3 2" xfId="4237"/>
    <cellStyle name="Normal 4 14 2 4" xfId="4238"/>
    <cellStyle name="Normal 4 14 3" xfId="4239"/>
    <cellStyle name="Normal 4 14 3 2" xfId="4240"/>
    <cellStyle name="Normal 4 14 3 2 2" xfId="4241"/>
    <cellStyle name="Normal 4 14 3 3" xfId="4242"/>
    <cellStyle name="Normal 4 14 4" xfId="4243"/>
    <cellStyle name="Normal 4 14 4 2" xfId="4244"/>
    <cellStyle name="Normal 4 14 5" xfId="4245"/>
    <cellStyle name="Normal 4 15" xfId="4246"/>
    <cellStyle name="Normal 4 15 2" xfId="4247"/>
    <cellStyle name="Normal 4 15 2 2" xfId="4248"/>
    <cellStyle name="Normal 4 15 2 2 2" xfId="4249"/>
    <cellStyle name="Normal 4 15 2 2 2 2" xfId="4250"/>
    <cellStyle name="Normal 4 15 2 2 3" xfId="4251"/>
    <cellStyle name="Normal 4 15 2 3" xfId="4252"/>
    <cellStyle name="Normal 4 15 2 3 2" xfId="4253"/>
    <cellStyle name="Normal 4 15 2 4" xfId="4254"/>
    <cellStyle name="Normal 4 15 3" xfId="4255"/>
    <cellStyle name="Normal 4 15 3 2" xfId="4256"/>
    <cellStyle name="Normal 4 15 3 2 2" xfId="4257"/>
    <cellStyle name="Normal 4 15 3 3" xfId="4258"/>
    <cellStyle name="Normal 4 15 4" xfId="4259"/>
    <cellStyle name="Normal 4 15 4 2" xfId="4260"/>
    <cellStyle name="Normal 4 15 5" xfId="4261"/>
    <cellStyle name="Normal 4 16" xfId="4262"/>
    <cellStyle name="Normal 4 16 2" xfId="4263"/>
    <cellStyle name="Normal 4 16 2 2" xfId="4264"/>
    <cellStyle name="Normal 4 16 2 2 2" xfId="4265"/>
    <cellStyle name="Normal 4 16 2 2 2 2" xfId="4266"/>
    <cellStyle name="Normal 4 16 2 2 3" xfId="4267"/>
    <cellStyle name="Normal 4 16 2 3" xfId="4268"/>
    <cellStyle name="Normal 4 16 2 3 2" xfId="4269"/>
    <cellStyle name="Normal 4 16 2 4" xfId="4270"/>
    <cellStyle name="Normal 4 16 3" xfId="4271"/>
    <cellStyle name="Normal 4 16 3 2" xfId="4272"/>
    <cellStyle name="Normal 4 16 3 2 2" xfId="4273"/>
    <cellStyle name="Normal 4 16 3 3" xfId="4274"/>
    <cellStyle name="Normal 4 16 4" xfId="4275"/>
    <cellStyle name="Normal 4 16 4 2" xfId="4276"/>
    <cellStyle name="Normal 4 16 5" xfId="4277"/>
    <cellStyle name="Normal 4 17" xfId="4278"/>
    <cellStyle name="Normal 4 17 2" xfId="4279"/>
    <cellStyle name="Normal 4 17 2 2" xfId="4280"/>
    <cellStyle name="Normal 4 17 2 2 2" xfId="4281"/>
    <cellStyle name="Normal 4 17 2 2 2 2" xfId="4282"/>
    <cellStyle name="Normal 4 17 2 2 3" xfId="4283"/>
    <cellStyle name="Normal 4 17 2 3" xfId="4284"/>
    <cellStyle name="Normal 4 17 2 3 2" xfId="4285"/>
    <cellStyle name="Normal 4 17 2 4" xfId="4286"/>
    <cellStyle name="Normal 4 17 3" xfId="4287"/>
    <cellStyle name="Normal 4 17 3 2" xfId="4288"/>
    <cellStyle name="Normal 4 17 3 2 2" xfId="4289"/>
    <cellStyle name="Normal 4 17 3 3" xfId="4290"/>
    <cellStyle name="Normal 4 17 4" xfId="4291"/>
    <cellStyle name="Normal 4 17 4 2" xfId="4292"/>
    <cellStyle name="Normal 4 17 5" xfId="4293"/>
    <cellStyle name="Normal 4 18" xfId="4294"/>
    <cellStyle name="Normal 4 18 2" xfId="4295"/>
    <cellStyle name="Normal 4 18 2 2" xfId="4296"/>
    <cellStyle name="Normal 4 18 2 2 2" xfId="4297"/>
    <cellStyle name="Normal 4 18 2 2 2 2" xfId="4298"/>
    <cellStyle name="Normal 4 18 2 2 3" xfId="4299"/>
    <cellStyle name="Normal 4 18 2 3" xfId="4300"/>
    <cellStyle name="Normal 4 18 2 3 2" xfId="4301"/>
    <cellStyle name="Normal 4 18 2 4" xfId="4302"/>
    <cellStyle name="Normal 4 18 3" xfId="4303"/>
    <cellStyle name="Normal 4 18 3 2" xfId="4304"/>
    <cellStyle name="Normal 4 18 3 2 2" xfId="4305"/>
    <cellStyle name="Normal 4 18 3 3" xfId="4306"/>
    <cellStyle name="Normal 4 18 4" xfId="4307"/>
    <cellStyle name="Normal 4 18 4 2" xfId="4308"/>
    <cellStyle name="Normal 4 18 5" xfId="4309"/>
    <cellStyle name="Normal 4 19" xfId="4310"/>
    <cellStyle name="Normal 4 19 2" xfId="4311"/>
    <cellStyle name="Normal 4 19 2 2" xfId="4312"/>
    <cellStyle name="Normal 4 19 2 2 2" xfId="4313"/>
    <cellStyle name="Normal 4 19 2 2 2 2" xfId="4314"/>
    <cellStyle name="Normal 4 19 2 2 3" xfId="4315"/>
    <cellStyle name="Normal 4 19 2 3" xfId="4316"/>
    <cellStyle name="Normal 4 19 2 3 2" xfId="4317"/>
    <cellStyle name="Normal 4 19 2 4" xfId="4318"/>
    <cellStyle name="Normal 4 19 3" xfId="4319"/>
    <cellStyle name="Normal 4 19 3 2" xfId="4320"/>
    <cellStyle name="Normal 4 19 3 2 2" xfId="4321"/>
    <cellStyle name="Normal 4 19 3 3" xfId="4322"/>
    <cellStyle name="Normal 4 19 4" xfId="4323"/>
    <cellStyle name="Normal 4 19 4 2" xfId="4324"/>
    <cellStyle name="Normal 4 19 5" xfId="4325"/>
    <cellStyle name="Normal 4 2" xfId="4326"/>
    <cellStyle name="Normal 4 2 2" xfId="4327"/>
    <cellStyle name="Normal 4 2 2 2" xfId="4328"/>
    <cellStyle name="Normal 4 2 2 2 2" xfId="4329"/>
    <cellStyle name="Normal 4 2 2 2 2 2" xfId="4330"/>
    <cellStyle name="Normal 4 2 2 2 3" xfId="4331"/>
    <cellStyle name="Normal 4 2 2 3" xfId="4332"/>
    <cellStyle name="Normal 4 2 2 3 2" xfId="4333"/>
    <cellStyle name="Normal 4 2 2 4" xfId="4334"/>
    <cellStyle name="Normal 4 2 3" xfId="4335"/>
    <cellStyle name="Normal 4 2 3 2" xfId="4336"/>
    <cellStyle name="Normal 4 2 3 2 2" xfId="4337"/>
    <cellStyle name="Normal 4 2 3 3" xfId="4338"/>
    <cellStyle name="Normal 4 2 4" xfId="4339"/>
    <cellStyle name="Normal 4 2 4 2" xfId="4340"/>
    <cellStyle name="Normal 4 2 5" xfId="4341"/>
    <cellStyle name="Normal 4 20" xfId="4342"/>
    <cellStyle name="Normal 4 20 2" xfId="4343"/>
    <cellStyle name="Normal 4 20 2 2" xfId="4344"/>
    <cellStyle name="Normal 4 20 2 2 2" xfId="4345"/>
    <cellStyle name="Normal 4 20 2 2 2 2" xfId="4346"/>
    <cellStyle name="Normal 4 20 2 2 3" xfId="4347"/>
    <cellStyle name="Normal 4 20 2 3" xfId="4348"/>
    <cellStyle name="Normal 4 20 2 3 2" xfId="4349"/>
    <cellStyle name="Normal 4 20 2 4" xfId="4350"/>
    <cellStyle name="Normal 4 20 3" xfId="4351"/>
    <cellStyle name="Normal 4 20 3 2" xfId="4352"/>
    <cellStyle name="Normal 4 20 3 2 2" xfId="4353"/>
    <cellStyle name="Normal 4 20 3 3" xfId="4354"/>
    <cellStyle name="Normal 4 20 4" xfId="4355"/>
    <cellStyle name="Normal 4 20 4 2" xfId="4356"/>
    <cellStyle name="Normal 4 20 5" xfId="4357"/>
    <cellStyle name="Normal 4 21" xfId="4358"/>
    <cellStyle name="Normal 4 21 2" xfId="4359"/>
    <cellStyle name="Normal 4 21 2 2" xfId="4360"/>
    <cellStyle name="Normal 4 21 2 2 2" xfId="4361"/>
    <cellStyle name="Normal 4 21 2 2 2 2" xfId="4362"/>
    <cellStyle name="Normal 4 21 2 2 3" xfId="4363"/>
    <cellStyle name="Normal 4 21 2 3" xfId="4364"/>
    <cellStyle name="Normal 4 21 2 3 2" xfId="4365"/>
    <cellStyle name="Normal 4 21 2 4" xfId="4366"/>
    <cellStyle name="Normal 4 21 3" xfId="4367"/>
    <cellStyle name="Normal 4 21 3 2" xfId="4368"/>
    <cellStyle name="Normal 4 21 3 2 2" xfId="4369"/>
    <cellStyle name="Normal 4 21 3 3" xfId="4370"/>
    <cellStyle name="Normal 4 21 4" xfId="4371"/>
    <cellStyle name="Normal 4 21 4 2" xfId="4372"/>
    <cellStyle name="Normal 4 21 5" xfId="4373"/>
    <cellStyle name="Normal 4 22" xfId="4374"/>
    <cellStyle name="Normal 4 22 2" xfId="4375"/>
    <cellStyle name="Normal 4 22 2 2" xfId="4376"/>
    <cellStyle name="Normal 4 22 2 2 2" xfId="4377"/>
    <cellStyle name="Normal 4 22 2 2 2 2" xfId="4378"/>
    <cellStyle name="Normal 4 22 2 2 3" xfId="4379"/>
    <cellStyle name="Normal 4 22 2 3" xfId="4380"/>
    <cellStyle name="Normal 4 22 2 3 2" xfId="4381"/>
    <cellStyle name="Normal 4 22 2 4" xfId="4382"/>
    <cellStyle name="Normal 4 22 3" xfId="4383"/>
    <cellStyle name="Normal 4 22 3 2" xfId="4384"/>
    <cellStyle name="Normal 4 22 3 2 2" xfId="4385"/>
    <cellStyle name="Normal 4 22 3 3" xfId="4386"/>
    <cellStyle name="Normal 4 22 4" xfId="4387"/>
    <cellStyle name="Normal 4 22 4 2" xfId="4388"/>
    <cellStyle name="Normal 4 22 5" xfId="4389"/>
    <cellStyle name="Normal 4 23" xfId="4390"/>
    <cellStyle name="Normal 4 23 2" xfId="4391"/>
    <cellStyle name="Normal 4 23 2 2" xfId="4392"/>
    <cellStyle name="Normal 4 23 2 2 2" xfId="4393"/>
    <cellStyle name="Normal 4 23 2 2 2 2" xfId="4394"/>
    <cellStyle name="Normal 4 23 2 2 3" xfId="4395"/>
    <cellStyle name="Normal 4 23 2 3" xfId="4396"/>
    <cellStyle name="Normal 4 23 2 3 2" xfId="4397"/>
    <cellStyle name="Normal 4 23 2 4" xfId="4398"/>
    <cellStyle name="Normal 4 23 3" xfId="4399"/>
    <cellStyle name="Normal 4 23 3 2" xfId="4400"/>
    <cellStyle name="Normal 4 23 3 2 2" xfId="4401"/>
    <cellStyle name="Normal 4 23 3 3" xfId="4402"/>
    <cellStyle name="Normal 4 23 4" xfId="4403"/>
    <cellStyle name="Normal 4 23 4 2" xfId="4404"/>
    <cellStyle name="Normal 4 23 5" xfId="4405"/>
    <cellStyle name="Normal 4 24" xfId="4406"/>
    <cellStyle name="Normal 4 24 2" xfId="4407"/>
    <cellStyle name="Normal 4 24 2 2" xfId="4408"/>
    <cellStyle name="Normal 4 24 2 2 2" xfId="4409"/>
    <cellStyle name="Normal 4 24 2 2 2 2" xfId="4410"/>
    <cellStyle name="Normal 4 24 2 2 3" xfId="4411"/>
    <cellStyle name="Normal 4 24 2 3" xfId="4412"/>
    <cellStyle name="Normal 4 24 2 3 2" xfId="4413"/>
    <cellStyle name="Normal 4 24 2 4" xfId="4414"/>
    <cellStyle name="Normal 4 24 3" xfId="4415"/>
    <cellStyle name="Normal 4 24 3 2" xfId="4416"/>
    <cellStyle name="Normal 4 24 3 2 2" xfId="4417"/>
    <cellStyle name="Normal 4 24 3 3" xfId="4418"/>
    <cellStyle name="Normal 4 24 4" xfId="4419"/>
    <cellStyle name="Normal 4 24 4 2" xfId="4420"/>
    <cellStyle name="Normal 4 24 5" xfId="4421"/>
    <cellStyle name="Normal 4 25" xfId="4422"/>
    <cellStyle name="Normal 4 25 2" xfId="4423"/>
    <cellStyle name="Normal 4 25 2 2" xfId="4424"/>
    <cellStyle name="Normal 4 25 2 2 2" xfId="4425"/>
    <cellStyle name="Normal 4 25 2 2 2 2" xfId="4426"/>
    <cellStyle name="Normal 4 25 2 2 3" xfId="4427"/>
    <cellStyle name="Normal 4 25 2 3" xfId="4428"/>
    <cellStyle name="Normal 4 25 2 3 2" xfId="4429"/>
    <cellStyle name="Normal 4 25 2 4" xfId="4430"/>
    <cellStyle name="Normal 4 25 3" xfId="4431"/>
    <cellStyle name="Normal 4 25 3 2" xfId="4432"/>
    <cellStyle name="Normal 4 25 3 2 2" xfId="4433"/>
    <cellStyle name="Normal 4 25 3 3" xfId="4434"/>
    <cellStyle name="Normal 4 25 4" xfId="4435"/>
    <cellStyle name="Normal 4 25 4 2" xfId="4436"/>
    <cellStyle name="Normal 4 25 5" xfId="4437"/>
    <cellStyle name="Normal 4 26" xfId="4438"/>
    <cellStyle name="Normal 4 26 2" xfId="4439"/>
    <cellStyle name="Normal 4 26 2 2" xfId="4440"/>
    <cellStyle name="Normal 4 26 2 2 2" xfId="4441"/>
    <cellStyle name="Normal 4 26 2 2 2 2" xfId="4442"/>
    <cellStyle name="Normal 4 26 2 2 3" xfId="4443"/>
    <cellStyle name="Normal 4 26 2 3" xfId="4444"/>
    <cellStyle name="Normal 4 26 2 3 2" xfId="4445"/>
    <cellStyle name="Normal 4 26 2 4" xfId="4446"/>
    <cellStyle name="Normal 4 26 3" xfId="4447"/>
    <cellStyle name="Normal 4 26 3 2" xfId="4448"/>
    <cellStyle name="Normal 4 26 3 2 2" xfId="4449"/>
    <cellStyle name="Normal 4 26 3 3" xfId="4450"/>
    <cellStyle name="Normal 4 26 4" xfId="4451"/>
    <cellStyle name="Normal 4 26 4 2" xfId="4452"/>
    <cellStyle name="Normal 4 26 5" xfId="4453"/>
    <cellStyle name="Normal 4 27" xfId="4454"/>
    <cellStyle name="Normal 4 27 2" xfId="4455"/>
    <cellStyle name="Normal 4 27 2 2" xfId="4456"/>
    <cellStyle name="Normal 4 27 2 2 2" xfId="4457"/>
    <cellStyle name="Normal 4 27 2 2 2 2" xfId="4458"/>
    <cellStyle name="Normal 4 27 2 2 3" xfId="4459"/>
    <cellStyle name="Normal 4 27 2 3" xfId="4460"/>
    <cellStyle name="Normal 4 27 2 3 2" xfId="4461"/>
    <cellStyle name="Normal 4 27 2 4" xfId="4462"/>
    <cellStyle name="Normal 4 27 3" xfId="4463"/>
    <cellStyle name="Normal 4 27 3 2" xfId="4464"/>
    <cellStyle name="Normal 4 27 3 2 2" xfId="4465"/>
    <cellStyle name="Normal 4 27 3 3" xfId="4466"/>
    <cellStyle name="Normal 4 27 4" xfId="4467"/>
    <cellStyle name="Normal 4 27 4 2" xfId="4468"/>
    <cellStyle name="Normal 4 27 5" xfId="4469"/>
    <cellStyle name="Normal 4 28" xfId="4470"/>
    <cellStyle name="Normal 4 28 2" xfId="4471"/>
    <cellStyle name="Normal 4 28 2 2" xfId="4472"/>
    <cellStyle name="Normal 4 28 2 2 2" xfId="4473"/>
    <cellStyle name="Normal 4 28 2 2 2 2" xfId="4474"/>
    <cellStyle name="Normal 4 28 2 2 3" xfId="4475"/>
    <cellStyle name="Normal 4 28 2 3" xfId="4476"/>
    <cellStyle name="Normal 4 28 2 3 2" xfId="4477"/>
    <cellStyle name="Normal 4 28 2 4" xfId="4478"/>
    <cellStyle name="Normal 4 28 3" xfId="4479"/>
    <cellStyle name="Normal 4 28 3 2" xfId="4480"/>
    <cellStyle name="Normal 4 28 3 2 2" xfId="4481"/>
    <cellStyle name="Normal 4 28 3 3" xfId="4482"/>
    <cellStyle name="Normal 4 28 4" xfId="4483"/>
    <cellStyle name="Normal 4 28 4 2" xfId="4484"/>
    <cellStyle name="Normal 4 28 5" xfId="4485"/>
    <cellStyle name="Normal 4 29" xfId="4486"/>
    <cellStyle name="Normal 4 29 2" xfId="4487"/>
    <cellStyle name="Normal 4 29 2 2" xfId="4488"/>
    <cellStyle name="Normal 4 29 2 2 2" xfId="4489"/>
    <cellStyle name="Normal 4 29 2 2 2 2" xfId="4490"/>
    <cellStyle name="Normal 4 29 2 2 3" xfId="4491"/>
    <cellStyle name="Normal 4 29 2 3" xfId="4492"/>
    <cellStyle name="Normal 4 29 2 3 2" xfId="4493"/>
    <cellStyle name="Normal 4 29 2 4" xfId="4494"/>
    <cellStyle name="Normal 4 29 3" xfId="4495"/>
    <cellStyle name="Normal 4 29 3 2" xfId="4496"/>
    <cellStyle name="Normal 4 29 3 2 2" xfId="4497"/>
    <cellStyle name="Normal 4 29 3 3" xfId="4498"/>
    <cellStyle name="Normal 4 29 4" xfId="4499"/>
    <cellStyle name="Normal 4 29 4 2" xfId="4500"/>
    <cellStyle name="Normal 4 29 5" xfId="4501"/>
    <cellStyle name="Normal 4 3" xfId="4502"/>
    <cellStyle name="Normal 4 3 2" xfId="4503"/>
    <cellStyle name="Normal 4 3 2 2" xfId="4504"/>
    <cellStyle name="Normal 4 3 2 2 2" xfId="4505"/>
    <cellStyle name="Normal 4 3 2 2 2 2" xfId="4506"/>
    <cellStyle name="Normal 4 3 2 2 3" xfId="4507"/>
    <cellStyle name="Normal 4 3 2 3" xfId="4508"/>
    <cellStyle name="Normal 4 3 2 3 2" xfId="4509"/>
    <cellStyle name="Normal 4 3 2 4" xfId="4510"/>
    <cellStyle name="Normal 4 3 3" xfId="4511"/>
    <cellStyle name="Normal 4 3 3 2" xfId="4512"/>
    <cellStyle name="Normal 4 3 3 2 2" xfId="4513"/>
    <cellStyle name="Normal 4 3 3 3" xfId="4514"/>
    <cellStyle name="Normal 4 3 4" xfId="4515"/>
    <cellStyle name="Normal 4 3 4 2" xfId="4516"/>
    <cellStyle name="Normal 4 3 5" xfId="4517"/>
    <cellStyle name="Normal 4 30" xfId="4518"/>
    <cellStyle name="Normal 4 30 2" xfId="4519"/>
    <cellStyle name="Normal 4 30 2 2" xfId="4520"/>
    <cellStyle name="Normal 4 30 2 2 2" xfId="4521"/>
    <cellStyle name="Normal 4 30 2 2 2 2" xfId="4522"/>
    <cellStyle name="Normal 4 30 2 2 3" xfId="4523"/>
    <cellStyle name="Normal 4 30 2 3" xfId="4524"/>
    <cellStyle name="Normal 4 30 2 3 2" xfId="4525"/>
    <cellStyle name="Normal 4 30 2 4" xfId="4526"/>
    <cellStyle name="Normal 4 30 3" xfId="4527"/>
    <cellStyle name="Normal 4 30 3 2" xfId="4528"/>
    <cellStyle name="Normal 4 30 3 2 2" xfId="4529"/>
    <cellStyle name="Normal 4 30 3 3" xfId="4530"/>
    <cellStyle name="Normal 4 30 4" xfId="4531"/>
    <cellStyle name="Normal 4 30 4 2" xfId="4532"/>
    <cellStyle name="Normal 4 30 5" xfId="4533"/>
    <cellStyle name="Normal 4 31" xfId="4534"/>
    <cellStyle name="Normal 4 31 2" xfId="4535"/>
    <cellStyle name="Normal 4 31 2 2" xfId="4536"/>
    <cellStyle name="Normal 4 31 2 2 2" xfId="4537"/>
    <cellStyle name="Normal 4 31 2 2 2 2" xfId="4538"/>
    <cellStyle name="Normal 4 31 2 2 3" xfId="4539"/>
    <cellStyle name="Normal 4 31 2 3" xfId="4540"/>
    <cellStyle name="Normal 4 31 2 3 2" xfId="4541"/>
    <cellStyle name="Normal 4 31 2 4" xfId="4542"/>
    <cellStyle name="Normal 4 31 3" xfId="4543"/>
    <cellStyle name="Normal 4 31 3 2" xfId="4544"/>
    <cellStyle name="Normal 4 31 3 2 2" xfId="4545"/>
    <cellStyle name="Normal 4 31 3 3" xfId="4546"/>
    <cellStyle name="Normal 4 31 4" xfId="4547"/>
    <cellStyle name="Normal 4 31 4 2" xfId="4548"/>
    <cellStyle name="Normal 4 31 5" xfId="4549"/>
    <cellStyle name="Normal 4 32" xfId="4550"/>
    <cellStyle name="Normal 4 32 2" xfId="4551"/>
    <cellStyle name="Normal 4 32 2 2" xfId="4552"/>
    <cellStyle name="Normal 4 32 2 2 2" xfId="4553"/>
    <cellStyle name="Normal 4 32 2 2 2 2" xfId="4554"/>
    <cellStyle name="Normal 4 32 2 2 3" xfId="4555"/>
    <cellStyle name="Normal 4 32 2 3" xfId="4556"/>
    <cellStyle name="Normal 4 32 2 3 2" xfId="4557"/>
    <cellStyle name="Normal 4 32 2 4" xfId="4558"/>
    <cellStyle name="Normal 4 32 3" xfId="4559"/>
    <cellStyle name="Normal 4 32 3 2" xfId="4560"/>
    <cellStyle name="Normal 4 32 3 2 2" xfId="4561"/>
    <cellStyle name="Normal 4 32 3 3" xfId="4562"/>
    <cellStyle name="Normal 4 32 4" xfId="4563"/>
    <cellStyle name="Normal 4 32 4 2" xfId="4564"/>
    <cellStyle name="Normal 4 32 5" xfId="4565"/>
    <cellStyle name="Normal 4 33" xfId="4566"/>
    <cellStyle name="Normal 4 33 2" xfId="4567"/>
    <cellStyle name="Normal 4 33 2 2" xfId="4568"/>
    <cellStyle name="Normal 4 33 2 2 2" xfId="4569"/>
    <cellStyle name="Normal 4 33 2 2 2 2" xfId="4570"/>
    <cellStyle name="Normal 4 33 2 2 3" xfId="4571"/>
    <cellStyle name="Normal 4 33 2 3" xfId="4572"/>
    <cellStyle name="Normal 4 33 2 3 2" xfId="4573"/>
    <cellStyle name="Normal 4 33 2 4" xfId="4574"/>
    <cellStyle name="Normal 4 33 3" xfId="4575"/>
    <cellStyle name="Normal 4 33 3 2" xfId="4576"/>
    <cellStyle name="Normal 4 33 3 2 2" xfId="4577"/>
    <cellStyle name="Normal 4 33 3 3" xfId="4578"/>
    <cellStyle name="Normal 4 33 4" xfId="4579"/>
    <cellStyle name="Normal 4 33 4 2" xfId="4580"/>
    <cellStyle name="Normal 4 33 5" xfId="4581"/>
    <cellStyle name="Normal 4 34" xfId="4582"/>
    <cellStyle name="Normal 4 34 2" xfId="4583"/>
    <cellStyle name="Normal 4 34 2 2" xfId="4584"/>
    <cellStyle name="Normal 4 34 2 2 2" xfId="4585"/>
    <cellStyle name="Normal 4 34 2 2 2 2" xfId="4586"/>
    <cellStyle name="Normal 4 34 2 2 3" xfId="4587"/>
    <cellStyle name="Normal 4 34 2 3" xfId="4588"/>
    <cellStyle name="Normal 4 34 2 3 2" xfId="4589"/>
    <cellStyle name="Normal 4 34 2 4" xfId="4590"/>
    <cellStyle name="Normal 4 34 3" xfId="4591"/>
    <cellStyle name="Normal 4 34 3 2" xfId="4592"/>
    <cellStyle name="Normal 4 34 3 2 2" xfId="4593"/>
    <cellStyle name="Normal 4 34 3 3" xfId="4594"/>
    <cellStyle name="Normal 4 34 4" xfId="4595"/>
    <cellStyle name="Normal 4 34 4 2" xfId="4596"/>
    <cellStyle name="Normal 4 34 5" xfId="4597"/>
    <cellStyle name="Normal 4 35" xfId="4598"/>
    <cellStyle name="Normal 4 35 2" xfId="4599"/>
    <cellStyle name="Normal 4 35 2 2" xfId="4600"/>
    <cellStyle name="Normal 4 35 2 2 2" xfId="4601"/>
    <cellStyle name="Normal 4 35 2 2 2 2" xfId="4602"/>
    <cellStyle name="Normal 4 35 2 2 3" xfId="4603"/>
    <cellStyle name="Normal 4 35 2 3" xfId="4604"/>
    <cellStyle name="Normal 4 35 2 3 2" xfId="4605"/>
    <cellStyle name="Normal 4 35 2 4" xfId="4606"/>
    <cellStyle name="Normal 4 35 3" xfId="4607"/>
    <cellStyle name="Normal 4 35 3 2" xfId="4608"/>
    <cellStyle name="Normal 4 35 3 2 2" xfId="4609"/>
    <cellStyle name="Normal 4 35 3 3" xfId="4610"/>
    <cellStyle name="Normal 4 35 4" xfId="4611"/>
    <cellStyle name="Normal 4 35 4 2" xfId="4612"/>
    <cellStyle name="Normal 4 35 5" xfId="4613"/>
    <cellStyle name="Normal 4 36" xfId="4614"/>
    <cellStyle name="Normal 4 36 2" xfId="4615"/>
    <cellStyle name="Normal 4 36 2 2" xfId="4616"/>
    <cellStyle name="Normal 4 36 2 2 2" xfId="4617"/>
    <cellStyle name="Normal 4 36 2 2 2 2" xfId="4618"/>
    <cellStyle name="Normal 4 36 2 2 3" xfId="4619"/>
    <cellStyle name="Normal 4 36 2 3" xfId="4620"/>
    <cellStyle name="Normal 4 36 2 3 2" xfId="4621"/>
    <cellStyle name="Normal 4 36 2 4" xfId="4622"/>
    <cellStyle name="Normal 4 36 3" xfId="4623"/>
    <cellStyle name="Normal 4 36 3 2" xfId="4624"/>
    <cellStyle name="Normal 4 36 3 2 2" xfId="4625"/>
    <cellStyle name="Normal 4 36 3 3" xfId="4626"/>
    <cellStyle name="Normal 4 36 4" xfId="4627"/>
    <cellStyle name="Normal 4 36 4 2" xfId="4628"/>
    <cellStyle name="Normal 4 36 5" xfId="4629"/>
    <cellStyle name="Normal 4 37" xfId="4630"/>
    <cellStyle name="Normal 4 37 2" xfId="4631"/>
    <cellStyle name="Normal 4 37 2 2" xfId="4632"/>
    <cellStyle name="Normal 4 37 2 2 2" xfId="4633"/>
    <cellStyle name="Normal 4 37 2 2 2 2" xfId="4634"/>
    <cellStyle name="Normal 4 37 2 2 3" xfId="4635"/>
    <cellStyle name="Normal 4 37 2 3" xfId="4636"/>
    <cellStyle name="Normal 4 37 2 3 2" xfId="4637"/>
    <cellStyle name="Normal 4 37 2 4" xfId="4638"/>
    <cellStyle name="Normal 4 37 3" xfId="4639"/>
    <cellStyle name="Normal 4 37 3 2" xfId="4640"/>
    <cellStyle name="Normal 4 37 3 2 2" xfId="4641"/>
    <cellStyle name="Normal 4 37 3 3" xfId="4642"/>
    <cellStyle name="Normal 4 37 4" xfId="4643"/>
    <cellStyle name="Normal 4 37 4 2" xfId="4644"/>
    <cellStyle name="Normal 4 37 5" xfId="4645"/>
    <cellStyle name="Normal 4 38" xfId="4646"/>
    <cellStyle name="Normal 4 38 2" xfId="4647"/>
    <cellStyle name="Normal 4 38 2 2" xfId="4648"/>
    <cellStyle name="Normal 4 38 2 2 2" xfId="4649"/>
    <cellStyle name="Normal 4 38 2 2 2 2" xfId="4650"/>
    <cellStyle name="Normal 4 38 2 2 3" xfId="4651"/>
    <cellStyle name="Normal 4 38 2 3" xfId="4652"/>
    <cellStyle name="Normal 4 38 2 3 2" xfId="4653"/>
    <cellStyle name="Normal 4 38 2 4" xfId="4654"/>
    <cellStyle name="Normal 4 38 3" xfId="4655"/>
    <cellStyle name="Normal 4 38 3 2" xfId="4656"/>
    <cellStyle name="Normal 4 38 3 2 2" xfId="4657"/>
    <cellStyle name="Normal 4 38 3 3" xfId="4658"/>
    <cellStyle name="Normal 4 38 4" xfId="4659"/>
    <cellStyle name="Normal 4 38 4 2" xfId="4660"/>
    <cellStyle name="Normal 4 38 5" xfId="4661"/>
    <cellStyle name="Normal 4 39" xfId="4662"/>
    <cellStyle name="Normal 4 39 2" xfId="4663"/>
    <cellStyle name="Normal 4 39 2 2" xfId="4664"/>
    <cellStyle name="Normal 4 39 2 2 2" xfId="4665"/>
    <cellStyle name="Normal 4 39 2 2 2 2" xfId="4666"/>
    <cellStyle name="Normal 4 39 2 2 3" xfId="4667"/>
    <cellStyle name="Normal 4 39 2 3" xfId="4668"/>
    <cellStyle name="Normal 4 39 2 3 2" xfId="4669"/>
    <cellStyle name="Normal 4 39 2 4" xfId="4670"/>
    <cellStyle name="Normal 4 39 3" xfId="4671"/>
    <cellStyle name="Normal 4 39 3 2" xfId="4672"/>
    <cellStyle name="Normal 4 39 3 2 2" xfId="4673"/>
    <cellStyle name="Normal 4 39 3 3" xfId="4674"/>
    <cellStyle name="Normal 4 39 4" xfId="4675"/>
    <cellStyle name="Normal 4 39 4 2" xfId="4676"/>
    <cellStyle name="Normal 4 39 5" xfId="4677"/>
    <cellStyle name="Normal 4 4" xfId="4678"/>
    <cellStyle name="Normal 4 4 2" xfId="4679"/>
    <cellStyle name="Normal 4 4 2 2" xfId="4680"/>
    <cellStyle name="Normal 4 4 2 2 2" xfId="4681"/>
    <cellStyle name="Normal 4 4 2 2 2 2" xfId="4682"/>
    <cellStyle name="Normal 4 4 2 2 3" xfId="4683"/>
    <cellStyle name="Normal 4 4 2 3" xfId="4684"/>
    <cellStyle name="Normal 4 4 2 3 2" xfId="4685"/>
    <cellStyle name="Normal 4 4 2 4" xfId="4686"/>
    <cellStyle name="Normal 4 4 3" xfId="4687"/>
    <cellStyle name="Normal 4 4 3 2" xfId="4688"/>
    <cellStyle name="Normal 4 4 3 2 2" xfId="4689"/>
    <cellStyle name="Normal 4 4 3 3" xfId="4690"/>
    <cellStyle name="Normal 4 4 4" xfId="4691"/>
    <cellStyle name="Normal 4 4 4 2" xfId="4692"/>
    <cellStyle name="Normal 4 4 5" xfId="4693"/>
    <cellStyle name="Normal 4 40" xfId="4694"/>
    <cellStyle name="Normal 4 40 2" xfId="4695"/>
    <cellStyle name="Normal 4 40 2 2" xfId="4696"/>
    <cellStyle name="Normal 4 40 2 2 2" xfId="4697"/>
    <cellStyle name="Normal 4 40 2 2 2 2" xfId="4698"/>
    <cellStyle name="Normal 4 40 2 2 3" xfId="4699"/>
    <cellStyle name="Normal 4 40 2 3" xfId="4700"/>
    <cellStyle name="Normal 4 40 2 3 2" xfId="4701"/>
    <cellStyle name="Normal 4 40 2 4" xfId="4702"/>
    <cellStyle name="Normal 4 40 3" xfId="4703"/>
    <cellStyle name="Normal 4 40 3 2" xfId="4704"/>
    <cellStyle name="Normal 4 40 3 2 2" xfId="4705"/>
    <cellStyle name="Normal 4 40 3 3" xfId="4706"/>
    <cellStyle name="Normal 4 40 4" xfId="4707"/>
    <cellStyle name="Normal 4 40 4 2" xfId="4708"/>
    <cellStyle name="Normal 4 40 5" xfId="4709"/>
    <cellStyle name="Normal 4 41" xfId="4710"/>
    <cellStyle name="Normal 4 41 2" xfId="4711"/>
    <cellStyle name="Normal 4 41 2 2" xfId="4712"/>
    <cellStyle name="Normal 4 41 2 2 2" xfId="4713"/>
    <cellStyle name="Normal 4 41 2 2 2 2" xfId="4714"/>
    <cellStyle name="Normal 4 41 2 2 3" xfId="4715"/>
    <cellStyle name="Normal 4 41 2 3" xfId="4716"/>
    <cellStyle name="Normal 4 41 2 3 2" xfId="4717"/>
    <cellStyle name="Normal 4 41 2 4" xfId="4718"/>
    <cellStyle name="Normal 4 41 3" xfId="4719"/>
    <cellStyle name="Normal 4 41 3 2" xfId="4720"/>
    <cellStyle name="Normal 4 41 3 2 2" xfId="4721"/>
    <cellStyle name="Normal 4 41 3 3" xfId="4722"/>
    <cellStyle name="Normal 4 41 4" xfId="4723"/>
    <cellStyle name="Normal 4 41 4 2" xfId="4724"/>
    <cellStyle name="Normal 4 41 5" xfId="4725"/>
    <cellStyle name="Normal 4 42" xfId="4726"/>
    <cellStyle name="Normal 4 42 2" xfId="4727"/>
    <cellStyle name="Normal 4 42 2 2" xfId="4728"/>
    <cellStyle name="Normal 4 42 2 2 2" xfId="4729"/>
    <cellStyle name="Normal 4 42 2 2 2 2" xfId="4730"/>
    <cellStyle name="Normal 4 42 2 2 3" xfId="4731"/>
    <cellStyle name="Normal 4 42 2 3" xfId="4732"/>
    <cellStyle name="Normal 4 42 2 3 2" xfId="4733"/>
    <cellStyle name="Normal 4 42 2 4" xfId="4734"/>
    <cellStyle name="Normal 4 42 3" xfId="4735"/>
    <cellStyle name="Normal 4 42 3 2" xfId="4736"/>
    <cellStyle name="Normal 4 42 3 2 2" xfId="4737"/>
    <cellStyle name="Normal 4 42 3 3" xfId="4738"/>
    <cellStyle name="Normal 4 42 4" xfId="4739"/>
    <cellStyle name="Normal 4 42 4 2" xfId="4740"/>
    <cellStyle name="Normal 4 42 5" xfId="4741"/>
    <cellStyle name="Normal 4 43" xfId="4742"/>
    <cellStyle name="Normal 4 43 2" xfId="4743"/>
    <cellStyle name="Normal 4 43 2 2" xfId="4744"/>
    <cellStyle name="Normal 4 43 2 2 2" xfId="4745"/>
    <cellStyle name="Normal 4 43 2 2 2 2" xfId="4746"/>
    <cellStyle name="Normal 4 43 2 2 3" xfId="4747"/>
    <cellStyle name="Normal 4 43 2 3" xfId="4748"/>
    <cellStyle name="Normal 4 43 2 3 2" xfId="4749"/>
    <cellStyle name="Normal 4 43 2 4" xfId="4750"/>
    <cellStyle name="Normal 4 43 3" xfId="4751"/>
    <cellStyle name="Normal 4 43 3 2" xfId="4752"/>
    <cellStyle name="Normal 4 43 3 2 2" xfId="4753"/>
    <cellStyle name="Normal 4 43 3 3" xfId="4754"/>
    <cellStyle name="Normal 4 43 4" xfId="4755"/>
    <cellStyle name="Normal 4 43 4 2" xfId="4756"/>
    <cellStyle name="Normal 4 43 5" xfId="4757"/>
    <cellStyle name="Normal 4 44" xfId="4758"/>
    <cellStyle name="Normal 4 44 2" xfId="4759"/>
    <cellStyle name="Normal 4 44 2 2" xfId="4760"/>
    <cellStyle name="Normal 4 44 2 2 2" xfId="4761"/>
    <cellStyle name="Normal 4 44 2 3" xfId="4762"/>
    <cellStyle name="Normal 4 44 3" xfId="4763"/>
    <cellStyle name="Normal 4 44 3 2" xfId="4764"/>
    <cellStyle name="Normal 4 44 4" xfId="4765"/>
    <cellStyle name="Normal 4 45" xfId="4766"/>
    <cellStyle name="Normal 4 45 2" xfId="4767"/>
    <cellStyle name="Normal 4 45 2 2" xfId="4768"/>
    <cellStyle name="Normal 4 45 3" xfId="4769"/>
    <cellStyle name="Normal 4 46" xfId="4770"/>
    <cellStyle name="Normal 4 46 2" xfId="4771"/>
    <cellStyle name="Normal 4 47" xfId="4772"/>
    <cellStyle name="Normal 4 5" xfId="4773"/>
    <cellStyle name="Normal 4 5 2" xfId="4774"/>
    <cellStyle name="Normal 4 5 2 2" xfId="4775"/>
    <cellStyle name="Normal 4 5 2 2 2" xfId="4776"/>
    <cellStyle name="Normal 4 5 2 2 2 2" xfId="4777"/>
    <cellStyle name="Normal 4 5 2 2 3" xfId="4778"/>
    <cellStyle name="Normal 4 5 2 3" xfId="4779"/>
    <cellStyle name="Normal 4 5 2 3 2" xfId="4780"/>
    <cellStyle name="Normal 4 5 2 4" xfId="4781"/>
    <cellStyle name="Normal 4 5 3" xfId="4782"/>
    <cellStyle name="Normal 4 5 3 2" xfId="4783"/>
    <cellStyle name="Normal 4 5 3 2 2" xfId="4784"/>
    <cellStyle name="Normal 4 5 3 3" xfId="4785"/>
    <cellStyle name="Normal 4 5 4" xfId="4786"/>
    <cellStyle name="Normal 4 5 4 2" xfId="4787"/>
    <cellStyle name="Normal 4 5 5" xfId="4788"/>
    <cellStyle name="Normal 4 6" xfId="4789"/>
    <cellStyle name="Normal 4 6 2" xfId="4790"/>
    <cellStyle name="Normal 4 6 2 2" xfId="4791"/>
    <cellStyle name="Normal 4 6 2 2 2" xfId="4792"/>
    <cellStyle name="Normal 4 6 2 2 2 2" xfId="4793"/>
    <cellStyle name="Normal 4 6 2 2 3" xfId="4794"/>
    <cellStyle name="Normal 4 6 2 3" xfId="4795"/>
    <cellStyle name="Normal 4 6 2 3 2" xfId="4796"/>
    <cellStyle name="Normal 4 6 2 4" xfId="4797"/>
    <cellStyle name="Normal 4 6 3" xfId="4798"/>
    <cellStyle name="Normal 4 6 3 2" xfId="4799"/>
    <cellStyle name="Normal 4 6 3 2 2" xfId="4800"/>
    <cellStyle name="Normal 4 6 3 3" xfId="4801"/>
    <cellStyle name="Normal 4 6 4" xfId="4802"/>
    <cellStyle name="Normal 4 6 4 2" xfId="4803"/>
    <cellStyle name="Normal 4 6 5" xfId="4804"/>
    <cellStyle name="Normal 4 7" xfId="4805"/>
    <cellStyle name="Normal 4 7 2" xfId="4806"/>
    <cellStyle name="Normal 4 7 2 2" xfId="4807"/>
    <cellStyle name="Normal 4 7 2 2 2" xfId="4808"/>
    <cellStyle name="Normal 4 7 2 2 2 2" xfId="4809"/>
    <cellStyle name="Normal 4 7 2 2 3" xfId="4810"/>
    <cellStyle name="Normal 4 7 2 3" xfId="4811"/>
    <cellStyle name="Normal 4 7 2 3 2" xfId="4812"/>
    <cellStyle name="Normal 4 7 2 4" xfId="4813"/>
    <cellStyle name="Normal 4 7 3" xfId="4814"/>
    <cellStyle name="Normal 4 7 3 2" xfId="4815"/>
    <cellStyle name="Normal 4 7 3 2 2" xfId="4816"/>
    <cellStyle name="Normal 4 7 3 3" xfId="4817"/>
    <cellStyle name="Normal 4 7 4" xfId="4818"/>
    <cellStyle name="Normal 4 7 4 2" xfId="4819"/>
    <cellStyle name="Normal 4 7 5" xfId="4820"/>
    <cellStyle name="Normal 4 8" xfId="4821"/>
    <cellStyle name="Normal 4 8 2" xfId="4822"/>
    <cellStyle name="Normal 4 8 2 2" xfId="4823"/>
    <cellStyle name="Normal 4 8 2 2 2" xfId="4824"/>
    <cellStyle name="Normal 4 8 2 2 2 2" xfId="4825"/>
    <cellStyle name="Normal 4 8 2 2 3" xfId="4826"/>
    <cellStyle name="Normal 4 8 2 3" xfId="4827"/>
    <cellStyle name="Normal 4 8 2 3 2" xfId="4828"/>
    <cellStyle name="Normal 4 8 2 4" xfId="4829"/>
    <cellStyle name="Normal 4 8 3" xfId="4830"/>
    <cellStyle name="Normal 4 8 3 2" xfId="4831"/>
    <cellStyle name="Normal 4 8 3 2 2" xfId="4832"/>
    <cellStyle name="Normal 4 8 3 3" xfId="4833"/>
    <cellStyle name="Normal 4 8 4" xfId="4834"/>
    <cellStyle name="Normal 4 8 4 2" xfId="4835"/>
    <cellStyle name="Normal 4 8 5" xfId="4836"/>
    <cellStyle name="Normal 4 9" xfId="4837"/>
    <cellStyle name="Normal 4 9 2" xfId="4838"/>
    <cellStyle name="Normal 4 9 2 2" xfId="4839"/>
    <cellStyle name="Normal 4 9 2 2 2" xfId="4840"/>
    <cellStyle name="Normal 4 9 2 2 2 2" xfId="4841"/>
    <cellStyle name="Normal 4 9 2 2 3" xfId="4842"/>
    <cellStyle name="Normal 4 9 2 3" xfId="4843"/>
    <cellStyle name="Normal 4 9 2 3 2" xfId="4844"/>
    <cellStyle name="Normal 4 9 2 4" xfId="4845"/>
    <cellStyle name="Normal 4 9 3" xfId="4846"/>
    <cellStyle name="Normal 4 9 3 2" xfId="4847"/>
    <cellStyle name="Normal 4 9 3 2 2" xfId="4848"/>
    <cellStyle name="Normal 4 9 3 3" xfId="4849"/>
    <cellStyle name="Normal 4 9 4" xfId="4850"/>
    <cellStyle name="Normal 4 9 4 2" xfId="4851"/>
    <cellStyle name="Normal 4 9 5" xfId="4852"/>
    <cellStyle name="Normal 40" xfId="4853"/>
    <cellStyle name="Normal 41" xfId="4854"/>
    <cellStyle name="Normal 42" xfId="3"/>
    <cellStyle name="Normal 5" xfId="4855"/>
    <cellStyle name="Normal 6" xfId="4856"/>
    <cellStyle name="Normal 7" xfId="4857"/>
    <cellStyle name="Normal 8" xfId="4858"/>
    <cellStyle name="Normal 9" xfId="4859"/>
    <cellStyle name="Percent" xfId="2" builtinId="5"/>
    <cellStyle name="Percent 2" xfId="48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rtre%20Offer%20Spreadsheet_6_27_2013_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ToDo"/>
      <sheetName val="FinOverview"/>
      <sheetName val="Legend"/>
      <sheetName val="Products"/>
      <sheetName val="ChangeLog"/>
      <sheetName val="Proposed"/>
      <sheetName val="Marketing Offers"/>
      <sheetName val="DailyDeal Offers"/>
      <sheetName val="DAC Offers"/>
      <sheetName val="Testing Offers"/>
      <sheetName val="GC Offers"/>
      <sheetName val="Cyber GC Offers"/>
      <sheetName val="GroupSite Offers"/>
      <sheetName val="GroupPass Offers"/>
      <sheetName val="GroupSeat Offers"/>
      <sheetName val="IHT Offers"/>
      <sheetName val="Readers Offers"/>
      <sheetName val="Apple Offers"/>
      <sheetName val="Special Offers"/>
      <sheetName val="Comp Offers"/>
      <sheetName val="HD IHD Offers"/>
      <sheetName val="NYTCO Offers"/>
      <sheetName val="Gaming Offers"/>
      <sheetName val="Legacy Offers"/>
      <sheetName val="Edu Offers"/>
      <sheetName val="EDU Tier1 Offers"/>
      <sheetName val="EDU Tier2 Offers"/>
      <sheetName val="EDU Tier3 Offers"/>
      <sheetName val="TR Offers"/>
      <sheetName val="Pricing"/>
      <sheetName val="Data Inputs"/>
      <sheetName val="REMOVED OCs"/>
      <sheetName val="Previous TESTING"/>
      <sheetName val="Fake Pricing"/>
      <sheetName val="Old shee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10">
          <cell r="B10" t="str">
            <v>N/A</v>
          </cell>
          <cell r="D10" t="str">
            <v>Bundle A (Web+SP)</v>
          </cell>
          <cell r="F10" t="str">
            <v>N/A</v>
          </cell>
          <cell r="H10" t="str">
            <v>N/A</v>
          </cell>
          <cell r="J10" t="str">
            <v>N/A</v>
          </cell>
          <cell r="L10" t="str">
            <v>N/A</v>
          </cell>
          <cell r="N10" t="str">
            <v>N/A</v>
          </cell>
          <cell r="P10" t="str">
            <v>N/A</v>
          </cell>
          <cell r="R10" t="str">
            <v>N/A</v>
          </cell>
          <cell r="T10" t="str">
            <v>N/A</v>
          </cell>
          <cell r="V10" t="str">
            <v>N/A</v>
          </cell>
          <cell r="X10" t="str">
            <v>N/A</v>
          </cell>
          <cell r="Z10" t="str">
            <v>N/A</v>
          </cell>
          <cell r="AB10" t="str">
            <v>N/A</v>
          </cell>
          <cell r="AD10" t="str">
            <v>N/A</v>
          </cell>
          <cell r="AF10" t="str">
            <v>N/A</v>
          </cell>
          <cell r="AH10" t="str">
            <v>N/A</v>
          </cell>
          <cell r="AJ10" t="str">
            <v>N/A</v>
          </cell>
          <cell r="AL10" t="str">
            <v>N/A</v>
          </cell>
          <cell r="AN10" t="str">
            <v>N/A</v>
          </cell>
          <cell r="AP10" t="str">
            <v>Newspaper (HD) - "Newspaper"</v>
          </cell>
          <cell r="AR10" t="str">
            <v>N/A</v>
          </cell>
          <cell r="AT10" t="str">
            <v>N/A</v>
          </cell>
        </row>
        <row r="11">
          <cell r="B11" t="str">
            <v>NYTimes: Web + Smartphone App</v>
          </cell>
          <cell r="D11" t="str">
            <v>Bundle B (Web+Tab)</v>
          </cell>
          <cell r="F11" t="str">
            <v>Complimentary</v>
          </cell>
          <cell r="H11">
            <v>0</v>
          </cell>
          <cell r="J11">
            <v>0</v>
          </cell>
          <cell r="L11" t="str">
            <v>Web+Smartphone App
Regular Price
$15.00 every 4 weeks</v>
          </cell>
          <cell r="P11" t="str">
            <v>MOST POPULAR BUNDLE</v>
          </cell>
          <cell r="R11" t="str">
            <v>LIMITED TIME OFFER</v>
          </cell>
          <cell r="T11" t="str">
            <v>$3.75 / week</v>
          </cell>
          <cell r="V11" t="str">
            <v>($3.75 / week thereafter)</v>
          </cell>
          <cell r="X11" t="str">
            <v>LIMITED TIME OFFER</v>
          </cell>
          <cell r="Z11" t="str">
            <v>$5.50 / week</v>
          </cell>
          <cell r="AB11" t="str">
            <v>($5.50 / week thereafter)</v>
          </cell>
          <cell r="AD11" t="str">
            <v>First 2 Weeks</v>
          </cell>
          <cell r="AF11" t="str">
            <v>Thereafter</v>
          </cell>
          <cell r="AH11" t="str">
            <v>Annual</v>
          </cell>
          <cell r="AJ11" t="str">
            <v>Regular</v>
          </cell>
          <cell r="AL11" t="str">
            <v>All</v>
          </cell>
          <cell r="AN11" t="str">
            <v>Active</v>
          </cell>
          <cell r="AP11" t="str">
            <v>Information Service (Web Products) - "InfoService"</v>
          </cell>
          <cell r="AR11" t="str">
            <v>4 Week Billing: No refund.  Users will maintain access for the remainder of the billing period.  Users will not be billed in the next billing cycle.</v>
          </cell>
          <cell r="AT11" t="str">
            <v>Unlimited access to NYTimes.com from any device,
plus full access to the NYTimes app for your smartphone.</v>
          </cell>
        </row>
        <row r="12">
          <cell r="B12" t="str">
            <v>NYTimes: Web + Tablet App</v>
          </cell>
          <cell r="D12" t="str">
            <v>Bundle D (Digital All Access)</v>
          </cell>
          <cell r="F12" t="str">
            <v>Full Price</v>
          </cell>
          <cell r="H12">
            <v>60</v>
          </cell>
          <cell r="J12">
            <v>0.99</v>
          </cell>
          <cell r="L12" t="str">
            <v>Web+Tablet App
Regular Price
$20.00 every 4 weeks</v>
          </cell>
          <cell r="R12" t="str">
            <v>RISK-FREE TRIAL</v>
          </cell>
          <cell r="T12" t="str">
            <v>$5.00 / week</v>
          </cell>
          <cell r="V12" t="str">
            <v>($5.00 / week thereafter)</v>
          </cell>
          <cell r="X12" t="str">
            <v>FREE TRIAL - LIMITED TIME OFFER</v>
          </cell>
          <cell r="Z12" t="str">
            <v>$6.60 / week</v>
          </cell>
          <cell r="AB12" t="str">
            <v>($6.60 / week thereafter)</v>
          </cell>
          <cell r="AD12" t="str">
            <v>First 4 Weeks</v>
          </cell>
          <cell r="AH12" t="str">
            <v>Monthly</v>
          </cell>
          <cell r="AJ12" t="str">
            <v>Readership - Tier 1</v>
          </cell>
          <cell r="AL12" t="str">
            <v>Anonymous User</v>
          </cell>
          <cell r="AN12" t="str">
            <v>Inactive</v>
          </cell>
          <cell r="AP12" t="str">
            <v>Digital Newspaper (Times Reader) - "DigitalNews"</v>
          </cell>
          <cell r="AR12" t="str">
            <v>Annual Billing: No refund if cancelled in the last 30 days and access remains through the end of the period.  Otherwise, pro-rated refund and access removed within 6 hours.</v>
          </cell>
          <cell r="AT12" t="str">
            <v>Unlimited access to NYTimes.com from any device, 
plus full access to the NYTimes app for your tablet.</v>
          </cell>
        </row>
        <row r="13">
          <cell r="B13" t="str">
            <v>NYTimes: All Digital Access</v>
          </cell>
          <cell r="D13" t="str">
            <v>Bundle E</v>
          </cell>
          <cell r="F13" t="str">
            <v>Free Trial for 2 Weeks</v>
          </cell>
          <cell r="H13">
            <v>65</v>
          </cell>
          <cell r="J13">
            <v>20</v>
          </cell>
          <cell r="L13" t="str">
            <v>All Digital Access
Regular Price
$35.00 every 4 weeks</v>
          </cell>
          <cell r="R13" t="str">
            <v>SPECIAL OFFER: 25% OFF</v>
          </cell>
          <cell r="T13" t="str">
            <v>$8.75 / week</v>
          </cell>
          <cell r="V13" t="str">
            <v>($8.75 / week thereafter)</v>
          </cell>
          <cell r="X13" t="str">
            <v>25% OFF - SPECIAL DEAL</v>
          </cell>
          <cell r="Z13" t="str">
            <v>$11.00 / week</v>
          </cell>
          <cell r="AB13" t="str">
            <v>($11.00 / week thereafter)</v>
          </cell>
          <cell r="AD13" t="str">
            <v>First 8 Weeks</v>
          </cell>
          <cell r="AH13" t="str">
            <v>Daily</v>
          </cell>
          <cell r="AJ13" t="str">
            <v>Readership - Tier 2</v>
          </cell>
          <cell r="AL13" t="str">
            <v>HD</v>
          </cell>
          <cell r="AP13" t="str">
            <v>Digital Game (Crosswords) - "Gaming"</v>
          </cell>
          <cell r="AR13" t="str">
            <v>Complimentary Access: No refund.  Access removed within 6 hours if cancelled.</v>
          </cell>
          <cell r="AT13" t="str">
            <v>Unlimited access to NYTimes.com from any device, 
plus full access to the NYTimes app for your smartphone and tablet.</v>
          </cell>
        </row>
        <row r="14">
          <cell r="B14" t="str">
            <v>Free NYTimes.com Access (for Home Delivery)</v>
          </cell>
          <cell r="D14" t="str">
            <v>Bundle F</v>
          </cell>
          <cell r="F14" t="str">
            <v>Free Trial for 4 Weeks</v>
          </cell>
          <cell r="H14">
            <v>130</v>
          </cell>
          <cell r="J14">
            <v>24</v>
          </cell>
          <cell r="L14" t="str">
            <v>Web+Smartphone App
Free Trial
First 2 Weeks: FREE
Thereafter: $15.00 every 4 weeks</v>
          </cell>
          <cell r="R14" t="str">
            <v>SPECIAL OFFER: 25% OFF</v>
          </cell>
          <cell r="T14" t="str">
            <v>1 Year Complimentary Access</v>
          </cell>
          <cell r="X14" t="str">
            <v>50% OFF - SPECIAL DEAL</v>
          </cell>
          <cell r="AD14" t="str">
            <v>First 12 Weeks</v>
          </cell>
          <cell r="AH14" t="str">
            <v>every 4 weeks</v>
          </cell>
          <cell r="AJ14" t="str">
            <v>Readership - Tier 3</v>
          </cell>
          <cell r="AL14" t="str">
            <v>IHD</v>
          </cell>
          <cell r="AP14" t="str">
            <v>Computer Software - "Software"</v>
          </cell>
          <cell r="AT14" t="str">
            <v>Add full access to the NYTimes app for your tablet and connect to even more of The Times.</v>
          </cell>
        </row>
        <row r="15">
          <cell r="B15" t="str">
            <v>All Digital Access (for Home Delivery)</v>
          </cell>
          <cell r="D15" t="str">
            <v>Crosswords</v>
          </cell>
          <cell r="F15" t="str">
            <v>$0.99 for first 4 Weeks</v>
          </cell>
          <cell r="H15">
            <v>195</v>
          </cell>
          <cell r="J15">
            <v>40</v>
          </cell>
          <cell r="L15" t="str">
            <v>Web+Smartphone App
Free Trial
First 4 Weeks: FREE
Thereafter: $15.00 every 4 weeks</v>
          </cell>
          <cell r="R15" t="str">
            <v>SPECIAL OFFER: 30% OFF</v>
          </cell>
          <cell r="T15" t="str">
            <v>Get your first 2 weeks free</v>
          </cell>
          <cell r="X15" t="str">
            <v>75% OFF - SPECIAL DEAL</v>
          </cell>
          <cell r="Z15" t="str">
            <v>1 Year Complimentary Access</v>
          </cell>
          <cell r="AD15" t="str">
            <v>First 26 Weeks</v>
          </cell>
          <cell r="AH15" t="str">
            <v>Complimentary Access</v>
          </cell>
          <cell r="AJ15" t="str">
            <v>Complimentary - Most Engaged User</v>
          </cell>
          <cell r="AL15" t="str">
            <v>IHT</v>
          </cell>
          <cell r="AP15" t="str">
            <v>Newspaper by mail may be a new category - "NewsbyMail"</v>
          </cell>
          <cell r="AT15" t="str">
            <v>Unlimited access to NYTimes.com from any device,
plus full access to the NYTimes and IHT app for your smartphone.</v>
          </cell>
        </row>
        <row r="16">
          <cell r="B16" t="str">
            <v>NYTimes: Tablet</v>
          </cell>
          <cell r="D16" t="str">
            <v>Archives</v>
          </cell>
          <cell r="F16" t="str">
            <v>$0.99 for first 8 Weeks</v>
          </cell>
          <cell r="H16">
            <v>260</v>
          </cell>
          <cell r="J16">
            <v>15</v>
          </cell>
          <cell r="L16" t="str">
            <v>Web+Tablet App
Free Trial
First 2 Weeks: FREE
Thereafter: $20.00 every 4 weeks</v>
          </cell>
          <cell r="R16" t="str">
            <v>SPECIAL OFFER: 50% OFF</v>
          </cell>
          <cell r="T16" t="str">
            <v>Get your first 4 weeks free</v>
          </cell>
          <cell r="X16" t="str">
            <v>25% OFF - LIMITED TIME OFFER</v>
          </cell>
          <cell r="Z16" t="str">
            <v>2 Week FREE Trial</v>
          </cell>
          <cell r="AH16" t="str">
            <v>every 8 weeks</v>
          </cell>
          <cell r="AJ16" t="str">
            <v>Complimentary - Employee</v>
          </cell>
          <cell r="AL16" t="str">
            <v>name.edu</v>
          </cell>
        </row>
        <row r="17">
          <cell r="B17" t="str">
            <v>Free NYTimes.com Access (for IHT)</v>
          </cell>
          <cell r="F17" t="str">
            <v>25% OFF for the first 12 Weeks</v>
          </cell>
          <cell r="H17">
            <v>312</v>
          </cell>
          <cell r="J17">
            <v>18</v>
          </cell>
          <cell r="L17" t="str">
            <v>Web+Tablet App
Free Trial
First 4 Weeks: FREE
Thereafter: $20.00 every 4 weeks</v>
          </cell>
          <cell r="R17" t="str">
            <v>SPECIAL OFFER: 75% OFF</v>
          </cell>
          <cell r="T17" t="str">
            <v>99 cents per week for your first 4 weeks</v>
          </cell>
          <cell r="X17" t="str">
            <v>30% OFF - LIMITED TIME OFFER</v>
          </cell>
          <cell r="Z17" t="str">
            <v>4 Week FREE Trial</v>
          </cell>
          <cell r="AJ17" t="str">
            <v>Complimentary - Advertiser</v>
          </cell>
          <cell r="AL17" t="str">
            <v>nytimes.com</v>
          </cell>
        </row>
        <row r="18">
          <cell r="B18" t="str">
            <v>IHT: Web + Tablet App</v>
          </cell>
          <cell r="F18" t="str">
            <v>25% OFF for the first 26 Weeks</v>
          </cell>
          <cell r="H18">
            <v>520</v>
          </cell>
          <cell r="J18">
            <v>30</v>
          </cell>
          <cell r="L18" t="str">
            <v>All Digital Access
Free Trial
First 2 Weeks: FREE
Thereafter: $35.00 every 4 weeks</v>
          </cell>
          <cell r="R18" t="str">
            <v xml:space="preserve">SPECIAL OFFER </v>
          </cell>
          <cell r="T18" t="str">
            <v>99 cents per week for your first 8 weeks</v>
          </cell>
          <cell r="X18" t="str">
            <v>50% OFF - LIMITED TIME OFFER</v>
          </cell>
          <cell r="Z18" t="str">
            <v>Only $0.99 for the first 4 weeks</v>
          </cell>
          <cell r="AJ18" t="str">
            <v>Complimentary - Other</v>
          </cell>
          <cell r="AL18" t="str">
            <v>Registered User</v>
          </cell>
        </row>
        <row r="19">
          <cell r="F19" t="str">
            <v>25% OFF for the Year</v>
          </cell>
          <cell r="J19">
            <v>14</v>
          </cell>
          <cell r="L19" t="str">
            <v>All Digital Access
Free Trial
First 4 Weeks: FREE
Thereafter: $35.00 every 4 weeks</v>
          </cell>
          <cell r="R19" t="str">
            <v>TRY IT TODAY FOR JUST 99 CENTS</v>
          </cell>
          <cell r="T19" t="str">
            <v>99 cents for your first 4 weeks</v>
          </cell>
          <cell r="X19" t="str">
            <v>75% OFF - LIMITED TIME OFFER</v>
          </cell>
          <cell r="Z19" t="str">
            <v>Only $0.99 for the first 8 weeks</v>
          </cell>
          <cell r="AJ19" t="str">
            <v>HD</v>
          </cell>
          <cell r="AL19" t="str">
            <v>NSS</v>
          </cell>
        </row>
        <row r="20">
          <cell r="F20" t="str">
            <v>30% OFF for the first 26 Weeks</v>
          </cell>
          <cell r="J20">
            <v>16.799999999999997</v>
          </cell>
          <cell r="L20" t="str">
            <v>Web+Smartphone App
$0.99 Offer
First 4 Weeks: $0.99 every 4 weeks</v>
          </cell>
          <cell r="R20" t="str">
            <v>SPECIAL LOW RATE — SAVE 75%</v>
          </cell>
          <cell r="T20" t="str">
            <v>99 cents for your first 8 weeks</v>
          </cell>
          <cell r="Z20" t="str">
            <v>Pay only $2.75 / week for the first 12 weeks</v>
          </cell>
          <cell r="AJ20" t="str">
            <v>IHD</v>
          </cell>
          <cell r="AL20" t="str">
            <v>All NYTCO</v>
          </cell>
        </row>
        <row r="21">
          <cell r="F21" t="str">
            <v>50% OFF for the first 12 Weeks</v>
          </cell>
          <cell r="J21">
            <v>28</v>
          </cell>
          <cell r="L21" t="str">
            <v>Web+Smartphone App
$0.99 Offer
First 8 Weeks: $0.99
Thereafter: $15.00 every 4 weeks</v>
          </cell>
          <cell r="R21" t="str">
            <v>GET 50% OFF FOR 12 WEEKS — a savings of $22.50</v>
          </cell>
          <cell r="T21" t="str">
            <v>$0.94 / week for the first 4 weeks</v>
          </cell>
          <cell r="Z21" t="str">
            <v>Pay only $4.62 / week for the first 26 weeks</v>
          </cell>
          <cell r="AJ21" t="str">
            <v>IHT</v>
          </cell>
          <cell r="AL21" t="str">
            <v>HD/IHD</v>
          </cell>
        </row>
        <row r="22">
          <cell r="F22" t="str">
            <v>50% OFF for the first 26 Weeks</v>
          </cell>
          <cell r="J22">
            <v>10</v>
          </cell>
          <cell r="L22" t="str">
            <v>Web+Tablet App
$0.99 Offer
First 4 Weeks: $0.99
Thereafter: $20.00 every 4 weeks</v>
          </cell>
          <cell r="R22" t="str">
            <v>GET 50% OFF FOR 12 WEEKS — a savings of $30.00</v>
          </cell>
          <cell r="T22" t="str">
            <v>$1.25 / week for the first 4 weeks</v>
          </cell>
          <cell r="AJ22" t="str">
            <v>HD-IHD</v>
          </cell>
        </row>
        <row r="23">
          <cell r="F23" t="str">
            <v>50% OFF for the Year</v>
          </cell>
          <cell r="J23">
            <v>12</v>
          </cell>
          <cell r="L23" t="str">
            <v>Web+Tablet App
$0.99 Offer
First 8 Weeks: $0.99
Thereafter: $20.00 every 4 weeks</v>
          </cell>
          <cell r="R23" t="str">
            <v>GET 50% OFF FOR 12 WEEKS — a savings of $52.50</v>
          </cell>
          <cell r="T23" t="str">
            <v>$2.19 / week for the first 4 weeks</v>
          </cell>
        </row>
        <row r="24">
          <cell r="F24" t="str">
            <v>75% OFF for the first 4 Weeks</v>
          </cell>
          <cell r="J24">
            <v>20</v>
          </cell>
          <cell r="L24" t="str">
            <v>All Digital Access
$0.99 Offer
First 4 Weeks: $0.99 every 4 weeks</v>
          </cell>
          <cell r="R24" t="str">
            <v>30% OFF for 6 MONTHS — a savings of $29.25</v>
          </cell>
          <cell r="T24" t="str">
            <v>$1.88 / week for the first 12 weeks</v>
          </cell>
        </row>
        <row r="25">
          <cell r="F25" t="str">
            <v>75% OFF for the Year</v>
          </cell>
          <cell r="J25">
            <v>5</v>
          </cell>
          <cell r="L25" t="str">
            <v>All Digital Access
$0.99 Offer
First 8 Weeks: $0.99
Thereafter: $35.00 every 4 weeks</v>
          </cell>
          <cell r="R25" t="str">
            <v>30% OFF for 6 MONTHS — a savings of $39.00</v>
          </cell>
          <cell r="T25" t="str">
            <v>$2.50 / week for the first 12 weeks</v>
          </cell>
        </row>
        <row r="26">
          <cell r="F26" t="str">
            <v>HD Discounted</v>
          </cell>
          <cell r="J26">
            <v>6</v>
          </cell>
          <cell r="L26" t="str">
            <v>Web+Smartphone App
$0.99 / wk Offer
First 4 Weeks: $3.96 every 4 weeks</v>
          </cell>
          <cell r="R26" t="str">
            <v>30% OFF for 6 MONTHS — a savings of $68.25</v>
          </cell>
          <cell r="T26" t="str">
            <v>$4.38 / week for the first 12 weeks</v>
          </cell>
        </row>
        <row r="27">
          <cell r="J27">
            <v>10</v>
          </cell>
          <cell r="L27" t="str">
            <v>Web+Smartphone App
$0.99 / wk Offer
First 8 Weeks: $3.96 every 4 weeks</v>
          </cell>
          <cell r="R27" t="str">
            <v>25% OFF for 6 MONTHS — a savings of $24.37</v>
          </cell>
          <cell r="T27" t="str">
            <v>$2.63 / week for the first 26 weeks</v>
          </cell>
        </row>
        <row r="28">
          <cell r="J28">
            <v>20.399999999999999</v>
          </cell>
          <cell r="L28" t="str">
            <v>Web+Tablet App
$0.99 / wk Offer
First 4 Weeks: $0.99
Thereafter: $20.00 every 4 weeks</v>
          </cell>
          <cell r="R28" t="str">
            <v>25% OFF for 6 MONTHS — a savings of $32.50</v>
          </cell>
          <cell r="T28" t="str">
            <v>$3.50 / week for the first 26 weeks</v>
          </cell>
        </row>
        <row r="29">
          <cell r="J29">
            <v>60</v>
          </cell>
          <cell r="L29" t="str">
            <v>Web+Tablet App
$0.99 / wk Offer
First 8 Weeks: $3.96 every 4 weeks</v>
          </cell>
          <cell r="R29" t="str">
            <v>25% OFF for 6 MONTHS — a savings of $56.87</v>
          </cell>
          <cell r="T29" t="str">
            <v>$6.13 / week for the first 26 weeks</v>
          </cell>
        </row>
        <row r="30">
          <cell r="L30" t="str">
            <v>All Digital Access
$0.99 / wk Offer
First 4 Weeks: $3.96 every 4 weeks</v>
          </cell>
          <cell r="T30" t="str">
            <v>30 Day Complimentary Access</v>
          </cell>
        </row>
        <row r="31">
          <cell r="L31" t="str">
            <v>All Digital Access
$0.99 / wk Offer
First 8 Weeks: $3.96 every 4 weeks</v>
          </cell>
          <cell r="T31" t="str">
            <v>2 Month Complimentary Access</v>
          </cell>
        </row>
        <row r="32">
          <cell r="L32" t="str">
            <v>Web+Smartphone
25% OFF EDU Offer
$15.00 every 4 weeks</v>
          </cell>
          <cell r="T32" t="str">
            <v>Complimentary for 9 Months</v>
          </cell>
        </row>
        <row r="33">
          <cell r="L33" t="str">
            <v>Web+Smartphone
50% OFF EDU Offer
$10.00 every 4 weeks</v>
          </cell>
          <cell r="T33" t="str">
            <v>Complimentary Access</v>
          </cell>
        </row>
        <row r="34">
          <cell r="L34" t="str">
            <v>Web+Smartphone
75% OFF EDU Offer
$5.00 every 4 weeks</v>
          </cell>
        </row>
        <row r="35">
          <cell r="L35" t="str">
            <v>Web+Smartphone
75% OFF Offer
First 4 Weeks: $3.75 every 4 weeks</v>
          </cell>
        </row>
        <row r="36">
          <cell r="L36" t="str">
            <v>Web+Tablet App
75% OFF Offer
First 4 Weeks:  $5.00 every 4 weeks</v>
          </cell>
        </row>
        <row r="37">
          <cell r="L37" t="str">
            <v>All Digital Access
75% OFF Offer
First 4 Weeks: $8.75 every 4 weeks</v>
          </cell>
        </row>
        <row r="38">
          <cell r="L38" t="str">
            <v>Web+Smartphone
30% OFF Offer
First 26 Weeks: $10.50 every 4 weeks</v>
          </cell>
        </row>
        <row r="39">
          <cell r="L39" t="str">
            <v>Web+Tablet App
30% OFF Offer
First 26 Weeks: $14.00 every 4 weeks</v>
          </cell>
        </row>
        <row r="40">
          <cell r="L40" t="str">
            <v>All Digital Access
30% OFF Offer
First 26 Weeks: $24.50 every 4 weeks</v>
          </cell>
        </row>
        <row r="41">
          <cell r="L41" t="str">
            <v>Web+Smartphone
50% OFF Offer
First 12 Weeks: $7.50 every 4 weeks</v>
          </cell>
        </row>
        <row r="42">
          <cell r="L42" t="str">
            <v>Web+Tablet App
50% OFF Offer
First 12 Weeks: $10.00 every 4 weeks</v>
          </cell>
        </row>
        <row r="43">
          <cell r="L43" t="str">
            <v>All Digital Access
50% OFF Offer
First 12 Weeks: $17.50  every 4 weeks</v>
          </cell>
        </row>
        <row r="50">
          <cell r="L50" t="str">
            <v>Complimentary Access for Employees</v>
          </cell>
        </row>
        <row r="51">
          <cell r="L51" t="str">
            <v>Complimentary Access for Consumers</v>
          </cell>
        </row>
        <row r="52">
          <cell r="L52" t="str">
            <v>Complimentary Access for Home Delivery Subscribers</v>
          </cell>
        </row>
        <row r="53">
          <cell r="L53" t="str">
            <v>Complimentary Access for International Herald Tribune Subscribers</v>
          </cell>
        </row>
        <row r="54">
          <cell r="L54" t="str">
            <v>Special $60 annual price for Home Delivery Subscribers</v>
          </cell>
        </row>
        <row r="55">
          <cell r="L55" t="str">
            <v>30 Day free access for NSS subscriber waiting for linking.</v>
          </cell>
        </row>
        <row r="56">
          <cell r="L56" t="str">
            <v>Complimentary Access for PCF Employees</v>
          </cell>
        </row>
        <row r="57">
          <cell r="L57" t="str">
            <v>Complimentary Access for Advertisers</v>
          </cell>
        </row>
        <row r="58">
          <cell r="L58" t="str">
            <v>Complimentary Access for Most Engaged Users</v>
          </cell>
        </row>
      </sheetData>
      <sheetData sheetId="32"/>
      <sheetData sheetId="33"/>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X82"/>
  <sheetViews>
    <sheetView workbookViewId="0"/>
  </sheetViews>
  <sheetFormatPr defaultColWidth="8.85546875" defaultRowHeight="12.75" x14ac:dyDescent="0.2"/>
  <cols>
    <col min="1" max="1" width="3.42578125" style="93" customWidth="1"/>
    <col min="2" max="2" width="12.42578125" style="93" customWidth="1"/>
    <col min="3" max="3" width="16.42578125" style="93" customWidth="1"/>
    <col min="4" max="4" width="14.85546875" style="93" customWidth="1"/>
    <col min="5" max="5" width="10.85546875" style="93" customWidth="1"/>
    <col min="6" max="6" width="11.42578125" style="93" customWidth="1"/>
    <col min="7" max="7" width="11.85546875" style="93" customWidth="1"/>
    <col min="8" max="8" width="12.28515625" style="93" customWidth="1"/>
    <col min="9" max="9" width="1.7109375" style="93" customWidth="1"/>
    <col min="10" max="10" width="12.140625" style="93" customWidth="1"/>
    <col min="11" max="11" width="5.7109375" style="93" customWidth="1"/>
    <col min="12" max="12" width="11.42578125" style="93" customWidth="1"/>
    <col min="13" max="13" width="6.7109375" style="93" customWidth="1"/>
    <col min="14" max="14" width="7.28515625" style="93" customWidth="1"/>
    <col min="15" max="15" width="11.42578125" style="93" customWidth="1"/>
    <col min="16" max="16" width="6.42578125" style="93" customWidth="1"/>
    <col min="17" max="17" width="7.140625" style="93" customWidth="1"/>
    <col min="18" max="18" width="11.7109375" style="93" customWidth="1"/>
    <col min="19" max="19" width="9.7109375" style="93" customWidth="1"/>
    <col min="20" max="20" width="7" style="93" bestFit="1" customWidth="1"/>
    <col min="21" max="21" width="9.85546875" style="93" customWidth="1"/>
    <col min="22" max="22" width="9.7109375" style="93" customWidth="1"/>
    <col min="23" max="23" width="7" style="93" bestFit="1" customWidth="1"/>
    <col min="24" max="24" width="9.85546875" style="93" customWidth="1"/>
    <col min="25" max="25" width="9.140625" style="93" customWidth="1"/>
    <col min="26" max="26" width="7.42578125" style="93" customWidth="1"/>
    <col min="27" max="27" width="9.7109375" style="93" customWidth="1"/>
    <col min="28" max="28" width="6.7109375" style="93" customWidth="1"/>
    <col min="29" max="29" width="10.140625" style="93" customWidth="1"/>
    <col min="30" max="30" width="11.42578125" style="93" customWidth="1"/>
    <col min="31" max="31" width="9.7109375" style="93" customWidth="1"/>
    <col min="32" max="32" width="7" style="93" bestFit="1" customWidth="1"/>
    <col min="33" max="33" width="11.7109375" style="93" bestFit="1" customWidth="1"/>
    <col min="34" max="34" width="6.85546875" style="93" customWidth="1"/>
    <col min="35" max="35" width="7" style="93" bestFit="1" customWidth="1"/>
    <col min="36" max="36" width="9.7109375" style="93" customWidth="1"/>
    <col min="37" max="37" width="9.42578125" style="93" customWidth="1"/>
    <col min="38" max="38" width="6.42578125" style="93" customWidth="1"/>
    <col min="39" max="39" width="10.42578125" style="93" customWidth="1"/>
    <col min="40" max="40" width="9.7109375" style="93" customWidth="1"/>
    <col min="41" max="41" width="7.140625" style="93" customWidth="1"/>
    <col min="42" max="42" width="11.7109375" style="93" customWidth="1"/>
    <col min="43" max="43" width="8" style="93" customWidth="1"/>
    <col min="44" max="44" width="6.85546875" style="93" customWidth="1"/>
    <col min="45" max="45" width="10" style="93" customWidth="1"/>
    <col min="46" max="46" width="8" style="93" customWidth="1"/>
    <col min="47" max="47" width="6.85546875" style="93" customWidth="1"/>
    <col min="48" max="48" width="10.85546875" style="93" customWidth="1"/>
    <col min="49" max="49" width="6.42578125" style="93" customWidth="1"/>
    <col min="50" max="50" width="7" style="93" bestFit="1" customWidth="1"/>
    <col min="51" max="51" width="11.7109375" style="93" customWidth="1"/>
    <col min="52" max="52" width="8" style="93" customWidth="1"/>
    <col min="53" max="53" width="6.85546875" style="93" customWidth="1"/>
    <col min="54" max="54" width="10.85546875" style="93" customWidth="1"/>
    <col min="55" max="55" width="8" style="93" customWidth="1"/>
    <col min="56" max="56" width="6.85546875" style="93" customWidth="1"/>
    <col min="57" max="57" width="10.85546875" style="93" customWidth="1"/>
    <col min="58" max="58" width="8" style="93" customWidth="1"/>
    <col min="59" max="59" width="6.85546875" style="93" customWidth="1"/>
    <col min="60" max="60" width="10.85546875" style="93" customWidth="1"/>
    <col min="61" max="61" width="8" style="93" customWidth="1"/>
    <col min="62" max="62" width="6.85546875" style="93" customWidth="1"/>
    <col min="63" max="63" width="10.85546875" style="93" customWidth="1"/>
    <col min="64" max="64" width="8" style="93" customWidth="1"/>
    <col min="65" max="65" width="6.85546875" style="93" customWidth="1"/>
    <col min="66" max="66" width="10.85546875" style="93" customWidth="1"/>
    <col min="67" max="67" width="8" style="93" customWidth="1"/>
    <col min="68" max="68" width="6.85546875" style="93" customWidth="1"/>
    <col min="69" max="69" width="10.85546875" style="93" customWidth="1"/>
    <col min="70" max="70" width="6.85546875" style="93" customWidth="1"/>
    <col min="71" max="71" width="7" style="93" bestFit="1" customWidth="1"/>
    <col min="72" max="72" width="9.7109375" style="93" customWidth="1"/>
    <col min="73" max="73" width="12.140625" style="93" customWidth="1"/>
    <col min="74" max="74" width="5.7109375" style="93" customWidth="1"/>
    <col min="75" max="75" width="11.42578125" style="93" customWidth="1"/>
    <col min="76" max="76" width="6.7109375" style="93" customWidth="1"/>
    <col min="77" max="77" width="7.28515625" style="93" customWidth="1"/>
    <col min="78" max="78" width="11.42578125" style="93" customWidth="1"/>
    <col min="79" max="79" width="6.42578125" style="93" customWidth="1"/>
    <col min="80" max="80" width="7.140625" style="93" customWidth="1"/>
    <col min="81" max="81" width="11.7109375" style="93" customWidth="1"/>
    <col min="82" max="82" width="6.85546875" style="93" customWidth="1"/>
    <col min="83" max="83" width="7" style="93" bestFit="1" customWidth="1"/>
    <col min="84" max="84" width="9.7109375" style="93" customWidth="1"/>
    <col min="85" max="85" width="6.85546875" style="93" customWidth="1"/>
    <col min="86" max="86" width="7" style="93" bestFit="1" customWidth="1"/>
    <col min="87" max="87" width="11.85546875" style="93" customWidth="1"/>
    <col min="88" max="88" width="8" style="93" customWidth="1"/>
    <col min="89" max="89" width="6.85546875" style="93" customWidth="1"/>
    <col min="90" max="90" width="12.85546875" style="93" customWidth="1"/>
    <col min="91" max="91" width="9.7109375" style="93" customWidth="1"/>
    <col min="92" max="92" width="7" style="93" bestFit="1" customWidth="1"/>
    <col min="93" max="93" width="9.85546875" style="93" customWidth="1"/>
    <col min="94" max="94" width="9.42578125" style="93" customWidth="1"/>
    <col min="95" max="95" width="6.42578125" style="93" customWidth="1"/>
    <col min="96" max="96" width="10.42578125" style="93" customWidth="1"/>
    <col min="97" max="97" width="9.42578125" style="93" customWidth="1"/>
    <col min="98" max="98" width="6.42578125" style="93" customWidth="1"/>
    <col min="99" max="99" width="10.42578125" style="93" customWidth="1"/>
    <col min="100" max="100" width="14.42578125" style="93" customWidth="1"/>
    <col min="101" max="101" width="17.85546875" style="93" customWidth="1"/>
    <col min="102" max="16384" width="8.85546875" style="93"/>
  </cols>
  <sheetData>
    <row r="1" spans="2:102" ht="20.25" x14ac:dyDescent="0.3">
      <c r="D1" s="94"/>
      <c r="H1" s="93" t="s">
        <v>253</v>
      </c>
      <c r="I1" s="93" t="s">
        <v>254</v>
      </c>
      <c r="J1" s="95"/>
      <c r="K1" s="95"/>
      <c r="L1" s="95"/>
      <c r="N1" s="95"/>
      <c r="Q1" s="95"/>
      <c r="T1" s="95"/>
      <c r="W1" s="95"/>
      <c r="Z1" s="95"/>
      <c r="AC1" s="95"/>
      <c r="AF1" s="95"/>
      <c r="AI1" s="95"/>
      <c r="AX1" s="95"/>
      <c r="BS1" s="95"/>
      <c r="BU1" s="95"/>
      <c r="BV1" s="95"/>
      <c r="BW1" s="95"/>
      <c r="BY1" s="95"/>
      <c r="CB1" s="95"/>
      <c r="CE1" s="95"/>
      <c r="CH1" s="95"/>
      <c r="CN1" s="95"/>
    </row>
    <row r="2" spans="2:102" ht="13.5" customHeight="1" thickBot="1" x14ac:dyDescent="0.25">
      <c r="B2" s="96" t="s">
        <v>255</v>
      </c>
      <c r="C2" s="97" t="s">
        <v>256</v>
      </c>
      <c r="D2" s="97" t="s">
        <v>257</v>
      </c>
      <c r="E2" s="98" t="s">
        <v>258</v>
      </c>
      <c r="F2" s="99" t="s">
        <v>259</v>
      </c>
      <c r="G2" s="99" t="s">
        <v>260</v>
      </c>
      <c r="H2" s="99" t="s">
        <v>261</v>
      </c>
      <c r="I2" s="100"/>
      <c r="J2" s="101" t="s">
        <v>262</v>
      </c>
      <c r="K2" s="101"/>
      <c r="L2" s="101"/>
      <c r="M2" s="101"/>
      <c r="N2" s="101"/>
      <c r="O2" s="101"/>
      <c r="P2" s="101"/>
      <c r="Q2" s="101"/>
      <c r="R2" s="101"/>
      <c r="S2" s="102"/>
      <c r="T2" s="102"/>
      <c r="U2" s="102"/>
      <c r="V2" s="102"/>
      <c r="W2" s="102"/>
      <c r="X2" s="102"/>
      <c r="Y2" s="102"/>
      <c r="Z2" s="102"/>
      <c r="AA2" s="102"/>
      <c r="AB2" s="102"/>
      <c r="AC2" s="102"/>
      <c r="AD2" s="102"/>
      <c r="AE2" s="102"/>
      <c r="AF2" s="102"/>
      <c r="AG2" s="102"/>
      <c r="AH2" s="102"/>
      <c r="AI2" s="102"/>
      <c r="AJ2" s="102"/>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4" t="s">
        <v>257</v>
      </c>
      <c r="CW2" s="104" t="s">
        <v>256</v>
      </c>
      <c r="CX2" s="105"/>
    </row>
    <row r="3" spans="2:102" x14ac:dyDescent="0.2">
      <c r="B3" s="96"/>
      <c r="C3" s="97"/>
      <c r="D3" s="97"/>
      <c r="E3" s="98"/>
      <c r="F3" s="99"/>
      <c r="G3" s="99"/>
      <c r="H3" s="99"/>
      <c r="I3" s="100"/>
      <c r="J3" s="106">
        <v>1</v>
      </c>
      <c r="K3" s="107">
        <v>1</v>
      </c>
      <c r="L3" s="108">
        <v>1</v>
      </c>
      <c r="M3" s="106">
        <v>2</v>
      </c>
      <c r="N3" s="107">
        <v>2</v>
      </c>
      <c r="O3" s="108">
        <v>2</v>
      </c>
      <c r="P3" s="106">
        <v>3</v>
      </c>
      <c r="Q3" s="107">
        <v>3</v>
      </c>
      <c r="R3" s="108">
        <v>3</v>
      </c>
      <c r="S3" s="109">
        <v>4</v>
      </c>
      <c r="T3" s="107">
        <v>4</v>
      </c>
      <c r="U3" s="109">
        <v>4</v>
      </c>
      <c r="V3" s="109">
        <v>5</v>
      </c>
      <c r="W3" s="107">
        <v>5</v>
      </c>
      <c r="X3" s="109">
        <v>5</v>
      </c>
      <c r="Y3" s="110">
        <v>6</v>
      </c>
      <c r="Z3" s="107">
        <v>6</v>
      </c>
      <c r="AA3" s="110">
        <v>6</v>
      </c>
      <c r="AB3" s="106">
        <v>7</v>
      </c>
      <c r="AC3" s="107">
        <v>7</v>
      </c>
      <c r="AD3" s="108">
        <v>7</v>
      </c>
      <c r="AE3" s="109">
        <v>8</v>
      </c>
      <c r="AF3" s="107">
        <v>8</v>
      </c>
      <c r="AG3" s="109">
        <v>8</v>
      </c>
      <c r="AH3" s="110">
        <v>9</v>
      </c>
      <c r="AI3" s="107">
        <v>9</v>
      </c>
      <c r="AJ3" s="110">
        <v>9</v>
      </c>
      <c r="AK3" s="110">
        <v>10</v>
      </c>
      <c r="AL3" s="110">
        <v>10</v>
      </c>
      <c r="AM3" s="110">
        <v>10</v>
      </c>
      <c r="AN3" s="110">
        <v>11</v>
      </c>
      <c r="AO3" s="110">
        <v>11</v>
      </c>
      <c r="AP3" s="110">
        <v>11</v>
      </c>
      <c r="AQ3" s="110">
        <v>12</v>
      </c>
      <c r="AR3" s="110">
        <v>12</v>
      </c>
      <c r="AS3" s="110">
        <v>12</v>
      </c>
      <c r="AT3" s="110">
        <v>13</v>
      </c>
      <c r="AU3" s="110">
        <v>13</v>
      </c>
      <c r="AV3" s="110">
        <v>13</v>
      </c>
      <c r="AW3" s="106">
        <v>14</v>
      </c>
      <c r="AX3" s="107">
        <v>14</v>
      </c>
      <c r="AY3" s="108">
        <v>14</v>
      </c>
      <c r="AZ3" s="110">
        <v>15</v>
      </c>
      <c r="BA3" s="110">
        <v>15</v>
      </c>
      <c r="BB3" s="110">
        <v>15</v>
      </c>
      <c r="BC3" s="110">
        <v>16</v>
      </c>
      <c r="BD3" s="110">
        <v>16</v>
      </c>
      <c r="BE3" s="110">
        <v>16</v>
      </c>
      <c r="BF3" s="110">
        <v>17</v>
      </c>
      <c r="BG3" s="110">
        <v>17</v>
      </c>
      <c r="BH3" s="110">
        <v>17</v>
      </c>
      <c r="BI3" s="110">
        <v>18</v>
      </c>
      <c r="BJ3" s="110">
        <v>18</v>
      </c>
      <c r="BK3" s="110">
        <v>18</v>
      </c>
      <c r="BL3" s="110">
        <v>19</v>
      </c>
      <c r="BM3" s="110">
        <v>19</v>
      </c>
      <c r="BN3" s="110">
        <v>19</v>
      </c>
      <c r="BO3" s="110">
        <v>20</v>
      </c>
      <c r="BP3" s="110">
        <v>20</v>
      </c>
      <c r="BQ3" s="110">
        <v>20</v>
      </c>
      <c r="BR3" s="110">
        <v>21</v>
      </c>
      <c r="BS3" s="107">
        <v>21</v>
      </c>
      <c r="BT3" s="110">
        <v>21</v>
      </c>
      <c r="BU3" s="106">
        <v>22</v>
      </c>
      <c r="BV3" s="107">
        <v>22</v>
      </c>
      <c r="BW3" s="108">
        <v>22</v>
      </c>
      <c r="BX3" s="106">
        <v>23</v>
      </c>
      <c r="BY3" s="107">
        <v>23</v>
      </c>
      <c r="BZ3" s="108">
        <v>23</v>
      </c>
      <c r="CA3" s="106">
        <v>24</v>
      </c>
      <c r="CB3" s="107">
        <v>24</v>
      </c>
      <c r="CC3" s="108">
        <v>24</v>
      </c>
      <c r="CD3" s="110">
        <v>25</v>
      </c>
      <c r="CE3" s="107">
        <v>25</v>
      </c>
      <c r="CF3" s="110">
        <v>25</v>
      </c>
      <c r="CG3" s="110">
        <v>26</v>
      </c>
      <c r="CH3" s="107">
        <v>26</v>
      </c>
      <c r="CI3" s="110">
        <v>26</v>
      </c>
      <c r="CJ3" s="110">
        <v>27</v>
      </c>
      <c r="CK3" s="110">
        <v>27</v>
      </c>
      <c r="CL3" s="110">
        <v>27</v>
      </c>
      <c r="CM3" s="109">
        <v>28</v>
      </c>
      <c r="CN3" s="107">
        <v>28</v>
      </c>
      <c r="CO3" s="109">
        <v>28</v>
      </c>
      <c r="CP3" s="110">
        <v>29</v>
      </c>
      <c r="CQ3" s="110">
        <v>29</v>
      </c>
      <c r="CR3" s="110">
        <v>29</v>
      </c>
      <c r="CS3" s="110">
        <v>30</v>
      </c>
      <c r="CT3" s="110">
        <v>30</v>
      </c>
      <c r="CU3" s="110">
        <v>30</v>
      </c>
      <c r="CV3" s="104"/>
      <c r="CW3" s="104"/>
      <c r="CX3" s="105"/>
    </row>
    <row r="4" spans="2:102" s="124" customFormat="1" ht="90" thickBot="1" x14ac:dyDescent="0.25">
      <c r="B4" s="111" t="s">
        <v>255</v>
      </c>
      <c r="C4" s="112"/>
      <c r="D4" s="112"/>
      <c r="E4" s="113"/>
      <c r="F4" s="114"/>
      <c r="G4" s="114"/>
      <c r="H4" s="114"/>
      <c r="I4" s="115">
        <v>3181972212</v>
      </c>
      <c r="J4" s="116" t="s">
        <v>263</v>
      </c>
      <c r="K4" s="117" t="s">
        <v>264</v>
      </c>
      <c r="L4" s="118" t="s">
        <v>265</v>
      </c>
      <c r="M4" s="116" t="s">
        <v>266</v>
      </c>
      <c r="N4" s="117" t="s">
        <v>264</v>
      </c>
      <c r="O4" s="118" t="s">
        <v>265</v>
      </c>
      <c r="P4" s="119" t="s">
        <v>267</v>
      </c>
      <c r="Q4" s="117" t="s">
        <v>264</v>
      </c>
      <c r="R4" s="118" t="s">
        <v>265</v>
      </c>
      <c r="S4" s="120" t="s">
        <v>268</v>
      </c>
      <c r="T4" s="117" t="s">
        <v>264</v>
      </c>
      <c r="U4" s="118" t="s">
        <v>265</v>
      </c>
      <c r="V4" s="120" t="s">
        <v>269</v>
      </c>
      <c r="W4" s="117" t="s">
        <v>264</v>
      </c>
      <c r="X4" s="118" t="s">
        <v>265</v>
      </c>
      <c r="Y4" s="121" t="s">
        <v>270</v>
      </c>
      <c r="Z4" s="117" t="s">
        <v>264</v>
      </c>
      <c r="AA4" s="118" t="s">
        <v>265</v>
      </c>
      <c r="AB4" s="116" t="s">
        <v>271</v>
      </c>
      <c r="AC4" s="117" t="s">
        <v>264</v>
      </c>
      <c r="AD4" s="118" t="s">
        <v>265</v>
      </c>
      <c r="AE4" s="120" t="s">
        <v>272</v>
      </c>
      <c r="AF4" s="117" t="s">
        <v>264</v>
      </c>
      <c r="AG4" s="118" t="s">
        <v>265</v>
      </c>
      <c r="AH4" s="121" t="s">
        <v>273</v>
      </c>
      <c r="AI4" s="117" t="s">
        <v>264</v>
      </c>
      <c r="AJ4" s="118" t="s">
        <v>265</v>
      </c>
      <c r="AK4" s="121" t="s">
        <v>274</v>
      </c>
      <c r="AL4" s="117" t="s">
        <v>264</v>
      </c>
      <c r="AM4" s="118" t="s">
        <v>265</v>
      </c>
      <c r="AN4" s="121" t="s">
        <v>275</v>
      </c>
      <c r="AO4" s="117" t="s">
        <v>264</v>
      </c>
      <c r="AP4" s="118" t="s">
        <v>265</v>
      </c>
      <c r="AQ4" s="121" t="s">
        <v>276</v>
      </c>
      <c r="AR4" s="117" t="s">
        <v>264</v>
      </c>
      <c r="AS4" s="118" t="s">
        <v>265</v>
      </c>
      <c r="AT4" s="121" t="s">
        <v>277</v>
      </c>
      <c r="AU4" s="117" t="s">
        <v>264</v>
      </c>
      <c r="AV4" s="118" t="s">
        <v>265</v>
      </c>
      <c r="AW4" s="119" t="s">
        <v>278</v>
      </c>
      <c r="AX4" s="117" t="s">
        <v>264</v>
      </c>
      <c r="AY4" s="118" t="s">
        <v>265</v>
      </c>
      <c r="AZ4" s="116" t="s">
        <v>279</v>
      </c>
      <c r="BA4" s="117" t="s">
        <v>264</v>
      </c>
      <c r="BB4" s="118" t="s">
        <v>265</v>
      </c>
      <c r="BC4" s="116" t="s">
        <v>280</v>
      </c>
      <c r="BD4" s="117" t="s">
        <v>264</v>
      </c>
      <c r="BE4" s="118" t="s">
        <v>265</v>
      </c>
      <c r="BF4" s="116" t="s">
        <v>281</v>
      </c>
      <c r="BG4" s="117" t="s">
        <v>264</v>
      </c>
      <c r="BH4" s="118" t="s">
        <v>265</v>
      </c>
      <c r="BI4" s="116" t="s">
        <v>282</v>
      </c>
      <c r="BJ4" s="117" t="s">
        <v>264</v>
      </c>
      <c r="BK4" s="118" t="s">
        <v>265</v>
      </c>
      <c r="BL4" s="116" t="s">
        <v>283</v>
      </c>
      <c r="BM4" s="117" t="s">
        <v>264</v>
      </c>
      <c r="BN4" s="118" t="s">
        <v>265</v>
      </c>
      <c r="BO4" s="116" t="s">
        <v>284</v>
      </c>
      <c r="BP4" s="117" t="s">
        <v>264</v>
      </c>
      <c r="BQ4" s="118" t="s">
        <v>265</v>
      </c>
      <c r="BR4" s="121" t="s">
        <v>285</v>
      </c>
      <c r="BS4" s="117" t="s">
        <v>264</v>
      </c>
      <c r="BT4" s="118" t="s">
        <v>265</v>
      </c>
      <c r="BU4" s="116" t="s">
        <v>286</v>
      </c>
      <c r="BV4" s="117" t="s">
        <v>264</v>
      </c>
      <c r="BW4" s="118" t="s">
        <v>265</v>
      </c>
      <c r="BX4" s="116" t="s">
        <v>287</v>
      </c>
      <c r="BY4" s="117" t="s">
        <v>264</v>
      </c>
      <c r="BZ4" s="118" t="s">
        <v>265</v>
      </c>
      <c r="CA4" s="119" t="s">
        <v>288</v>
      </c>
      <c r="CB4" s="117" t="s">
        <v>264</v>
      </c>
      <c r="CC4" s="118" t="s">
        <v>265</v>
      </c>
      <c r="CD4" s="121" t="s">
        <v>137</v>
      </c>
      <c r="CE4" s="117" t="s">
        <v>264</v>
      </c>
      <c r="CF4" s="118" t="s">
        <v>265</v>
      </c>
      <c r="CG4" s="121" t="s">
        <v>289</v>
      </c>
      <c r="CH4" s="117" t="s">
        <v>264</v>
      </c>
      <c r="CI4" s="118" t="s">
        <v>265</v>
      </c>
      <c r="CJ4" s="121" t="s">
        <v>290</v>
      </c>
      <c r="CK4" s="117" t="s">
        <v>264</v>
      </c>
      <c r="CL4" s="118" t="s">
        <v>265</v>
      </c>
      <c r="CM4" s="120" t="s">
        <v>268</v>
      </c>
      <c r="CN4" s="117" t="s">
        <v>264</v>
      </c>
      <c r="CO4" s="118" t="s">
        <v>265</v>
      </c>
      <c r="CP4" s="121" t="s">
        <v>291</v>
      </c>
      <c r="CQ4" s="117" t="s">
        <v>264</v>
      </c>
      <c r="CR4" s="118" t="s">
        <v>265</v>
      </c>
      <c r="CS4" s="121" t="s">
        <v>292</v>
      </c>
      <c r="CT4" s="117" t="s">
        <v>264</v>
      </c>
      <c r="CU4" s="118" t="s">
        <v>265</v>
      </c>
      <c r="CV4" s="122"/>
      <c r="CW4" s="122"/>
      <c r="CX4" s="123"/>
    </row>
    <row r="5" spans="2:102" ht="15" thickBot="1" x14ac:dyDescent="0.25">
      <c r="B5" s="125" t="s">
        <v>293</v>
      </c>
      <c r="C5" s="126" t="s">
        <v>293</v>
      </c>
      <c r="D5" s="126" t="s">
        <v>293</v>
      </c>
      <c r="E5" s="127">
        <f>(15/28)*0.6666666666</f>
        <v>0.35714285710714283</v>
      </c>
      <c r="F5" s="127">
        <f t="shared" ref="F5:F26" si="0">E5*28</f>
        <v>9.9999999989999999</v>
      </c>
      <c r="G5" s="127">
        <f t="shared" ref="G5:G31" si="1">F5*13</f>
        <v>129.999999987</v>
      </c>
      <c r="H5" s="127">
        <f t="shared" ref="H5:H31" si="2">E5*365</f>
        <v>130.35714284410713</v>
      </c>
      <c r="I5" s="128"/>
      <c r="J5" s="129">
        <v>1</v>
      </c>
      <c r="K5" s="130">
        <f t="shared" ref="K5:K32" si="3">IF(ISNUMBER(L5),L5/$L$36,"")</f>
        <v>0.66666666686666665</v>
      </c>
      <c r="L5" s="131">
        <f t="shared" ref="L5:L32" si="4">IF(J5=1,$F5,"")</f>
        <v>9.9999999989999999</v>
      </c>
      <c r="M5" s="132">
        <v>1</v>
      </c>
      <c r="N5" s="133">
        <f t="shared" ref="N5:N32" si="5">IF(ISNUMBER(O5),O5/O$36,"")</f>
        <v>0.499999999975</v>
      </c>
      <c r="O5" s="134">
        <f t="shared" ref="O5:O32" si="6">IF(M5=1,$F5,"")</f>
        <v>9.9999999989999999</v>
      </c>
      <c r="P5" s="135">
        <v>1</v>
      </c>
      <c r="Q5" s="136">
        <f t="shared" ref="Q5:Q32" si="7">IF(ISNUMBER(R5),R5/R$36,"")</f>
        <v>0.28571428573469387</v>
      </c>
      <c r="R5" s="137">
        <f t="shared" ref="R5:R32" si="8">IF(P5=1,$F5,"")</f>
        <v>9.9999999989999999</v>
      </c>
      <c r="S5" s="138">
        <v>0</v>
      </c>
      <c r="T5" s="139" t="str">
        <f t="shared" ref="T5:T32" si="9">IF(ISNUMBER(U5),U5/U$36,"")</f>
        <v/>
      </c>
      <c r="U5" s="140" t="str">
        <f t="shared" ref="U5:U32" si="10">IF(S5=1,$F5,"")</f>
        <v/>
      </c>
      <c r="V5" s="132">
        <v>0</v>
      </c>
      <c r="W5" s="133" t="str">
        <f t="shared" ref="W5:W32" si="11">IF(ISNUMBER(X5),X5/X$36,"")</f>
        <v/>
      </c>
      <c r="X5" s="134" t="str">
        <f t="shared" ref="X5:X32" si="12">IF(V5=1,$F5,"")</f>
        <v/>
      </c>
      <c r="Y5" s="141">
        <v>0</v>
      </c>
      <c r="Z5" s="142" t="str">
        <f t="shared" ref="Z5:Z32" si="13">IF(ISNUMBER(AA5),AA5/AA$36,"")</f>
        <v/>
      </c>
      <c r="AA5" s="143" t="str">
        <f t="shared" ref="AA5:AA32" si="14">IF(Y5=1,$F5,"")</f>
        <v/>
      </c>
      <c r="AB5" s="132">
        <v>0</v>
      </c>
      <c r="AC5" s="133" t="str">
        <f t="shared" ref="AC5:AC32" si="15">IF(ISNUMBER(AD5),AD5/AD$36,"")</f>
        <v/>
      </c>
      <c r="AD5" s="134" t="str">
        <f t="shared" ref="AD5:AD32" si="16">IF(AB5=1,$F5,"")</f>
        <v/>
      </c>
      <c r="AE5" s="138">
        <v>0</v>
      </c>
      <c r="AF5" s="139" t="str">
        <f t="shared" ref="AF5:AF32" si="17">IF(ISNUMBER(AG5),AG5/AG$36,"")</f>
        <v/>
      </c>
      <c r="AG5" s="140" t="str">
        <f t="shared" ref="AG5:AG32" si="18">IF(AE5=1,$F5,"")</f>
        <v/>
      </c>
      <c r="AH5" s="144">
        <v>0</v>
      </c>
      <c r="AI5" s="145" t="str">
        <f t="shared" ref="AI5:AI12" si="19">IF(ISNUMBER(AJ5),AJ5/AJ$36,"")</f>
        <v/>
      </c>
      <c r="AJ5" s="146" t="str">
        <f t="shared" ref="AJ5:AJ32" si="20">IF(AH5=1,$F5,"")</f>
        <v/>
      </c>
      <c r="AK5" s="147">
        <v>0</v>
      </c>
      <c r="AL5" s="148" t="str">
        <f t="shared" ref="AL5:AL12" si="21">IF(ISNUMBER(AM5),AM5/AM$36,"")</f>
        <v/>
      </c>
      <c r="AM5" s="149" t="str">
        <f t="shared" ref="AM5:AM29" si="22">IF(AK5=1,$F5,"")</f>
        <v/>
      </c>
      <c r="AN5" s="129">
        <v>0</v>
      </c>
      <c r="AO5" s="130" t="str">
        <f t="shared" ref="AO5:AO12" si="23">IF(ISNUMBER(AP5),AP5/AP$36,"")</f>
        <v/>
      </c>
      <c r="AP5" s="131" t="str">
        <f t="shared" ref="AP5:AP29" si="24">IF(AN5=1,$F5,"")</f>
        <v/>
      </c>
      <c r="AQ5" s="135">
        <v>0</v>
      </c>
      <c r="AR5" s="136" t="str">
        <f t="shared" ref="AR5:AR12" si="25">IF(ISNUMBER(AS5),AS5/AS$36,"")</f>
        <v/>
      </c>
      <c r="AS5" s="137" t="str">
        <f t="shared" ref="AS5:AS29" si="26">IF(AQ5=1,$F5,"")</f>
        <v/>
      </c>
      <c r="AT5" s="150">
        <v>0</v>
      </c>
      <c r="AU5" s="151" t="str">
        <f t="shared" ref="AU5:AU12" si="27">IF(ISNUMBER(AV5),AV5/AV$36,"")</f>
        <v/>
      </c>
      <c r="AV5" s="152" t="str">
        <f t="shared" ref="AV5:AV29" si="28">IF(AT5=1,$F5,"")</f>
        <v/>
      </c>
      <c r="AW5" s="135">
        <v>0</v>
      </c>
      <c r="AX5" s="136" t="str">
        <f t="shared" ref="AX5:AX32" si="29">IF(ISNUMBER(AY5),AY5/AY$36,"")</f>
        <v/>
      </c>
      <c r="AY5" s="137" t="str">
        <f t="shared" ref="AY5:AY32" si="30">IF(AW5=1,$F5,"")</f>
        <v/>
      </c>
      <c r="AZ5" s="150">
        <v>0</v>
      </c>
      <c r="BA5" s="151" t="str">
        <f t="shared" ref="BA5:BA32" si="31">IF(ISNUMBER(BB5),BB5/BB$36,"")</f>
        <v/>
      </c>
      <c r="BB5" s="152" t="str">
        <f t="shared" ref="BB5:BB32" si="32">IF(AZ5=1,$F5,"")</f>
        <v/>
      </c>
      <c r="BC5" s="153">
        <v>0</v>
      </c>
      <c r="BD5" s="154" t="str">
        <f t="shared" ref="BD5:BD32" si="33">IF(ISNUMBER(BE5),BE5/BE$36,"")</f>
        <v/>
      </c>
      <c r="BE5" s="155" t="str">
        <f t="shared" ref="BE5:BE32" si="34">IF(BC5=1,$F5,"")</f>
        <v/>
      </c>
      <c r="BF5" s="156">
        <v>0</v>
      </c>
      <c r="BG5" s="157" t="str">
        <f t="shared" ref="BG5:BG32" si="35">IF(ISNUMBER(BH5),BH5/BH$36,"")</f>
        <v/>
      </c>
      <c r="BH5" s="158" t="str">
        <f t="shared" ref="BH5:BH32" si="36">IF(BF5=1,$F5,"")</f>
        <v/>
      </c>
      <c r="BI5" s="150">
        <v>0</v>
      </c>
      <c r="BJ5" s="151" t="str">
        <f t="shared" ref="BJ5:BJ32" si="37">IF(ISNUMBER(BK5),BK5/BK$36,"")</f>
        <v/>
      </c>
      <c r="BK5" s="152" t="str">
        <f t="shared" ref="BK5:BK32" si="38">IF(BI5=1,$F5,"")</f>
        <v/>
      </c>
      <c r="BL5" s="153">
        <v>0</v>
      </c>
      <c r="BM5" s="154" t="str">
        <f t="shared" ref="BM5:BM32" si="39">IF(ISNUMBER(BN5),BN5/BN$36,"")</f>
        <v/>
      </c>
      <c r="BN5" s="155" t="str">
        <f t="shared" ref="BN5:BN32" si="40">IF(BL5=1,$F5,"")</f>
        <v/>
      </c>
      <c r="BO5" s="156">
        <v>0</v>
      </c>
      <c r="BP5" s="157" t="str">
        <f t="shared" ref="BP5:BP32" si="41">IF(ISNUMBER(BQ5),BQ5/BQ$36,"")</f>
        <v/>
      </c>
      <c r="BQ5" s="158" t="str">
        <f t="shared" ref="BQ5:BQ32" si="42">IF(BO5=1,$F5,"")</f>
        <v/>
      </c>
      <c r="BR5" s="159">
        <v>0</v>
      </c>
      <c r="BS5" s="160" t="str">
        <f t="shared" ref="BS5:BS12" si="43">IF(ISNUMBER(BT5),BT5/BT$36,"")</f>
        <v/>
      </c>
      <c r="BT5" s="161" t="str">
        <f t="shared" ref="BT5:BT32" si="44">IF(BR5=1,$F5,"")</f>
        <v/>
      </c>
      <c r="BU5" s="129">
        <v>1</v>
      </c>
      <c r="BV5" s="130">
        <f t="shared" ref="BV5:BV32" si="45">IF(ISNUMBER(BW5),BW5/$L$36,"")</f>
        <v>0.66666666686666665</v>
      </c>
      <c r="BW5" s="131">
        <f t="shared" ref="BW5:BW32" si="46">IF(BU5=1,$F5,"")</f>
        <v>9.9999999989999999</v>
      </c>
      <c r="BX5" s="132">
        <v>1</v>
      </c>
      <c r="BY5" s="133">
        <f t="shared" ref="BY5:BY32" si="47">IF(ISNUMBER(BZ5),BZ5/BZ$36,"")</f>
        <v>0.499999999975</v>
      </c>
      <c r="BZ5" s="134">
        <f t="shared" ref="BZ5:BZ32" si="48">IF(BX5=1,$F5,"")</f>
        <v>9.9999999989999999</v>
      </c>
      <c r="CA5" s="135">
        <v>1</v>
      </c>
      <c r="CB5" s="136">
        <f t="shared" ref="CB5:CB32" si="49">IF(ISNUMBER(CC5),CC5/CC$36,"")</f>
        <v>0.28571428573469387</v>
      </c>
      <c r="CC5" s="137">
        <f t="shared" ref="CC5:CC32" si="50">IF(CA5=1,$F5,"")</f>
        <v>9.9999999989999999</v>
      </c>
      <c r="CD5" s="150">
        <v>0</v>
      </c>
      <c r="CE5" s="151" t="str">
        <f t="shared" ref="CE5:CE12" si="51">IF(ISNUMBER(CF5),CF5/CF$36,"")</f>
        <v/>
      </c>
      <c r="CF5" s="152" t="str">
        <f t="shared" ref="CF5:CF32" si="52">IF(CD5=1,$F5,"")</f>
        <v/>
      </c>
      <c r="CG5" s="135">
        <v>0</v>
      </c>
      <c r="CH5" s="136" t="str">
        <f t="shared" ref="CH5:CH12" si="53">IF(ISNUMBER(CI5),CI5/CI$36,"")</f>
        <v/>
      </c>
      <c r="CI5" s="137" t="str">
        <f t="shared" ref="CI5:CI34" si="54">IF(CG5=1,$F5,"")</f>
        <v/>
      </c>
      <c r="CJ5" s="150">
        <v>0</v>
      </c>
      <c r="CK5" s="151" t="str">
        <f t="shared" ref="CK5:CK12" si="55">IF(ISNUMBER(CL5),CL5/CL$36,"")</f>
        <v/>
      </c>
      <c r="CL5" s="152" t="str">
        <f t="shared" ref="CL5:CL29" si="56">IF(CJ5=1,$F5,"")</f>
        <v/>
      </c>
      <c r="CM5" s="138">
        <v>0</v>
      </c>
      <c r="CN5" s="139" t="str">
        <f t="shared" ref="CN5:CN32" si="57">IF(ISNUMBER(CO5),CO5/CO$36,"")</f>
        <v/>
      </c>
      <c r="CO5" s="140" t="str">
        <f t="shared" ref="CO5:CO32" si="58">IF(CM5=1,$F5,"")</f>
        <v/>
      </c>
      <c r="CP5" s="147">
        <v>0</v>
      </c>
      <c r="CQ5" s="148" t="str">
        <f t="shared" ref="CQ5:CQ12" si="59">IF(ISNUMBER(CR5),CR5/CR$36,"")</f>
        <v/>
      </c>
      <c r="CR5" s="149" t="str">
        <f t="shared" ref="CR5:CR29" si="60">IF(CP5=1,$F5,"")</f>
        <v/>
      </c>
      <c r="CS5" s="144">
        <v>0</v>
      </c>
      <c r="CT5" s="145" t="str">
        <f t="shared" ref="CT5:CT12" si="61">IF(ISNUMBER(CU5),CU5/CU$36,"")</f>
        <v/>
      </c>
      <c r="CU5" s="146" t="str">
        <f t="shared" ref="CU5:CU29" si="62">IF(CS5=1,$F5,"")</f>
        <v/>
      </c>
      <c r="CV5" s="126" t="str">
        <f t="shared" ref="CV5:CV34" si="63">D5</f>
        <v>Web</v>
      </c>
      <c r="CW5" s="162" t="str">
        <f t="shared" ref="CW5:CW34" si="64">C5</f>
        <v>Web</v>
      </c>
    </row>
    <row r="6" spans="2:102" ht="15" thickBot="1" x14ac:dyDescent="0.25">
      <c r="B6" s="163" t="s">
        <v>293</v>
      </c>
      <c r="C6" s="164" t="s">
        <v>294</v>
      </c>
      <c r="D6" s="164" t="s">
        <v>293</v>
      </c>
      <c r="E6" s="165">
        <v>0</v>
      </c>
      <c r="F6" s="165">
        <f t="shared" si="0"/>
        <v>0</v>
      </c>
      <c r="G6" s="165">
        <f t="shared" si="1"/>
        <v>0</v>
      </c>
      <c r="H6" s="165">
        <f t="shared" si="2"/>
        <v>0</v>
      </c>
      <c r="I6" s="166"/>
      <c r="J6" s="167">
        <v>0</v>
      </c>
      <c r="K6" s="168" t="str">
        <f t="shared" si="3"/>
        <v/>
      </c>
      <c r="L6" s="169" t="str">
        <f t="shared" si="4"/>
        <v/>
      </c>
      <c r="M6" s="170">
        <v>0</v>
      </c>
      <c r="N6" s="171" t="str">
        <f t="shared" si="5"/>
        <v/>
      </c>
      <c r="O6" s="134" t="str">
        <f t="shared" si="6"/>
        <v/>
      </c>
      <c r="P6" s="172">
        <v>0</v>
      </c>
      <c r="Q6" s="173" t="str">
        <f t="shared" si="7"/>
        <v/>
      </c>
      <c r="R6" s="174" t="str">
        <f t="shared" si="8"/>
        <v/>
      </c>
      <c r="S6" s="175">
        <v>1</v>
      </c>
      <c r="T6" s="176" t="e">
        <f t="shared" si="9"/>
        <v>#DIV/0!</v>
      </c>
      <c r="U6" s="177">
        <f t="shared" si="10"/>
        <v>0</v>
      </c>
      <c r="V6" s="170">
        <v>1</v>
      </c>
      <c r="W6" s="171" t="e">
        <f t="shared" si="11"/>
        <v>#DIV/0!</v>
      </c>
      <c r="X6" s="178">
        <f t="shared" si="12"/>
        <v>0</v>
      </c>
      <c r="Y6" s="179">
        <v>1</v>
      </c>
      <c r="Z6" s="180" t="e">
        <f t="shared" si="13"/>
        <v>#DIV/0!</v>
      </c>
      <c r="AA6" s="181">
        <f t="shared" si="14"/>
        <v>0</v>
      </c>
      <c r="AB6" s="170">
        <v>1</v>
      </c>
      <c r="AC6" s="171" t="e">
        <f t="shared" si="15"/>
        <v>#DIV/0!</v>
      </c>
      <c r="AD6" s="178">
        <f t="shared" si="16"/>
        <v>0</v>
      </c>
      <c r="AE6" s="175">
        <v>0</v>
      </c>
      <c r="AF6" s="176" t="str">
        <f t="shared" si="17"/>
        <v/>
      </c>
      <c r="AG6" s="177" t="str">
        <f t="shared" si="18"/>
        <v/>
      </c>
      <c r="AH6" s="182">
        <v>1</v>
      </c>
      <c r="AI6" s="183" t="e">
        <f t="shared" si="19"/>
        <v>#DIV/0!</v>
      </c>
      <c r="AJ6" s="184">
        <f t="shared" si="20"/>
        <v>0</v>
      </c>
      <c r="AK6" s="185">
        <v>0</v>
      </c>
      <c r="AL6" s="186" t="str">
        <f t="shared" si="21"/>
        <v/>
      </c>
      <c r="AM6" s="187" t="str">
        <f t="shared" si="22"/>
        <v/>
      </c>
      <c r="AN6" s="167">
        <v>0</v>
      </c>
      <c r="AO6" s="168" t="str">
        <f t="shared" si="23"/>
        <v/>
      </c>
      <c r="AP6" s="169" t="str">
        <f t="shared" si="24"/>
        <v/>
      </c>
      <c r="AQ6" s="172">
        <v>0</v>
      </c>
      <c r="AR6" s="173" t="str">
        <f t="shared" si="25"/>
        <v/>
      </c>
      <c r="AS6" s="174" t="str">
        <f t="shared" si="26"/>
        <v/>
      </c>
      <c r="AT6" s="188">
        <v>0</v>
      </c>
      <c r="AU6" s="189" t="str">
        <f t="shared" si="27"/>
        <v/>
      </c>
      <c r="AV6" s="190" t="str">
        <f t="shared" si="28"/>
        <v/>
      </c>
      <c r="AW6" s="172">
        <v>1</v>
      </c>
      <c r="AX6" s="173" t="e">
        <f t="shared" si="29"/>
        <v>#DIV/0!</v>
      </c>
      <c r="AY6" s="174">
        <f t="shared" si="30"/>
        <v>0</v>
      </c>
      <c r="AZ6" s="188">
        <v>0</v>
      </c>
      <c r="BA6" s="189" t="str">
        <f t="shared" si="31"/>
        <v/>
      </c>
      <c r="BB6" s="190" t="str">
        <f t="shared" si="32"/>
        <v/>
      </c>
      <c r="BC6" s="191">
        <v>0</v>
      </c>
      <c r="BD6" s="192" t="str">
        <f t="shared" si="33"/>
        <v/>
      </c>
      <c r="BE6" s="193" t="str">
        <f t="shared" si="34"/>
        <v/>
      </c>
      <c r="BF6" s="194">
        <v>0</v>
      </c>
      <c r="BG6" s="195" t="str">
        <f t="shared" si="35"/>
        <v/>
      </c>
      <c r="BH6" s="196" t="str">
        <f t="shared" si="36"/>
        <v/>
      </c>
      <c r="BI6" s="188">
        <v>1</v>
      </c>
      <c r="BJ6" s="189" t="e">
        <f t="shared" si="37"/>
        <v>#DIV/0!</v>
      </c>
      <c r="BK6" s="190">
        <f t="shared" si="38"/>
        <v>0</v>
      </c>
      <c r="BL6" s="191">
        <v>0</v>
      </c>
      <c r="BM6" s="192" t="str">
        <f t="shared" si="39"/>
        <v/>
      </c>
      <c r="BN6" s="193" t="str">
        <f t="shared" si="40"/>
        <v/>
      </c>
      <c r="BO6" s="194">
        <v>1</v>
      </c>
      <c r="BP6" s="195" t="e">
        <f t="shared" si="41"/>
        <v>#DIV/0!</v>
      </c>
      <c r="BQ6" s="196">
        <f t="shared" si="42"/>
        <v>0</v>
      </c>
      <c r="BR6" s="197">
        <v>1</v>
      </c>
      <c r="BS6" s="198" t="e">
        <f t="shared" si="43"/>
        <v>#DIV/0!</v>
      </c>
      <c r="BT6" s="199">
        <f t="shared" si="44"/>
        <v>0</v>
      </c>
      <c r="BU6" s="167">
        <v>0</v>
      </c>
      <c r="BV6" s="168" t="str">
        <f t="shared" si="45"/>
        <v/>
      </c>
      <c r="BW6" s="169" t="str">
        <f t="shared" si="46"/>
        <v/>
      </c>
      <c r="BX6" s="170">
        <v>0</v>
      </c>
      <c r="BY6" s="171" t="str">
        <f t="shared" si="47"/>
        <v/>
      </c>
      <c r="BZ6" s="134" t="str">
        <f t="shared" si="48"/>
        <v/>
      </c>
      <c r="CA6" s="172">
        <v>0</v>
      </c>
      <c r="CB6" s="173" t="str">
        <f t="shared" si="49"/>
        <v/>
      </c>
      <c r="CC6" s="174" t="str">
        <f t="shared" si="50"/>
        <v/>
      </c>
      <c r="CD6" s="188">
        <v>0</v>
      </c>
      <c r="CE6" s="189" t="str">
        <f t="shared" si="51"/>
        <v/>
      </c>
      <c r="CF6" s="190" t="str">
        <f t="shared" si="52"/>
        <v/>
      </c>
      <c r="CG6" s="172">
        <v>0</v>
      </c>
      <c r="CH6" s="173" t="str">
        <f t="shared" si="53"/>
        <v/>
      </c>
      <c r="CI6" s="174" t="str">
        <f t="shared" si="54"/>
        <v/>
      </c>
      <c r="CJ6" s="188">
        <v>0</v>
      </c>
      <c r="CK6" s="189" t="str">
        <f t="shared" si="55"/>
        <v/>
      </c>
      <c r="CL6" s="190" t="str">
        <f t="shared" si="56"/>
        <v/>
      </c>
      <c r="CM6" s="175">
        <v>1</v>
      </c>
      <c r="CN6" s="176" t="e">
        <f t="shared" si="57"/>
        <v>#DIV/0!</v>
      </c>
      <c r="CO6" s="177">
        <f t="shared" si="58"/>
        <v>0</v>
      </c>
      <c r="CP6" s="185">
        <v>0</v>
      </c>
      <c r="CQ6" s="186" t="str">
        <f t="shared" si="59"/>
        <v/>
      </c>
      <c r="CR6" s="187" t="str">
        <f t="shared" si="60"/>
        <v/>
      </c>
      <c r="CS6" s="182">
        <v>0</v>
      </c>
      <c r="CT6" s="183" t="str">
        <f t="shared" si="61"/>
        <v/>
      </c>
      <c r="CU6" s="184" t="str">
        <f t="shared" si="62"/>
        <v/>
      </c>
      <c r="CV6" s="164" t="str">
        <f t="shared" si="63"/>
        <v>Web</v>
      </c>
      <c r="CW6" s="200" t="str">
        <f t="shared" si="64"/>
        <v>Web HD/Comp</v>
      </c>
    </row>
    <row r="7" spans="2:102" ht="29.25" thickBot="1" x14ac:dyDescent="0.25">
      <c r="B7" s="163" t="s">
        <v>293</v>
      </c>
      <c r="C7" s="164" t="s">
        <v>295</v>
      </c>
      <c r="D7" s="164" t="s">
        <v>293</v>
      </c>
      <c r="E7" s="127">
        <f>(15/28)*0.6666666666</f>
        <v>0.35714285710714283</v>
      </c>
      <c r="F7" s="165">
        <f t="shared" si="0"/>
        <v>9.9999999989999999</v>
      </c>
      <c r="G7" s="165">
        <f t="shared" si="1"/>
        <v>129.999999987</v>
      </c>
      <c r="H7" s="165">
        <f t="shared" si="2"/>
        <v>130.35714284410713</v>
      </c>
      <c r="I7" s="166"/>
      <c r="J7" s="167">
        <v>0</v>
      </c>
      <c r="K7" s="168" t="str">
        <f t="shared" si="3"/>
        <v/>
      </c>
      <c r="L7" s="169" t="str">
        <f t="shared" si="4"/>
        <v/>
      </c>
      <c r="M7" s="170">
        <v>0</v>
      </c>
      <c r="N7" s="171" t="str">
        <f t="shared" si="5"/>
        <v/>
      </c>
      <c r="O7" s="134" t="str">
        <f t="shared" si="6"/>
        <v/>
      </c>
      <c r="P7" s="172">
        <v>0</v>
      </c>
      <c r="Q7" s="173" t="str">
        <f t="shared" si="7"/>
        <v/>
      </c>
      <c r="R7" s="174" t="str">
        <f t="shared" si="8"/>
        <v/>
      </c>
      <c r="S7" s="175">
        <v>0</v>
      </c>
      <c r="T7" s="176" t="str">
        <f t="shared" si="9"/>
        <v/>
      </c>
      <c r="U7" s="177" t="str">
        <f t="shared" si="10"/>
        <v/>
      </c>
      <c r="V7" s="170">
        <v>0</v>
      </c>
      <c r="W7" s="171" t="str">
        <f t="shared" si="11"/>
        <v/>
      </c>
      <c r="X7" s="178" t="str">
        <f t="shared" si="12"/>
        <v/>
      </c>
      <c r="Y7" s="179">
        <v>0</v>
      </c>
      <c r="Z7" s="180" t="str">
        <f t="shared" si="13"/>
        <v/>
      </c>
      <c r="AA7" s="181" t="str">
        <f t="shared" si="14"/>
        <v/>
      </c>
      <c r="AB7" s="170">
        <v>0</v>
      </c>
      <c r="AC7" s="171" t="str">
        <f t="shared" si="15"/>
        <v/>
      </c>
      <c r="AD7" s="178" t="str">
        <f t="shared" si="16"/>
        <v/>
      </c>
      <c r="AE7" s="175">
        <v>0</v>
      </c>
      <c r="AF7" s="176" t="str">
        <f t="shared" si="17"/>
        <v/>
      </c>
      <c r="AG7" s="177" t="str">
        <f t="shared" si="18"/>
        <v/>
      </c>
      <c r="AH7" s="182">
        <v>0</v>
      </c>
      <c r="AI7" s="183" t="str">
        <f t="shared" si="19"/>
        <v/>
      </c>
      <c r="AJ7" s="184" t="str">
        <f t="shared" si="20"/>
        <v/>
      </c>
      <c r="AK7" s="185">
        <v>0</v>
      </c>
      <c r="AL7" s="186" t="str">
        <f t="shared" si="21"/>
        <v/>
      </c>
      <c r="AM7" s="187" t="str">
        <f t="shared" si="22"/>
        <v/>
      </c>
      <c r="AN7" s="167">
        <v>0</v>
      </c>
      <c r="AO7" s="168" t="str">
        <f t="shared" si="23"/>
        <v/>
      </c>
      <c r="AP7" s="169" t="str">
        <f t="shared" si="24"/>
        <v/>
      </c>
      <c r="AQ7" s="172">
        <v>0</v>
      </c>
      <c r="AR7" s="173" t="str">
        <f t="shared" si="25"/>
        <v/>
      </c>
      <c r="AS7" s="174" t="str">
        <f t="shared" si="26"/>
        <v/>
      </c>
      <c r="AT7" s="188">
        <v>0</v>
      </c>
      <c r="AU7" s="189" t="str">
        <f t="shared" si="27"/>
        <v/>
      </c>
      <c r="AV7" s="190" t="str">
        <f t="shared" si="28"/>
        <v/>
      </c>
      <c r="AW7" s="172">
        <v>0</v>
      </c>
      <c r="AX7" s="173" t="str">
        <f t="shared" si="29"/>
        <v/>
      </c>
      <c r="AY7" s="174" t="str">
        <f t="shared" si="30"/>
        <v/>
      </c>
      <c r="AZ7" s="188">
        <v>1</v>
      </c>
      <c r="BA7" s="189">
        <f t="shared" si="31"/>
        <v>0.66666666664444441</v>
      </c>
      <c r="BB7" s="190">
        <f t="shared" si="32"/>
        <v>9.9999999989999999</v>
      </c>
      <c r="BC7" s="191">
        <v>0</v>
      </c>
      <c r="BD7" s="192" t="str">
        <f t="shared" si="33"/>
        <v/>
      </c>
      <c r="BE7" s="193" t="str">
        <f t="shared" si="34"/>
        <v/>
      </c>
      <c r="BF7" s="194">
        <v>1</v>
      </c>
      <c r="BG7" s="195">
        <f t="shared" si="35"/>
        <v>0.399999999976</v>
      </c>
      <c r="BH7" s="196">
        <f t="shared" si="36"/>
        <v>9.9999999989999999</v>
      </c>
      <c r="BI7" s="188">
        <v>0</v>
      </c>
      <c r="BJ7" s="189" t="str">
        <f t="shared" si="37"/>
        <v/>
      </c>
      <c r="BK7" s="190" t="str">
        <f t="shared" si="38"/>
        <v/>
      </c>
      <c r="BL7" s="191">
        <v>0</v>
      </c>
      <c r="BM7" s="192" t="str">
        <f t="shared" si="39"/>
        <v/>
      </c>
      <c r="BN7" s="193" t="str">
        <f t="shared" si="40"/>
        <v/>
      </c>
      <c r="BO7" s="194">
        <v>0</v>
      </c>
      <c r="BP7" s="195" t="str">
        <f t="shared" si="41"/>
        <v/>
      </c>
      <c r="BQ7" s="196" t="str">
        <f t="shared" si="42"/>
        <v/>
      </c>
      <c r="BR7" s="197">
        <v>0</v>
      </c>
      <c r="BS7" s="198" t="str">
        <f t="shared" si="43"/>
        <v/>
      </c>
      <c r="BT7" s="199" t="str">
        <f t="shared" si="44"/>
        <v/>
      </c>
      <c r="BU7" s="167">
        <v>0</v>
      </c>
      <c r="BV7" s="168" t="str">
        <f t="shared" si="45"/>
        <v/>
      </c>
      <c r="BW7" s="169" t="str">
        <f t="shared" si="46"/>
        <v/>
      </c>
      <c r="BX7" s="170">
        <v>0</v>
      </c>
      <c r="BY7" s="171" t="str">
        <f t="shared" si="47"/>
        <v/>
      </c>
      <c r="BZ7" s="134" t="str">
        <f t="shared" si="48"/>
        <v/>
      </c>
      <c r="CA7" s="172">
        <v>0</v>
      </c>
      <c r="CB7" s="173" t="str">
        <f t="shared" si="49"/>
        <v/>
      </c>
      <c r="CC7" s="174" t="str">
        <f t="shared" si="50"/>
        <v/>
      </c>
      <c r="CD7" s="188">
        <v>0</v>
      </c>
      <c r="CE7" s="189" t="str">
        <f t="shared" si="51"/>
        <v/>
      </c>
      <c r="CF7" s="190" t="str">
        <f t="shared" si="52"/>
        <v/>
      </c>
      <c r="CG7" s="172">
        <v>0</v>
      </c>
      <c r="CH7" s="173" t="str">
        <f t="shared" si="53"/>
        <v/>
      </c>
      <c r="CI7" s="174" t="str">
        <f t="shared" si="54"/>
        <v/>
      </c>
      <c r="CJ7" s="188">
        <v>0</v>
      </c>
      <c r="CK7" s="189" t="str">
        <f t="shared" si="55"/>
        <v/>
      </c>
      <c r="CL7" s="190" t="str">
        <f t="shared" si="56"/>
        <v/>
      </c>
      <c r="CM7" s="175">
        <v>0</v>
      </c>
      <c r="CN7" s="176" t="str">
        <f t="shared" si="57"/>
        <v/>
      </c>
      <c r="CO7" s="177" t="str">
        <f t="shared" si="58"/>
        <v/>
      </c>
      <c r="CP7" s="185">
        <v>0</v>
      </c>
      <c r="CQ7" s="186" t="str">
        <f t="shared" si="59"/>
        <v/>
      </c>
      <c r="CR7" s="187" t="str">
        <f t="shared" si="60"/>
        <v/>
      </c>
      <c r="CS7" s="182">
        <v>0</v>
      </c>
      <c r="CT7" s="183" t="str">
        <f t="shared" si="61"/>
        <v/>
      </c>
      <c r="CU7" s="184" t="str">
        <f t="shared" si="62"/>
        <v/>
      </c>
      <c r="CV7" s="164" t="str">
        <f t="shared" si="63"/>
        <v>Web</v>
      </c>
      <c r="CW7" s="200" t="str">
        <f t="shared" si="64"/>
        <v>Web IHT/Tax free</v>
      </c>
    </row>
    <row r="8" spans="2:102" ht="15" thickBot="1" x14ac:dyDescent="0.25">
      <c r="B8" s="163" t="s">
        <v>293</v>
      </c>
      <c r="C8" s="164" t="s">
        <v>296</v>
      </c>
      <c r="D8" s="164" t="s">
        <v>296</v>
      </c>
      <c r="E8" s="165">
        <v>0</v>
      </c>
      <c r="F8" s="165">
        <f t="shared" si="0"/>
        <v>0</v>
      </c>
      <c r="G8" s="165">
        <f t="shared" si="1"/>
        <v>0</v>
      </c>
      <c r="H8" s="165">
        <f t="shared" si="2"/>
        <v>0</v>
      </c>
      <c r="I8" s="166"/>
      <c r="J8" s="167">
        <v>1</v>
      </c>
      <c r="K8" s="168">
        <f t="shared" si="3"/>
        <v>0</v>
      </c>
      <c r="L8" s="169">
        <f t="shared" si="4"/>
        <v>0</v>
      </c>
      <c r="M8" s="170">
        <v>1</v>
      </c>
      <c r="N8" s="171">
        <f t="shared" si="5"/>
        <v>0</v>
      </c>
      <c r="O8" s="134">
        <f t="shared" si="6"/>
        <v>0</v>
      </c>
      <c r="P8" s="172">
        <v>1</v>
      </c>
      <c r="Q8" s="173">
        <f t="shared" si="7"/>
        <v>0</v>
      </c>
      <c r="R8" s="174">
        <f t="shared" si="8"/>
        <v>0</v>
      </c>
      <c r="S8" s="175">
        <v>1</v>
      </c>
      <c r="T8" s="176" t="e">
        <f t="shared" si="9"/>
        <v>#DIV/0!</v>
      </c>
      <c r="U8" s="177">
        <f t="shared" si="10"/>
        <v>0</v>
      </c>
      <c r="V8" s="170">
        <v>1</v>
      </c>
      <c r="W8" s="171" t="e">
        <f t="shared" si="11"/>
        <v>#DIV/0!</v>
      </c>
      <c r="X8" s="178">
        <f t="shared" si="12"/>
        <v>0</v>
      </c>
      <c r="Y8" s="179">
        <v>1</v>
      </c>
      <c r="Z8" s="180" t="e">
        <f t="shared" si="13"/>
        <v>#DIV/0!</v>
      </c>
      <c r="AA8" s="181">
        <f t="shared" si="14"/>
        <v>0</v>
      </c>
      <c r="AB8" s="170">
        <v>1</v>
      </c>
      <c r="AC8" s="171" t="e">
        <f t="shared" si="15"/>
        <v>#DIV/0!</v>
      </c>
      <c r="AD8" s="178">
        <f t="shared" si="16"/>
        <v>0</v>
      </c>
      <c r="AE8" s="175">
        <v>0</v>
      </c>
      <c r="AF8" s="176" t="str">
        <f t="shared" si="17"/>
        <v/>
      </c>
      <c r="AG8" s="177" t="str">
        <f t="shared" si="18"/>
        <v/>
      </c>
      <c r="AH8" s="182">
        <v>1</v>
      </c>
      <c r="AI8" s="183" t="e">
        <f t="shared" si="19"/>
        <v>#DIV/0!</v>
      </c>
      <c r="AJ8" s="184">
        <f t="shared" si="20"/>
        <v>0</v>
      </c>
      <c r="AK8" s="185">
        <v>0</v>
      </c>
      <c r="AL8" s="186" t="str">
        <f t="shared" si="21"/>
        <v/>
      </c>
      <c r="AM8" s="187" t="str">
        <f t="shared" si="22"/>
        <v/>
      </c>
      <c r="AN8" s="167">
        <v>0</v>
      </c>
      <c r="AO8" s="168" t="str">
        <f t="shared" si="23"/>
        <v/>
      </c>
      <c r="AP8" s="169" t="str">
        <f t="shared" si="24"/>
        <v/>
      </c>
      <c r="AQ8" s="172">
        <v>0</v>
      </c>
      <c r="AR8" s="173" t="str">
        <f t="shared" si="25"/>
        <v/>
      </c>
      <c r="AS8" s="174" t="str">
        <f t="shared" si="26"/>
        <v/>
      </c>
      <c r="AT8" s="188">
        <v>0</v>
      </c>
      <c r="AU8" s="189" t="str">
        <f t="shared" si="27"/>
        <v/>
      </c>
      <c r="AV8" s="190" t="str">
        <f t="shared" si="28"/>
        <v/>
      </c>
      <c r="AW8" s="172">
        <v>1</v>
      </c>
      <c r="AX8" s="173" t="e">
        <f t="shared" si="29"/>
        <v>#DIV/0!</v>
      </c>
      <c r="AY8" s="174">
        <f t="shared" si="30"/>
        <v>0</v>
      </c>
      <c r="AZ8" s="188">
        <v>1</v>
      </c>
      <c r="BA8" s="189">
        <f t="shared" si="31"/>
        <v>0</v>
      </c>
      <c r="BB8" s="190">
        <f t="shared" si="32"/>
        <v>0</v>
      </c>
      <c r="BC8" s="191">
        <v>0</v>
      </c>
      <c r="BD8" s="192" t="str">
        <f t="shared" si="33"/>
        <v/>
      </c>
      <c r="BE8" s="193" t="str">
        <f t="shared" si="34"/>
        <v/>
      </c>
      <c r="BF8" s="194">
        <v>1</v>
      </c>
      <c r="BG8" s="195">
        <f t="shared" si="35"/>
        <v>0</v>
      </c>
      <c r="BH8" s="196">
        <f t="shared" si="36"/>
        <v>0</v>
      </c>
      <c r="BI8" s="188">
        <v>1</v>
      </c>
      <c r="BJ8" s="189" t="e">
        <f t="shared" si="37"/>
        <v>#DIV/0!</v>
      </c>
      <c r="BK8" s="190">
        <f t="shared" si="38"/>
        <v>0</v>
      </c>
      <c r="BL8" s="191">
        <v>0</v>
      </c>
      <c r="BM8" s="192" t="str">
        <f t="shared" si="39"/>
        <v/>
      </c>
      <c r="BN8" s="193" t="str">
        <f t="shared" si="40"/>
        <v/>
      </c>
      <c r="BO8" s="194">
        <v>1</v>
      </c>
      <c r="BP8" s="195" t="e">
        <f t="shared" si="41"/>
        <v>#DIV/0!</v>
      </c>
      <c r="BQ8" s="196">
        <f t="shared" si="42"/>
        <v>0</v>
      </c>
      <c r="BR8" s="197">
        <v>1</v>
      </c>
      <c r="BS8" s="198" t="e">
        <f t="shared" si="43"/>
        <v>#DIV/0!</v>
      </c>
      <c r="BT8" s="199">
        <f t="shared" si="44"/>
        <v>0</v>
      </c>
      <c r="BU8" s="167">
        <v>1</v>
      </c>
      <c r="BV8" s="168">
        <f t="shared" si="45"/>
        <v>0</v>
      </c>
      <c r="BW8" s="169">
        <f t="shared" si="46"/>
        <v>0</v>
      </c>
      <c r="BX8" s="170">
        <v>1</v>
      </c>
      <c r="BY8" s="171">
        <f t="shared" si="47"/>
        <v>0</v>
      </c>
      <c r="BZ8" s="134">
        <f t="shared" si="48"/>
        <v>0</v>
      </c>
      <c r="CA8" s="172">
        <v>1</v>
      </c>
      <c r="CB8" s="173">
        <f t="shared" si="49"/>
        <v>0</v>
      </c>
      <c r="CC8" s="174">
        <f t="shared" si="50"/>
        <v>0</v>
      </c>
      <c r="CD8" s="188">
        <v>0</v>
      </c>
      <c r="CE8" s="189" t="str">
        <f t="shared" si="51"/>
        <v/>
      </c>
      <c r="CF8" s="190" t="str">
        <f t="shared" si="52"/>
        <v/>
      </c>
      <c r="CG8" s="172">
        <v>0</v>
      </c>
      <c r="CH8" s="173" t="str">
        <f t="shared" si="53"/>
        <v/>
      </c>
      <c r="CI8" s="174" t="str">
        <f t="shared" si="54"/>
        <v/>
      </c>
      <c r="CJ8" s="188">
        <v>0</v>
      </c>
      <c r="CK8" s="189" t="str">
        <f t="shared" si="55"/>
        <v/>
      </c>
      <c r="CL8" s="190" t="str">
        <f t="shared" si="56"/>
        <v/>
      </c>
      <c r="CM8" s="175">
        <v>1</v>
      </c>
      <c r="CN8" s="176" t="e">
        <f t="shared" si="57"/>
        <v>#DIV/0!</v>
      </c>
      <c r="CO8" s="177">
        <f t="shared" si="58"/>
        <v>0</v>
      </c>
      <c r="CP8" s="185">
        <v>0</v>
      </c>
      <c r="CQ8" s="186" t="str">
        <f t="shared" si="59"/>
        <v/>
      </c>
      <c r="CR8" s="187" t="str">
        <f t="shared" si="60"/>
        <v/>
      </c>
      <c r="CS8" s="182">
        <v>0</v>
      </c>
      <c r="CT8" s="183" t="str">
        <f t="shared" si="61"/>
        <v/>
      </c>
      <c r="CU8" s="184" t="str">
        <f t="shared" si="62"/>
        <v/>
      </c>
      <c r="CV8" s="164" t="str">
        <f t="shared" si="63"/>
        <v>WAP</v>
      </c>
      <c r="CW8" s="200" t="str">
        <f t="shared" si="64"/>
        <v>WAP</v>
      </c>
    </row>
    <row r="9" spans="2:102" ht="29.25" thickBot="1" x14ac:dyDescent="0.25">
      <c r="B9" s="163" t="s">
        <v>293</v>
      </c>
      <c r="C9" s="164" t="s">
        <v>297</v>
      </c>
      <c r="D9" s="164" t="s">
        <v>298</v>
      </c>
      <c r="E9" s="165">
        <f>0*100</f>
        <v>0</v>
      </c>
      <c r="F9" s="165">
        <f t="shared" si="0"/>
        <v>0</v>
      </c>
      <c r="G9" s="165">
        <f t="shared" si="1"/>
        <v>0</v>
      </c>
      <c r="H9" s="165">
        <f t="shared" si="2"/>
        <v>0</v>
      </c>
      <c r="I9" s="166"/>
      <c r="J9" s="167">
        <v>1</v>
      </c>
      <c r="K9" s="168">
        <f t="shared" si="3"/>
        <v>0</v>
      </c>
      <c r="L9" s="169">
        <f t="shared" si="4"/>
        <v>0</v>
      </c>
      <c r="M9" s="170">
        <v>1</v>
      </c>
      <c r="N9" s="171">
        <f t="shared" si="5"/>
        <v>0</v>
      </c>
      <c r="O9" s="134">
        <f t="shared" si="6"/>
        <v>0</v>
      </c>
      <c r="P9" s="172">
        <v>1</v>
      </c>
      <c r="Q9" s="173">
        <f t="shared" si="7"/>
        <v>0</v>
      </c>
      <c r="R9" s="174">
        <f t="shared" si="8"/>
        <v>0</v>
      </c>
      <c r="S9" s="175">
        <v>1</v>
      </c>
      <c r="T9" s="176" t="e">
        <f t="shared" si="9"/>
        <v>#DIV/0!</v>
      </c>
      <c r="U9" s="177">
        <f t="shared" si="10"/>
        <v>0</v>
      </c>
      <c r="V9" s="170">
        <v>1</v>
      </c>
      <c r="W9" s="171" t="e">
        <f t="shared" si="11"/>
        <v>#DIV/0!</v>
      </c>
      <c r="X9" s="178">
        <f t="shared" si="12"/>
        <v>0</v>
      </c>
      <c r="Y9" s="179">
        <v>1</v>
      </c>
      <c r="Z9" s="180" t="e">
        <f t="shared" si="13"/>
        <v>#DIV/0!</v>
      </c>
      <c r="AA9" s="181">
        <f t="shared" si="14"/>
        <v>0</v>
      </c>
      <c r="AB9" s="170">
        <v>1</v>
      </c>
      <c r="AC9" s="171" t="e">
        <f t="shared" si="15"/>
        <v>#DIV/0!</v>
      </c>
      <c r="AD9" s="178">
        <f t="shared" si="16"/>
        <v>0</v>
      </c>
      <c r="AE9" s="175">
        <v>0</v>
      </c>
      <c r="AF9" s="176" t="str">
        <f t="shared" si="17"/>
        <v/>
      </c>
      <c r="AG9" s="177" t="str">
        <f t="shared" si="18"/>
        <v/>
      </c>
      <c r="AH9" s="182">
        <v>1</v>
      </c>
      <c r="AI9" s="183" t="e">
        <f t="shared" si="19"/>
        <v>#DIV/0!</v>
      </c>
      <c r="AJ9" s="184">
        <f t="shared" si="20"/>
        <v>0</v>
      </c>
      <c r="AK9" s="185">
        <v>0</v>
      </c>
      <c r="AL9" s="186" t="str">
        <f t="shared" si="21"/>
        <v/>
      </c>
      <c r="AM9" s="187" t="str">
        <f t="shared" si="22"/>
        <v/>
      </c>
      <c r="AN9" s="167">
        <v>0</v>
      </c>
      <c r="AO9" s="168" t="str">
        <f t="shared" si="23"/>
        <v/>
      </c>
      <c r="AP9" s="169" t="str">
        <f t="shared" si="24"/>
        <v/>
      </c>
      <c r="AQ9" s="172">
        <v>0</v>
      </c>
      <c r="AR9" s="173" t="str">
        <f t="shared" si="25"/>
        <v/>
      </c>
      <c r="AS9" s="174" t="str">
        <f t="shared" si="26"/>
        <v/>
      </c>
      <c r="AT9" s="188">
        <v>0</v>
      </c>
      <c r="AU9" s="189" t="str">
        <f t="shared" si="27"/>
        <v/>
      </c>
      <c r="AV9" s="190" t="str">
        <f t="shared" si="28"/>
        <v/>
      </c>
      <c r="AW9" s="172">
        <v>1</v>
      </c>
      <c r="AX9" s="173" t="e">
        <f t="shared" si="29"/>
        <v>#DIV/0!</v>
      </c>
      <c r="AY9" s="174">
        <f t="shared" si="30"/>
        <v>0</v>
      </c>
      <c r="AZ9" s="188">
        <v>1</v>
      </c>
      <c r="BA9" s="189">
        <f t="shared" si="31"/>
        <v>0</v>
      </c>
      <c r="BB9" s="190">
        <f t="shared" si="32"/>
        <v>0</v>
      </c>
      <c r="BC9" s="191">
        <v>0</v>
      </c>
      <c r="BD9" s="192" t="str">
        <f t="shared" si="33"/>
        <v/>
      </c>
      <c r="BE9" s="193" t="str">
        <f t="shared" si="34"/>
        <v/>
      </c>
      <c r="BF9" s="194">
        <v>1</v>
      </c>
      <c r="BG9" s="195">
        <f t="shared" si="35"/>
        <v>0</v>
      </c>
      <c r="BH9" s="196">
        <f t="shared" si="36"/>
        <v>0</v>
      </c>
      <c r="BI9" s="188">
        <v>1</v>
      </c>
      <c r="BJ9" s="189" t="e">
        <f t="shared" si="37"/>
        <v>#DIV/0!</v>
      </c>
      <c r="BK9" s="190">
        <f t="shared" si="38"/>
        <v>0</v>
      </c>
      <c r="BL9" s="191">
        <v>0</v>
      </c>
      <c r="BM9" s="192" t="str">
        <f t="shared" si="39"/>
        <v/>
      </c>
      <c r="BN9" s="193" t="str">
        <f t="shared" si="40"/>
        <v/>
      </c>
      <c r="BO9" s="194">
        <v>1</v>
      </c>
      <c r="BP9" s="195" t="e">
        <f t="shared" si="41"/>
        <v>#DIV/0!</v>
      </c>
      <c r="BQ9" s="196">
        <f t="shared" si="42"/>
        <v>0</v>
      </c>
      <c r="BR9" s="197">
        <v>1</v>
      </c>
      <c r="BS9" s="198" t="e">
        <f t="shared" si="43"/>
        <v>#DIV/0!</v>
      </c>
      <c r="BT9" s="199">
        <f t="shared" si="44"/>
        <v>0</v>
      </c>
      <c r="BU9" s="167">
        <v>1</v>
      </c>
      <c r="BV9" s="168">
        <f t="shared" si="45"/>
        <v>0</v>
      </c>
      <c r="BW9" s="169">
        <f t="shared" si="46"/>
        <v>0</v>
      </c>
      <c r="BX9" s="170">
        <v>1</v>
      </c>
      <c r="BY9" s="171">
        <f t="shared" si="47"/>
        <v>0</v>
      </c>
      <c r="BZ9" s="134">
        <f t="shared" si="48"/>
        <v>0</v>
      </c>
      <c r="CA9" s="172">
        <v>1</v>
      </c>
      <c r="CB9" s="173">
        <f t="shared" si="49"/>
        <v>0</v>
      </c>
      <c r="CC9" s="174">
        <f t="shared" si="50"/>
        <v>0</v>
      </c>
      <c r="CD9" s="188">
        <v>0</v>
      </c>
      <c r="CE9" s="189" t="str">
        <f t="shared" si="51"/>
        <v/>
      </c>
      <c r="CF9" s="190" t="str">
        <f t="shared" si="52"/>
        <v/>
      </c>
      <c r="CG9" s="172">
        <v>0</v>
      </c>
      <c r="CH9" s="173" t="str">
        <f t="shared" si="53"/>
        <v/>
      </c>
      <c r="CI9" s="174" t="str">
        <f t="shared" si="54"/>
        <v/>
      </c>
      <c r="CJ9" s="188">
        <v>0</v>
      </c>
      <c r="CK9" s="189" t="str">
        <f t="shared" si="55"/>
        <v/>
      </c>
      <c r="CL9" s="190" t="str">
        <f t="shared" si="56"/>
        <v/>
      </c>
      <c r="CM9" s="175">
        <v>1</v>
      </c>
      <c r="CN9" s="176" t="e">
        <f t="shared" si="57"/>
        <v>#DIV/0!</v>
      </c>
      <c r="CO9" s="177">
        <f t="shared" si="58"/>
        <v>0</v>
      </c>
      <c r="CP9" s="185">
        <v>0</v>
      </c>
      <c r="CQ9" s="186" t="str">
        <f t="shared" si="59"/>
        <v/>
      </c>
      <c r="CR9" s="187" t="str">
        <f t="shared" si="60"/>
        <v/>
      </c>
      <c r="CS9" s="182">
        <v>0</v>
      </c>
      <c r="CT9" s="183" t="str">
        <f t="shared" si="61"/>
        <v/>
      </c>
      <c r="CU9" s="184" t="str">
        <f t="shared" si="62"/>
        <v/>
      </c>
      <c r="CV9" s="164" t="str">
        <f t="shared" si="63"/>
        <v>Archive Article</v>
      </c>
      <c r="CW9" s="200" t="str">
        <f t="shared" si="64"/>
        <v>Archives (100/month)</v>
      </c>
    </row>
    <row r="10" spans="2:102" ht="29.25" thickBot="1" x14ac:dyDescent="0.25">
      <c r="B10" s="163" t="s">
        <v>293</v>
      </c>
      <c r="C10" s="164" t="s">
        <v>299</v>
      </c>
      <c r="D10" s="164" t="s">
        <v>300</v>
      </c>
      <c r="E10" s="165">
        <v>0</v>
      </c>
      <c r="F10" s="165">
        <f t="shared" si="0"/>
        <v>0</v>
      </c>
      <c r="G10" s="165">
        <f t="shared" si="1"/>
        <v>0</v>
      </c>
      <c r="H10" s="165">
        <f t="shared" si="2"/>
        <v>0</v>
      </c>
      <c r="I10" s="166"/>
      <c r="J10" s="167">
        <v>1</v>
      </c>
      <c r="K10" s="168">
        <f t="shared" si="3"/>
        <v>0</v>
      </c>
      <c r="L10" s="169">
        <f t="shared" si="4"/>
        <v>0</v>
      </c>
      <c r="M10" s="170">
        <v>1</v>
      </c>
      <c r="N10" s="171">
        <f t="shared" si="5"/>
        <v>0</v>
      </c>
      <c r="O10" s="134">
        <f t="shared" si="6"/>
        <v>0</v>
      </c>
      <c r="P10" s="172">
        <v>1</v>
      </c>
      <c r="Q10" s="173">
        <f t="shared" si="7"/>
        <v>0</v>
      </c>
      <c r="R10" s="174">
        <f t="shared" si="8"/>
        <v>0</v>
      </c>
      <c r="S10" s="175">
        <v>1</v>
      </c>
      <c r="T10" s="176" t="e">
        <f t="shared" si="9"/>
        <v>#DIV/0!</v>
      </c>
      <c r="U10" s="177">
        <f t="shared" si="10"/>
        <v>0</v>
      </c>
      <c r="V10" s="170">
        <v>1</v>
      </c>
      <c r="W10" s="171" t="e">
        <f t="shared" si="11"/>
        <v>#DIV/0!</v>
      </c>
      <c r="X10" s="178">
        <f t="shared" si="12"/>
        <v>0</v>
      </c>
      <c r="Y10" s="179">
        <v>1</v>
      </c>
      <c r="Z10" s="180" t="e">
        <f t="shared" si="13"/>
        <v>#DIV/0!</v>
      </c>
      <c r="AA10" s="181">
        <f t="shared" si="14"/>
        <v>0</v>
      </c>
      <c r="AB10" s="170">
        <v>1</v>
      </c>
      <c r="AC10" s="171" t="e">
        <f t="shared" si="15"/>
        <v>#DIV/0!</v>
      </c>
      <c r="AD10" s="178">
        <f t="shared" si="16"/>
        <v>0</v>
      </c>
      <c r="AE10" s="175">
        <v>0</v>
      </c>
      <c r="AF10" s="176" t="str">
        <f t="shared" si="17"/>
        <v/>
      </c>
      <c r="AG10" s="177" t="str">
        <f t="shared" si="18"/>
        <v/>
      </c>
      <c r="AH10" s="182">
        <v>1</v>
      </c>
      <c r="AI10" s="183" t="e">
        <f t="shared" si="19"/>
        <v>#DIV/0!</v>
      </c>
      <c r="AJ10" s="184">
        <f t="shared" si="20"/>
        <v>0</v>
      </c>
      <c r="AK10" s="185">
        <v>0</v>
      </c>
      <c r="AL10" s="186" t="str">
        <f t="shared" si="21"/>
        <v/>
      </c>
      <c r="AM10" s="187" t="str">
        <f t="shared" si="22"/>
        <v/>
      </c>
      <c r="AN10" s="167">
        <v>0</v>
      </c>
      <c r="AO10" s="168" t="str">
        <f t="shared" si="23"/>
        <v/>
      </c>
      <c r="AP10" s="169" t="str">
        <f t="shared" si="24"/>
        <v/>
      </c>
      <c r="AQ10" s="172">
        <v>0</v>
      </c>
      <c r="AR10" s="173" t="str">
        <f t="shared" si="25"/>
        <v/>
      </c>
      <c r="AS10" s="174" t="str">
        <f t="shared" si="26"/>
        <v/>
      </c>
      <c r="AT10" s="188">
        <v>0</v>
      </c>
      <c r="AU10" s="189" t="str">
        <f t="shared" si="27"/>
        <v/>
      </c>
      <c r="AV10" s="190" t="str">
        <f t="shared" si="28"/>
        <v/>
      </c>
      <c r="AW10" s="172">
        <v>1</v>
      </c>
      <c r="AX10" s="173" t="e">
        <f t="shared" si="29"/>
        <v>#DIV/0!</v>
      </c>
      <c r="AY10" s="174">
        <f t="shared" si="30"/>
        <v>0</v>
      </c>
      <c r="AZ10" s="188">
        <v>1</v>
      </c>
      <c r="BA10" s="189">
        <f t="shared" si="31"/>
        <v>0</v>
      </c>
      <c r="BB10" s="190">
        <f t="shared" si="32"/>
        <v>0</v>
      </c>
      <c r="BC10" s="191">
        <v>0</v>
      </c>
      <c r="BD10" s="192" t="str">
        <f t="shared" si="33"/>
        <v/>
      </c>
      <c r="BE10" s="193" t="str">
        <f t="shared" si="34"/>
        <v/>
      </c>
      <c r="BF10" s="194">
        <v>1</v>
      </c>
      <c r="BG10" s="195">
        <f t="shared" si="35"/>
        <v>0</v>
      </c>
      <c r="BH10" s="196">
        <f t="shared" si="36"/>
        <v>0</v>
      </c>
      <c r="BI10" s="188">
        <v>1</v>
      </c>
      <c r="BJ10" s="189" t="e">
        <f t="shared" si="37"/>
        <v>#DIV/0!</v>
      </c>
      <c r="BK10" s="190">
        <f t="shared" si="38"/>
        <v>0</v>
      </c>
      <c r="BL10" s="191">
        <v>0</v>
      </c>
      <c r="BM10" s="192" t="str">
        <f t="shared" si="39"/>
        <v/>
      </c>
      <c r="BN10" s="193" t="str">
        <f t="shared" si="40"/>
        <v/>
      </c>
      <c r="BO10" s="194">
        <v>1</v>
      </c>
      <c r="BP10" s="195" t="e">
        <f t="shared" si="41"/>
        <v>#DIV/0!</v>
      </c>
      <c r="BQ10" s="196">
        <f t="shared" si="42"/>
        <v>0</v>
      </c>
      <c r="BR10" s="197">
        <v>1</v>
      </c>
      <c r="BS10" s="198" t="e">
        <f t="shared" si="43"/>
        <v>#DIV/0!</v>
      </c>
      <c r="BT10" s="199">
        <f t="shared" si="44"/>
        <v>0</v>
      </c>
      <c r="BU10" s="167">
        <v>1</v>
      </c>
      <c r="BV10" s="168">
        <f t="shared" si="45"/>
        <v>0</v>
      </c>
      <c r="BW10" s="169">
        <f t="shared" si="46"/>
        <v>0</v>
      </c>
      <c r="BX10" s="170">
        <v>1</v>
      </c>
      <c r="BY10" s="171">
        <f t="shared" si="47"/>
        <v>0</v>
      </c>
      <c r="BZ10" s="134">
        <f t="shared" si="48"/>
        <v>0</v>
      </c>
      <c r="CA10" s="172">
        <v>1</v>
      </c>
      <c r="CB10" s="173">
        <f t="shared" si="49"/>
        <v>0</v>
      </c>
      <c r="CC10" s="174">
        <f t="shared" si="50"/>
        <v>0</v>
      </c>
      <c r="CD10" s="188">
        <v>0</v>
      </c>
      <c r="CE10" s="189" t="str">
        <f t="shared" si="51"/>
        <v/>
      </c>
      <c r="CF10" s="190" t="str">
        <f t="shared" si="52"/>
        <v/>
      </c>
      <c r="CG10" s="172">
        <v>0</v>
      </c>
      <c r="CH10" s="173" t="str">
        <f t="shared" si="53"/>
        <v/>
      </c>
      <c r="CI10" s="174" t="str">
        <f t="shared" si="54"/>
        <v/>
      </c>
      <c r="CJ10" s="188">
        <v>0</v>
      </c>
      <c r="CK10" s="189" t="str">
        <f t="shared" si="55"/>
        <v/>
      </c>
      <c r="CL10" s="190" t="str">
        <f t="shared" si="56"/>
        <v/>
      </c>
      <c r="CM10" s="175">
        <v>1</v>
      </c>
      <c r="CN10" s="176" t="e">
        <f t="shared" si="57"/>
        <v>#DIV/0!</v>
      </c>
      <c r="CO10" s="177">
        <f t="shared" si="58"/>
        <v>0</v>
      </c>
      <c r="CP10" s="185">
        <v>0</v>
      </c>
      <c r="CQ10" s="186" t="str">
        <f t="shared" si="59"/>
        <v/>
      </c>
      <c r="CR10" s="187" t="str">
        <f t="shared" si="60"/>
        <v/>
      </c>
      <c r="CS10" s="182">
        <v>0</v>
      </c>
      <c r="CT10" s="183" t="str">
        <f t="shared" si="61"/>
        <v/>
      </c>
      <c r="CU10" s="184" t="str">
        <f t="shared" si="62"/>
        <v/>
      </c>
      <c r="CV10" s="164" t="str">
        <f t="shared" si="63"/>
        <v>TimesMachine</v>
      </c>
      <c r="CW10" s="200" t="str">
        <f t="shared" si="64"/>
        <v>Times Machine</v>
      </c>
    </row>
    <row r="11" spans="2:102" ht="15" thickBot="1" x14ac:dyDescent="0.25">
      <c r="B11" s="201" t="s">
        <v>293</v>
      </c>
      <c r="C11" s="202" t="s">
        <v>301</v>
      </c>
      <c r="D11" s="202" t="s">
        <v>302</v>
      </c>
      <c r="E11" s="203">
        <v>0</v>
      </c>
      <c r="F11" s="203">
        <f t="shared" si="0"/>
        <v>0</v>
      </c>
      <c r="G11" s="203">
        <f t="shared" si="1"/>
        <v>0</v>
      </c>
      <c r="H11" s="203">
        <f t="shared" si="2"/>
        <v>0</v>
      </c>
      <c r="I11" s="204"/>
      <c r="J11" s="205">
        <v>0</v>
      </c>
      <c r="K11" s="206" t="str">
        <f t="shared" si="3"/>
        <v/>
      </c>
      <c r="L11" s="207" t="str">
        <f t="shared" si="4"/>
        <v/>
      </c>
      <c r="M11" s="208">
        <v>0</v>
      </c>
      <c r="N11" s="209" t="str">
        <f t="shared" si="5"/>
        <v/>
      </c>
      <c r="O11" s="134" t="str">
        <f t="shared" si="6"/>
        <v/>
      </c>
      <c r="P11" s="210">
        <v>0</v>
      </c>
      <c r="Q11" s="211" t="str">
        <f t="shared" si="7"/>
        <v/>
      </c>
      <c r="R11" s="212" t="str">
        <f t="shared" si="8"/>
        <v/>
      </c>
      <c r="S11" s="213">
        <v>1</v>
      </c>
      <c r="T11" s="214" t="e">
        <f t="shared" si="9"/>
        <v>#DIV/0!</v>
      </c>
      <c r="U11" s="215">
        <f t="shared" si="10"/>
        <v>0</v>
      </c>
      <c r="V11" s="208">
        <v>0</v>
      </c>
      <c r="W11" s="209" t="str">
        <f t="shared" si="11"/>
        <v/>
      </c>
      <c r="X11" s="216" t="str">
        <f t="shared" si="12"/>
        <v/>
      </c>
      <c r="Y11" s="217">
        <v>0</v>
      </c>
      <c r="Z11" s="218" t="str">
        <f t="shared" si="13"/>
        <v/>
      </c>
      <c r="AA11" s="219" t="str">
        <f t="shared" si="14"/>
        <v/>
      </c>
      <c r="AB11" s="208">
        <v>0</v>
      </c>
      <c r="AC11" s="209" t="str">
        <f t="shared" si="15"/>
        <v/>
      </c>
      <c r="AD11" s="216" t="str">
        <f t="shared" si="16"/>
        <v/>
      </c>
      <c r="AE11" s="213">
        <v>0</v>
      </c>
      <c r="AF11" s="214" t="str">
        <f t="shared" si="17"/>
        <v/>
      </c>
      <c r="AG11" s="215" t="str">
        <f t="shared" si="18"/>
        <v/>
      </c>
      <c r="AH11" s="220">
        <v>0</v>
      </c>
      <c r="AI11" s="221" t="str">
        <f t="shared" si="19"/>
        <v/>
      </c>
      <c r="AJ11" s="222" t="str">
        <f t="shared" si="20"/>
        <v/>
      </c>
      <c r="AK11" s="223">
        <v>0</v>
      </c>
      <c r="AL11" s="224" t="str">
        <f t="shared" si="21"/>
        <v/>
      </c>
      <c r="AM11" s="225" t="str">
        <f t="shared" si="22"/>
        <v/>
      </c>
      <c r="AN11" s="205">
        <v>0</v>
      </c>
      <c r="AO11" s="206" t="str">
        <f t="shared" si="23"/>
        <v/>
      </c>
      <c r="AP11" s="207" t="str">
        <f t="shared" si="24"/>
        <v/>
      </c>
      <c r="AQ11" s="210">
        <v>0</v>
      </c>
      <c r="AR11" s="211" t="str">
        <f t="shared" si="25"/>
        <v/>
      </c>
      <c r="AS11" s="212" t="str">
        <f t="shared" si="26"/>
        <v/>
      </c>
      <c r="AT11" s="226">
        <v>0</v>
      </c>
      <c r="AU11" s="227" t="str">
        <f t="shared" si="27"/>
        <v/>
      </c>
      <c r="AV11" s="228" t="str">
        <f t="shared" si="28"/>
        <v/>
      </c>
      <c r="AW11" s="210">
        <v>0</v>
      </c>
      <c r="AX11" s="211" t="str">
        <f t="shared" si="29"/>
        <v/>
      </c>
      <c r="AY11" s="212" t="str">
        <f t="shared" si="30"/>
        <v/>
      </c>
      <c r="AZ11" s="226">
        <v>0</v>
      </c>
      <c r="BA11" s="227" t="str">
        <f t="shared" si="31"/>
        <v/>
      </c>
      <c r="BB11" s="228" t="str">
        <f t="shared" si="32"/>
        <v/>
      </c>
      <c r="BC11" s="229">
        <v>0</v>
      </c>
      <c r="BD11" s="230" t="str">
        <f t="shared" si="33"/>
        <v/>
      </c>
      <c r="BE11" s="231" t="str">
        <f t="shared" si="34"/>
        <v/>
      </c>
      <c r="BF11" s="232">
        <v>0</v>
      </c>
      <c r="BG11" s="233" t="str">
        <f t="shared" si="35"/>
        <v/>
      </c>
      <c r="BH11" s="234" t="str">
        <f t="shared" si="36"/>
        <v/>
      </c>
      <c r="BI11" s="226">
        <v>0</v>
      </c>
      <c r="BJ11" s="227" t="str">
        <f t="shared" si="37"/>
        <v/>
      </c>
      <c r="BK11" s="228" t="str">
        <f t="shared" si="38"/>
        <v/>
      </c>
      <c r="BL11" s="229">
        <v>0</v>
      </c>
      <c r="BM11" s="230" t="str">
        <f t="shared" si="39"/>
        <v/>
      </c>
      <c r="BN11" s="231" t="str">
        <f t="shared" si="40"/>
        <v/>
      </c>
      <c r="BO11" s="232">
        <v>0</v>
      </c>
      <c r="BP11" s="233" t="str">
        <f t="shared" si="41"/>
        <v/>
      </c>
      <c r="BQ11" s="234" t="str">
        <f t="shared" si="42"/>
        <v/>
      </c>
      <c r="BR11" s="235">
        <v>0</v>
      </c>
      <c r="BS11" s="236" t="str">
        <f t="shared" si="43"/>
        <v/>
      </c>
      <c r="BT11" s="237" t="str">
        <f t="shared" si="44"/>
        <v/>
      </c>
      <c r="BU11" s="205">
        <v>0</v>
      </c>
      <c r="BV11" s="206" t="str">
        <f t="shared" si="45"/>
        <v/>
      </c>
      <c r="BW11" s="207" t="str">
        <f t="shared" si="46"/>
        <v/>
      </c>
      <c r="BX11" s="208">
        <v>0</v>
      </c>
      <c r="BY11" s="209" t="str">
        <f t="shared" si="47"/>
        <v/>
      </c>
      <c r="BZ11" s="134" t="str">
        <f t="shared" si="48"/>
        <v/>
      </c>
      <c r="CA11" s="210">
        <v>0</v>
      </c>
      <c r="CB11" s="211" t="str">
        <f t="shared" si="49"/>
        <v/>
      </c>
      <c r="CC11" s="212" t="str">
        <f t="shared" si="50"/>
        <v/>
      </c>
      <c r="CD11" s="226">
        <v>0</v>
      </c>
      <c r="CE11" s="227" t="str">
        <f t="shared" si="51"/>
        <v/>
      </c>
      <c r="CF11" s="228" t="str">
        <f t="shared" si="52"/>
        <v/>
      </c>
      <c r="CG11" s="210">
        <v>0</v>
      </c>
      <c r="CH11" s="211" t="str">
        <f t="shared" si="53"/>
        <v/>
      </c>
      <c r="CI11" s="212" t="str">
        <f t="shared" si="54"/>
        <v/>
      </c>
      <c r="CJ11" s="226">
        <v>0</v>
      </c>
      <c r="CK11" s="227" t="str">
        <f t="shared" si="55"/>
        <v/>
      </c>
      <c r="CL11" s="228" t="str">
        <f t="shared" si="56"/>
        <v/>
      </c>
      <c r="CM11" s="213">
        <v>1</v>
      </c>
      <c r="CN11" s="214" t="e">
        <f t="shared" si="57"/>
        <v>#DIV/0!</v>
      </c>
      <c r="CO11" s="215">
        <f t="shared" si="58"/>
        <v>0</v>
      </c>
      <c r="CP11" s="223">
        <v>0</v>
      </c>
      <c r="CQ11" s="224" t="str">
        <f t="shared" si="59"/>
        <v/>
      </c>
      <c r="CR11" s="225" t="str">
        <f t="shared" si="60"/>
        <v/>
      </c>
      <c r="CS11" s="220">
        <v>0</v>
      </c>
      <c r="CT11" s="221" t="str">
        <f t="shared" si="61"/>
        <v/>
      </c>
      <c r="CU11" s="222" t="str">
        <f t="shared" si="62"/>
        <v/>
      </c>
      <c r="CV11" s="202" t="str">
        <f t="shared" si="63"/>
        <v>Replica</v>
      </c>
      <c r="CW11" s="238" t="str">
        <f t="shared" si="64"/>
        <v>Replica Edition</v>
      </c>
    </row>
    <row r="12" spans="2:102" ht="30" customHeight="1" thickBot="1" x14ac:dyDescent="0.25">
      <c r="B12" s="125" t="s">
        <v>303</v>
      </c>
      <c r="C12" s="126" t="s">
        <v>304</v>
      </c>
      <c r="D12" s="126" t="s">
        <v>305</v>
      </c>
      <c r="E12" s="127">
        <f>(15/28)*0.333333333</f>
        <v>0.17857142839285714</v>
      </c>
      <c r="F12" s="127">
        <f t="shared" si="0"/>
        <v>4.9999999949999996</v>
      </c>
      <c r="G12" s="127">
        <f t="shared" si="1"/>
        <v>64.999999934999991</v>
      </c>
      <c r="H12" s="127">
        <f t="shared" si="2"/>
        <v>65.178571363392862</v>
      </c>
      <c r="I12" s="239"/>
      <c r="J12" s="129">
        <v>1</v>
      </c>
      <c r="K12" s="130">
        <f t="shared" si="3"/>
        <v>0.3333333331333333</v>
      </c>
      <c r="L12" s="131">
        <f t="shared" si="4"/>
        <v>4.9999999949999996</v>
      </c>
      <c r="M12" s="132">
        <v>0</v>
      </c>
      <c r="N12" s="133" t="str">
        <f t="shared" si="5"/>
        <v/>
      </c>
      <c r="O12" s="134" t="str">
        <f t="shared" si="6"/>
        <v/>
      </c>
      <c r="P12" s="135">
        <v>1</v>
      </c>
      <c r="Q12" s="136">
        <f t="shared" si="7"/>
        <v>0.14285714273877551</v>
      </c>
      <c r="R12" s="137">
        <f t="shared" si="8"/>
        <v>4.9999999949999996</v>
      </c>
      <c r="S12" s="138">
        <v>0</v>
      </c>
      <c r="T12" s="139" t="str">
        <f t="shared" si="9"/>
        <v/>
      </c>
      <c r="U12" s="140" t="str">
        <f t="shared" si="10"/>
        <v/>
      </c>
      <c r="V12" s="132">
        <v>0</v>
      </c>
      <c r="W12" s="133" t="str">
        <f t="shared" si="11"/>
        <v/>
      </c>
      <c r="X12" s="134" t="str">
        <f t="shared" si="12"/>
        <v/>
      </c>
      <c r="Y12" s="141">
        <v>0</v>
      </c>
      <c r="Z12" s="142" t="str">
        <f t="shared" si="13"/>
        <v/>
      </c>
      <c r="AA12" s="143" t="str">
        <f t="shared" si="14"/>
        <v/>
      </c>
      <c r="AB12" s="132">
        <v>0</v>
      </c>
      <c r="AC12" s="133" t="str">
        <f t="shared" si="15"/>
        <v/>
      </c>
      <c r="AD12" s="134" t="str">
        <f t="shared" si="16"/>
        <v/>
      </c>
      <c r="AE12" s="138">
        <v>0</v>
      </c>
      <c r="AF12" s="139" t="str">
        <f t="shared" si="17"/>
        <v/>
      </c>
      <c r="AG12" s="140" t="str">
        <f t="shared" si="18"/>
        <v/>
      </c>
      <c r="AH12" s="144">
        <v>0</v>
      </c>
      <c r="AI12" s="145" t="str">
        <f t="shared" si="19"/>
        <v/>
      </c>
      <c r="AJ12" s="146" t="str">
        <f t="shared" si="20"/>
        <v/>
      </c>
      <c r="AK12" s="147">
        <v>0</v>
      </c>
      <c r="AL12" s="148" t="str">
        <f t="shared" si="21"/>
        <v/>
      </c>
      <c r="AM12" s="149" t="str">
        <f t="shared" si="22"/>
        <v/>
      </c>
      <c r="AN12" s="129">
        <v>0</v>
      </c>
      <c r="AO12" s="130" t="str">
        <f t="shared" si="23"/>
        <v/>
      </c>
      <c r="AP12" s="131" t="str">
        <f t="shared" si="24"/>
        <v/>
      </c>
      <c r="AQ12" s="135">
        <v>0</v>
      </c>
      <c r="AR12" s="136" t="str">
        <f t="shared" si="25"/>
        <v/>
      </c>
      <c r="AS12" s="137" t="str">
        <f t="shared" si="26"/>
        <v/>
      </c>
      <c r="AT12" s="150">
        <v>0</v>
      </c>
      <c r="AU12" s="151" t="str">
        <f t="shared" si="27"/>
        <v/>
      </c>
      <c r="AV12" s="152" t="str">
        <f t="shared" si="28"/>
        <v/>
      </c>
      <c r="AW12" s="135">
        <v>0</v>
      </c>
      <c r="AX12" s="136" t="str">
        <f t="shared" si="29"/>
        <v/>
      </c>
      <c r="AY12" s="137" t="str">
        <f t="shared" si="30"/>
        <v/>
      </c>
      <c r="AZ12" s="150">
        <v>0</v>
      </c>
      <c r="BA12" s="151" t="str">
        <f t="shared" si="31"/>
        <v/>
      </c>
      <c r="BB12" s="152" t="str">
        <f t="shared" si="32"/>
        <v/>
      </c>
      <c r="BC12" s="153">
        <v>0</v>
      </c>
      <c r="BD12" s="154" t="str">
        <f t="shared" si="33"/>
        <v/>
      </c>
      <c r="BE12" s="155" t="str">
        <f t="shared" si="34"/>
        <v/>
      </c>
      <c r="BF12" s="156">
        <v>0</v>
      </c>
      <c r="BG12" s="157" t="str">
        <f t="shared" si="35"/>
        <v/>
      </c>
      <c r="BH12" s="158" t="str">
        <f t="shared" si="36"/>
        <v/>
      </c>
      <c r="BI12" s="150">
        <v>0</v>
      </c>
      <c r="BJ12" s="151" t="str">
        <f t="shared" si="37"/>
        <v/>
      </c>
      <c r="BK12" s="152" t="str">
        <f t="shared" si="38"/>
        <v/>
      </c>
      <c r="BL12" s="153">
        <v>0</v>
      </c>
      <c r="BM12" s="154" t="str">
        <f t="shared" si="39"/>
        <v/>
      </c>
      <c r="BN12" s="155" t="str">
        <f t="shared" si="40"/>
        <v/>
      </c>
      <c r="BO12" s="156">
        <v>0</v>
      </c>
      <c r="BP12" s="157" t="str">
        <f t="shared" si="41"/>
        <v/>
      </c>
      <c r="BQ12" s="158" t="str">
        <f t="shared" si="42"/>
        <v/>
      </c>
      <c r="BR12" s="159">
        <v>0</v>
      </c>
      <c r="BS12" s="160" t="str">
        <f t="shared" si="43"/>
        <v/>
      </c>
      <c r="BT12" s="161" t="str">
        <f t="shared" si="44"/>
        <v/>
      </c>
      <c r="BU12" s="129">
        <v>1</v>
      </c>
      <c r="BV12" s="130">
        <f t="shared" si="45"/>
        <v>0.3333333331333333</v>
      </c>
      <c r="BW12" s="131">
        <f t="shared" si="46"/>
        <v>4.9999999949999996</v>
      </c>
      <c r="BX12" s="132">
        <v>0</v>
      </c>
      <c r="BY12" s="133" t="str">
        <f t="shared" si="47"/>
        <v/>
      </c>
      <c r="BZ12" s="134" t="str">
        <f t="shared" si="48"/>
        <v/>
      </c>
      <c r="CA12" s="135">
        <v>1</v>
      </c>
      <c r="CB12" s="136">
        <f t="shared" si="49"/>
        <v>0.14285714273877551</v>
      </c>
      <c r="CC12" s="137">
        <f t="shared" si="50"/>
        <v>4.9999999949999996</v>
      </c>
      <c r="CD12" s="150">
        <v>0</v>
      </c>
      <c r="CE12" s="151" t="str">
        <f t="shared" si="51"/>
        <v/>
      </c>
      <c r="CF12" s="152" t="str">
        <f t="shared" si="52"/>
        <v/>
      </c>
      <c r="CG12" s="135">
        <v>0</v>
      </c>
      <c r="CH12" s="136" t="str">
        <f t="shared" si="53"/>
        <v/>
      </c>
      <c r="CI12" s="137" t="str">
        <f t="shared" si="54"/>
        <v/>
      </c>
      <c r="CJ12" s="150">
        <v>0</v>
      </c>
      <c r="CK12" s="151" t="str">
        <f t="shared" si="55"/>
        <v/>
      </c>
      <c r="CL12" s="152" t="str">
        <f t="shared" si="56"/>
        <v/>
      </c>
      <c r="CM12" s="138">
        <v>0</v>
      </c>
      <c r="CN12" s="139" t="str">
        <f t="shared" si="57"/>
        <v/>
      </c>
      <c r="CO12" s="140" t="str">
        <f t="shared" si="58"/>
        <v/>
      </c>
      <c r="CP12" s="147">
        <v>0</v>
      </c>
      <c r="CQ12" s="148" t="str">
        <f t="shared" si="59"/>
        <v/>
      </c>
      <c r="CR12" s="149" t="str">
        <f t="shared" si="60"/>
        <v/>
      </c>
      <c r="CS12" s="144">
        <v>0</v>
      </c>
      <c r="CT12" s="145" t="str">
        <f t="shared" si="61"/>
        <v/>
      </c>
      <c r="CU12" s="146" t="str">
        <f t="shared" si="62"/>
        <v/>
      </c>
      <c r="CV12" s="126" t="str">
        <f t="shared" si="63"/>
        <v>Smartphone</v>
      </c>
      <c r="CW12" s="162" t="str">
        <f t="shared" si="64"/>
        <v>Smart Phone Apps</v>
      </c>
    </row>
    <row r="13" spans="2:102" ht="30" customHeight="1" thickBot="1" x14ac:dyDescent="0.25">
      <c r="B13" s="163" t="s">
        <v>303</v>
      </c>
      <c r="C13" s="164" t="s">
        <v>306</v>
      </c>
      <c r="D13" s="164" t="s">
        <v>305</v>
      </c>
      <c r="E13" s="165">
        <v>0</v>
      </c>
      <c r="F13" s="165">
        <f t="shared" si="0"/>
        <v>0</v>
      </c>
      <c r="G13" s="165">
        <f t="shared" si="1"/>
        <v>0</v>
      </c>
      <c r="H13" s="165">
        <f t="shared" si="2"/>
        <v>0</v>
      </c>
      <c r="I13" s="240"/>
      <c r="J13" s="167">
        <v>0</v>
      </c>
      <c r="K13" s="168" t="str">
        <f t="shared" si="3"/>
        <v/>
      </c>
      <c r="L13" s="169" t="str">
        <f t="shared" si="4"/>
        <v/>
      </c>
      <c r="M13" s="170">
        <v>0</v>
      </c>
      <c r="N13" s="171" t="str">
        <f t="shared" si="5"/>
        <v/>
      </c>
      <c r="O13" s="134" t="str">
        <f t="shared" si="6"/>
        <v/>
      </c>
      <c r="P13" s="172">
        <v>0</v>
      </c>
      <c r="Q13" s="173" t="str">
        <f t="shared" si="7"/>
        <v/>
      </c>
      <c r="R13" s="174" t="str">
        <f t="shared" si="8"/>
        <v/>
      </c>
      <c r="S13" s="175">
        <v>1</v>
      </c>
      <c r="T13" s="176" t="e">
        <f t="shared" si="9"/>
        <v>#DIV/0!</v>
      </c>
      <c r="U13" s="177">
        <f t="shared" si="10"/>
        <v>0</v>
      </c>
      <c r="V13" s="170">
        <v>0</v>
      </c>
      <c r="W13" s="171" t="str">
        <f t="shared" si="11"/>
        <v/>
      </c>
      <c r="X13" s="178" t="str">
        <f t="shared" si="12"/>
        <v/>
      </c>
      <c r="Y13" s="179">
        <v>1</v>
      </c>
      <c r="Z13" s="180" t="e">
        <f t="shared" si="13"/>
        <v>#DIV/0!</v>
      </c>
      <c r="AA13" s="181">
        <f t="shared" si="14"/>
        <v>0</v>
      </c>
      <c r="AB13" s="170">
        <v>0</v>
      </c>
      <c r="AC13" s="171" t="str">
        <f t="shared" si="15"/>
        <v/>
      </c>
      <c r="AD13" s="178" t="str">
        <f t="shared" si="16"/>
        <v/>
      </c>
      <c r="AE13" s="175">
        <v>0</v>
      </c>
      <c r="AF13" s="176" t="str">
        <f t="shared" si="17"/>
        <v/>
      </c>
      <c r="AG13" s="177" t="str">
        <f t="shared" si="18"/>
        <v/>
      </c>
      <c r="AH13" s="182">
        <v>1</v>
      </c>
      <c r="AI13" s="183"/>
      <c r="AJ13" s="184">
        <f t="shared" si="20"/>
        <v>0</v>
      </c>
      <c r="AK13" s="185">
        <v>0</v>
      </c>
      <c r="AL13" s="186"/>
      <c r="AM13" s="187" t="str">
        <f t="shared" si="22"/>
        <v/>
      </c>
      <c r="AN13" s="167">
        <v>0</v>
      </c>
      <c r="AO13" s="168"/>
      <c r="AP13" s="169" t="str">
        <f t="shared" si="24"/>
        <v/>
      </c>
      <c r="AQ13" s="172">
        <v>0</v>
      </c>
      <c r="AR13" s="173"/>
      <c r="AS13" s="174" t="str">
        <f t="shared" si="26"/>
        <v/>
      </c>
      <c r="AT13" s="188">
        <v>0</v>
      </c>
      <c r="AU13" s="189"/>
      <c r="AV13" s="190" t="str">
        <f t="shared" si="28"/>
        <v/>
      </c>
      <c r="AW13" s="172">
        <v>1</v>
      </c>
      <c r="AX13" s="173" t="e">
        <f t="shared" si="29"/>
        <v>#DIV/0!</v>
      </c>
      <c r="AY13" s="174">
        <f t="shared" si="30"/>
        <v>0</v>
      </c>
      <c r="AZ13" s="188">
        <v>0</v>
      </c>
      <c r="BA13" s="189" t="str">
        <f t="shared" si="31"/>
        <v/>
      </c>
      <c r="BB13" s="190" t="str">
        <f t="shared" si="32"/>
        <v/>
      </c>
      <c r="BC13" s="191">
        <v>0</v>
      </c>
      <c r="BD13" s="192" t="str">
        <f t="shared" si="33"/>
        <v/>
      </c>
      <c r="BE13" s="193" t="str">
        <f t="shared" si="34"/>
        <v/>
      </c>
      <c r="BF13" s="194">
        <v>0</v>
      </c>
      <c r="BG13" s="195" t="str">
        <f t="shared" si="35"/>
        <v/>
      </c>
      <c r="BH13" s="196" t="str">
        <f t="shared" si="36"/>
        <v/>
      </c>
      <c r="BI13" s="188">
        <v>0</v>
      </c>
      <c r="BJ13" s="189" t="str">
        <f t="shared" si="37"/>
        <v/>
      </c>
      <c r="BK13" s="190" t="str">
        <f t="shared" si="38"/>
        <v/>
      </c>
      <c r="BL13" s="191">
        <v>0</v>
      </c>
      <c r="BM13" s="192" t="str">
        <f t="shared" si="39"/>
        <v/>
      </c>
      <c r="BN13" s="193" t="str">
        <f t="shared" si="40"/>
        <v/>
      </c>
      <c r="BO13" s="194">
        <v>0</v>
      </c>
      <c r="BP13" s="195" t="str">
        <f t="shared" si="41"/>
        <v/>
      </c>
      <c r="BQ13" s="196" t="str">
        <f t="shared" si="42"/>
        <v/>
      </c>
      <c r="BR13" s="197">
        <v>1</v>
      </c>
      <c r="BS13" s="198"/>
      <c r="BT13" s="199">
        <f t="shared" si="44"/>
        <v>0</v>
      </c>
      <c r="BU13" s="167">
        <v>0</v>
      </c>
      <c r="BV13" s="168" t="str">
        <f t="shared" si="45"/>
        <v/>
      </c>
      <c r="BW13" s="169" t="str">
        <f t="shared" si="46"/>
        <v/>
      </c>
      <c r="BX13" s="170">
        <v>0</v>
      </c>
      <c r="BY13" s="171" t="str">
        <f t="shared" si="47"/>
        <v/>
      </c>
      <c r="BZ13" s="134" t="str">
        <f t="shared" si="48"/>
        <v/>
      </c>
      <c r="CA13" s="172">
        <v>0</v>
      </c>
      <c r="CB13" s="173" t="str">
        <f t="shared" si="49"/>
        <v/>
      </c>
      <c r="CC13" s="174" t="str">
        <f t="shared" si="50"/>
        <v/>
      </c>
      <c r="CD13" s="188">
        <v>0</v>
      </c>
      <c r="CE13" s="189"/>
      <c r="CF13" s="190" t="str">
        <f t="shared" si="52"/>
        <v/>
      </c>
      <c r="CG13" s="172">
        <v>0</v>
      </c>
      <c r="CH13" s="173"/>
      <c r="CI13" s="174" t="str">
        <f t="shared" si="54"/>
        <v/>
      </c>
      <c r="CJ13" s="188">
        <v>0</v>
      </c>
      <c r="CK13" s="189"/>
      <c r="CL13" s="190" t="str">
        <f t="shared" si="56"/>
        <v/>
      </c>
      <c r="CM13" s="175">
        <v>1</v>
      </c>
      <c r="CN13" s="176" t="e">
        <f t="shared" si="57"/>
        <v>#DIV/0!</v>
      </c>
      <c r="CO13" s="177">
        <f t="shared" si="58"/>
        <v>0</v>
      </c>
      <c r="CP13" s="185">
        <v>0</v>
      </c>
      <c r="CQ13" s="186"/>
      <c r="CR13" s="187" t="str">
        <f t="shared" si="60"/>
        <v/>
      </c>
      <c r="CS13" s="182">
        <v>0</v>
      </c>
      <c r="CT13" s="183"/>
      <c r="CU13" s="184" t="str">
        <f t="shared" si="62"/>
        <v/>
      </c>
      <c r="CV13" s="164" t="str">
        <f t="shared" si="63"/>
        <v>Smartphone</v>
      </c>
      <c r="CW13" s="200" t="str">
        <f t="shared" si="64"/>
        <v>Smart Phone Apps HD/Comp</v>
      </c>
    </row>
    <row r="14" spans="2:102" ht="29.25" thickBot="1" x14ac:dyDescent="0.25">
      <c r="B14" s="163" t="s">
        <v>303</v>
      </c>
      <c r="C14" s="164" t="s">
        <v>307</v>
      </c>
      <c r="D14" s="164" t="s">
        <v>308</v>
      </c>
      <c r="E14" s="165">
        <f>5/28</f>
        <v>0.17857142857142858</v>
      </c>
      <c r="F14" s="165">
        <f t="shared" si="0"/>
        <v>5</v>
      </c>
      <c r="G14" s="165">
        <f t="shared" si="1"/>
        <v>65</v>
      </c>
      <c r="H14" s="165">
        <f t="shared" si="2"/>
        <v>65.178571428571431</v>
      </c>
      <c r="I14" s="240"/>
      <c r="J14" s="167">
        <v>0</v>
      </c>
      <c r="K14" s="168" t="str">
        <f t="shared" si="3"/>
        <v/>
      </c>
      <c r="L14" s="169" t="str">
        <f t="shared" si="4"/>
        <v/>
      </c>
      <c r="M14" s="170">
        <v>0</v>
      </c>
      <c r="N14" s="171" t="str">
        <f t="shared" si="5"/>
        <v/>
      </c>
      <c r="O14" s="134" t="str">
        <f t="shared" si="6"/>
        <v/>
      </c>
      <c r="P14" s="172">
        <v>0</v>
      </c>
      <c r="Q14" s="173" t="str">
        <f t="shared" si="7"/>
        <v/>
      </c>
      <c r="R14" s="174" t="str">
        <f t="shared" si="8"/>
        <v/>
      </c>
      <c r="S14" s="175">
        <v>0</v>
      </c>
      <c r="T14" s="176" t="str">
        <f t="shared" si="9"/>
        <v/>
      </c>
      <c r="U14" s="177" t="str">
        <f t="shared" si="10"/>
        <v/>
      </c>
      <c r="V14" s="170">
        <v>0</v>
      </c>
      <c r="W14" s="171" t="str">
        <f t="shared" si="11"/>
        <v/>
      </c>
      <c r="X14" s="178" t="str">
        <f t="shared" si="12"/>
        <v/>
      </c>
      <c r="Y14" s="179">
        <v>0</v>
      </c>
      <c r="Z14" s="180" t="str">
        <f t="shared" si="13"/>
        <v/>
      </c>
      <c r="AA14" s="181" t="str">
        <f t="shared" si="14"/>
        <v/>
      </c>
      <c r="AB14" s="170">
        <v>0</v>
      </c>
      <c r="AC14" s="171" t="str">
        <f t="shared" si="15"/>
        <v/>
      </c>
      <c r="AD14" s="178" t="str">
        <f t="shared" si="16"/>
        <v/>
      </c>
      <c r="AE14" s="175">
        <v>0</v>
      </c>
      <c r="AF14" s="176" t="str">
        <f t="shared" si="17"/>
        <v/>
      </c>
      <c r="AG14" s="177" t="str">
        <f t="shared" si="18"/>
        <v/>
      </c>
      <c r="AH14" s="182">
        <v>0</v>
      </c>
      <c r="AI14" s="183"/>
      <c r="AJ14" s="184" t="str">
        <f t="shared" si="20"/>
        <v/>
      </c>
      <c r="AK14" s="185">
        <v>0</v>
      </c>
      <c r="AL14" s="186"/>
      <c r="AM14" s="187" t="str">
        <f t="shared" si="22"/>
        <v/>
      </c>
      <c r="AN14" s="167">
        <v>0</v>
      </c>
      <c r="AO14" s="168"/>
      <c r="AP14" s="169" t="str">
        <f t="shared" si="24"/>
        <v/>
      </c>
      <c r="AQ14" s="172">
        <v>0</v>
      </c>
      <c r="AR14" s="173"/>
      <c r="AS14" s="174" t="str">
        <f t="shared" si="26"/>
        <v/>
      </c>
      <c r="AT14" s="188">
        <v>0</v>
      </c>
      <c r="AU14" s="189"/>
      <c r="AV14" s="190" t="str">
        <f t="shared" si="28"/>
        <v/>
      </c>
      <c r="AW14" s="172">
        <v>0</v>
      </c>
      <c r="AX14" s="173" t="str">
        <f t="shared" si="29"/>
        <v/>
      </c>
      <c r="AY14" s="174" t="str">
        <f t="shared" si="30"/>
        <v/>
      </c>
      <c r="AZ14" s="188">
        <v>1</v>
      </c>
      <c r="BA14" s="189">
        <f t="shared" si="31"/>
        <v>0.33333333335555554</v>
      </c>
      <c r="BB14" s="190">
        <f t="shared" si="32"/>
        <v>5</v>
      </c>
      <c r="BC14" s="191">
        <v>0</v>
      </c>
      <c r="BD14" s="192" t="str">
        <f t="shared" si="33"/>
        <v/>
      </c>
      <c r="BE14" s="193" t="str">
        <f t="shared" si="34"/>
        <v/>
      </c>
      <c r="BF14" s="194">
        <v>1</v>
      </c>
      <c r="BG14" s="195">
        <f t="shared" si="35"/>
        <v>0.200000000008</v>
      </c>
      <c r="BH14" s="196">
        <f t="shared" si="36"/>
        <v>5</v>
      </c>
      <c r="BI14" s="188">
        <v>0</v>
      </c>
      <c r="BJ14" s="189" t="str">
        <f t="shared" si="37"/>
        <v/>
      </c>
      <c r="BK14" s="190" t="str">
        <f t="shared" si="38"/>
        <v/>
      </c>
      <c r="BL14" s="191">
        <v>0</v>
      </c>
      <c r="BM14" s="192" t="str">
        <f t="shared" si="39"/>
        <v/>
      </c>
      <c r="BN14" s="193" t="str">
        <f t="shared" si="40"/>
        <v/>
      </c>
      <c r="BO14" s="194">
        <v>0</v>
      </c>
      <c r="BP14" s="195" t="str">
        <f t="shared" si="41"/>
        <v/>
      </c>
      <c r="BQ14" s="196" t="str">
        <f t="shared" si="42"/>
        <v/>
      </c>
      <c r="BR14" s="197">
        <v>0</v>
      </c>
      <c r="BS14" s="198"/>
      <c r="BT14" s="199" t="str">
        <f t="shared" si="44"/>
        <v/>
      </c>
      <c r="BU14" s="167">
        <v>0</v>
      </c>
      <c r="BV14" s="168" t="str">
        <f t="shared" si="45"/>
        <v/>
      </c>
      <c r="BW14" s="169" t="str">
        <f t="shared" si="46"/>
        <v/>
      </c>
      <c r="BX14" s="170">
        <v>0</v>
      </c>
      <c r="BY14" s="171" t="str">
        <f t="shared" si="47"/>
        <v/>
      </c>
      <c r="BZ14" s="134" t="str">
        <f t="shared" si="48"/>
        <v/>
      </c>
      <c r="CA14" s="172">
        <v>0</v>
      </c>
      <c r="CB14" s="173" t="str">
        <f t="shared" si="49"/>
        <v/>
      </c>
      <c r="CC14" s="174" t="str">
        <f t="shared" si="50"/>
        <v/>
      </c>
      <c r="CD14" s="188">
        <v>0</v>
      </c>
      <c r="CE14" s="189"/>
      <c r="CF14" s="190" t="str">
        <f t="shared" si="52"/>
        <v/>
      </c>
      <c r="CG14" s="172">
        <v>0</v>
      </c>
      <c r="CH14" s="173"/>
      <c r="CI14" s="174" t="str">
        <f t="shared" si="54"/>
        <v/>
      </c>
      <c r="CJ14" s="188">
        <v>0</v>
      </c>
      <c r="CK14" s="189"/>
      <c r="CL14" s="190" t="str">
        <f t="shared" si="56"/>
        <v/>
      </c>
      <c r="CM14" s="175">
        <v>0</v>
      </c>
      <c r="CN14" s="176" t="str">
        <f t="shared" si="57"/>
        <v/>
      </c>
      <c r="CO14" s="177" t="str">
        <f t="shared" si="58"/>
        <v/>
      </c>
      <c r="CP14" s="185">
        <v>0</v>
      </c>
      <c r="CQ14" s="186"/>
      <c r="CR14" s="187" t="str">
        <f t="shared" si="60"/>
        <v/>
      </c>
      <c r="CS14" s="182">
        <v>0</v>
      </c>
      <c r="CT14" s="183"/>
      <c r="CU14" s="184" t="str">
        <f t="shared" si="62"/>
        <v/>
      </c>
      <c r="CV14" s="164" t="str">
        <f t="shared" si="63"/>
        <v>IHT Smartphone</v>
      </c>
      <c r="CW14" s="200" t="str">
        <f t="shared" si="64"/>
        <v>IHT Smart Phone</v>
      </c>
    </row>
    <row r="15" spans="2:102" ht="29.25" thickBot="1" x14ac:dyDescent="0.25">
      <c r="B15" s="241" t="s">
        <v>303</v>
      </c>
      <c r="C15" s="242" t="s">
        <v>309</v>
      </c>
      <c r="D15" s="242" t="s">
        <v>308</v>
      </c>
      <c r="E15" s="243">
        <v>0</v>
      </c>
      <c r="F15" s="243">
        <f t="shared" si="0"/>
        <v>0</v>
      </c>
      <c r="G15" s="243">
        <f t="shared" si="1"/>
        <v>0</v>
      </c>
      <c r="H15" s="243">
        <f t="shared" si="2"/>
        <v>0</v>
      </c>
      <c r="I15" s="244"/>
      <c r="J15" s="245">
        <v>0</v>
      </c>
      <c r="K15" s="246" t="str">
        <f t="shared" si="3"/>
        <v/>
      </c>
      <c r="L15" s="247" t="str">
        <f t="shared" si="4"/>
        <v/>
      </c>
      <c r="M15" s="248">
        <v>0</v>
      </c>
      <c r="N15" s="249" t="str">
        <f t="shared" si="5"/>
        <v/>
      </c>
      <c r="O15" s="134" t="str">
        <f t="shared" si="6"/>
        <v/>
      </c>
      <c r="P15" s="250">
        <v>0</v>
      </c>
      <c r="Q15" s="251" t="str">
        <f t="shared" si="7"/>
        <v/>
      </c>
      <c r="R15" s="252" t="str">
        <f t="shared" si="8"/>
        <v/>
      </c>
      <c r="S15" s="253">
        <v>0</v>
      </c>
      <c r="T15" s="254" t="str">
        <f t="shared" si="9"/>
        <v/>
      </c>
      <c r="U15" s="255" t="str">
        <f t="shared" si="10"/>
        <v/>
      </c>
      <c r="V15" s="248">
        <v>0</v>
      </c>
      <c r="W15" s="249" t="str">
        <f t="shared" si="11"/>
        <v/>
      </c>
      <c r="X15" s="256" t="str">
        <f t="shared" si="12"/>
        <v/>
      </c>
      <c r="Y15" s="257">
        <v>0</v>
      </c>
      <c r="Z15" s="258" t="str">
        <f t="shared" si="13"/>
        <v/>
      </c>
      <c r="AA15" s="259" t="str">
        <f t="shared" si="14"/>
        <v/>
      </c>
      <c r="AB15" s="248">
        <v>0</v>
      </c>
      <c r="AC15" s="249" t="str">
        <f t="shared" si="15"/>
        <v/>
      </c>
      <c r="AD15" s="256" t="str">
        <f t="shared" si="16"/>
        <v/>
      </c>
      <c r="AE15" s="253">
        <v>0</v>
      </c>
      <c r="AF15" s="254" t="str">
        <f t="shared" si="17"/>
        <v/>
      </c>
      <c r="AG15" s="255" t="str">
        <f t="shared" si="18"/>
        <v/>
      </c>
      <c r="AH15" s="260">
        <v>0</v>
      </c>
      <c r="AI15" s="261"/>
      <c r="AJ15" s="262" t="str">
        <f t="shared" si="20"/>
        <v/>
      </c>
      <c r="AK15" s="263">
        <v>0</v>
      </c>
      <c r="AL15" s="264"/>
      <c r="AM15" s="265" t="str">
        <f t="shared" si="22"/>
        <v/>
      </c>
      <c r="AN15" s="245">
        <v>0</v>
      </c>
      <c r="AO15" s="246"/>
      <c r="AP15" s="247" t="str">
        <f t="shared" si="24"/>
        <v/>
      </c>
      <c r="AQ15" s="250">
        <v>0</v>
      </c>
      <c r="AR15" s="251"/>
      <c r="AS15" s="252" t="str">
        <f t="shared" si="26"/>
        <v/>
      </c>
      <c r="AT15" s="266">
        <v>0</v>
      </c>
      <c r="AU15" s="267"/>
      <c r="AV15" s="268" t="str">
        <f t="shared" si="28"/>
        <v/>
      </c>
      <c r="AW15" s="250">
        <v>0</v>
      </c>
      <c r="AX15" s="251" t="str">
        <f t="shared" si="29"/>
        <v/>
      </c>
      <c r="AY15" s="252" t="str">
        <f t="shared" si="30"/>
        <v/>
      </c>
      <c r="AZ15" s="266">
        <v>0</v>
      </c>
      <c r="BA15" s="267" t="str">
        <f t="shared" si="31"/>
        <v/>
      </c>
      <c r="BB15" s="268" t="str">
        <f t="shared" si="32"/>
        <v/>
      </c>
      <c r="BC15" s="269">
        <v>0</v>
      </c>
      <c r="BD15" s="270" t="str">
        <f t="shared" si="33"/>
        <v/>
      </c>
      <c r="BE15" s="271" t="str">
        <f t="shared" si="34"/>
        <v/>
      </c>
      <c r="BF15" s="272">
        <v>0</v>
      </c>
      <c r="BG15" s="273" t="str">
        <f t="shared" si="35"/>
        <v/>
      </c>
      <c r="BH15" s="274" t="str">
        <f t="shared" si="36"/>
        <v/>
      </c>
      <c r="BI15" s="266">
        <v>1</v>
      </c>
      <c r="BJ15" s="267" t="e">
        <f t="shared" si="37"/>
        <v>#DIV/0!</v>
      </c>
      <c r="BK15" s="268">
        <f t="shared" si="38"/>
        <v>0</v>
      </c>
      <c r="BL15" s="269">
        <v>0</v>
      </c>
      <c r="BM15" s="270" t="str">
        <f t="shared" si="39"/>
        <v/>
      </c>
      <c r="BN15" s="271" t="str">
        <f t="shared" si="40"/>
        <v/>
      </c>
      <c r="BO15" s="272">
        <v>1</v>
      </c>
      <c r="BP15" s="273" t="e">
        <f t="shared" si="41"/>
        <v>#DIV/0!</v>
      </c>
      <c r="BQ15" s="274">
        <f t="shared" si="42"/>
        <v>0</v>
      </c>
      <c r="BR15" s="275">
        <v>1</v>
      </c>
      <c r="BS15" s="276"/>
      <c r="BT15" s="277">
        <f t="shared" si="44"/>
        <v>0</v>
      </c>
      <c r="BU15" s="245">
        <v>0</v>
      </c>
      <c r="BV15" s="246" t="str">
        <f t="shared" si="45"/>
        <v/>
      </c>
      <c r="BW15" s="247" t="str">
        <f t="shared" si="46"/>
        <v/>
      </c>
      <c r="BX15" s="248">
        <v>0</v>
      </c>
      <c r="BY15" s="249" t="str">
        <f t="shared" si="47"/>
        <v/>
      </c>
      <c r="BZ15" s="134" t="str">
        <f t="shared" si="48"/>
        <v/>
      </c>
      <c r="CA15" s="250">
        <v>0</v>
      </c>
      <c r="CB15" s="251" t="str">
        <f t="shared" si="49"/>
        <v/>
      </c>
      <c r="CC15" s="252" t="str">
        <f t="shared" si="50"/>
        <v/>
      </c>
      <c r="CD15" s="266">
        <v>0</v>
      </c>
      <c r="CE15" s="267"/>
      <c r="CF15" s="268" t="str">
        <f t="shared" si="52"/>
        <v/>
      </c>
      <c r="CG15" s="250">
        <v>0</v>
      </c>
      <c r="CH15" s="251"/>
      <c r="CI15" s="252" t="str">
        <f t="shared" si="54"/>
        <v/>
      </c>
      <c r="CJ15" s="266">
        <v>0</v>
      </c>
      <c r="CK15" s="267"/>
      <c r="CL15" s="268" t="str">
        <f t="shared" si="56"/>
        <v/>
      </c>
      <c r="CM15" s="253">
        <v>0</v>
      </c>
      <c r="CN15" s="254" t="str">
        <f t="shared" si="57"/>
        <v/>
      </c>
      <c r="CO15" s="255" t="str">
        <f t="shared" si="58"/>
        <v/>
      </c>
      <c r="CP15" s="263">
        <v>0</v>
      </c>
      <c r="CQ15" s="264"/>
      <c r="CR15" s="265" t="str">
        <f t="shared" si="60"/>
        <v/>
      </c>
      <c r="CS15" s="260">
        <v>0</v>
      </c>
      <c r="CT15" s="261"/>
      <c r="CU15" s="262" t="str">
        <f t="shared" si="62"/>
        <v/>
      </c>
      <c r="CV15" s="242" t="str">
        <f t="shared" si="63"/>
        <v>IHT Smartphone</v>
      </c>
      <c r="CW15" s="278" t="str">
        <f t="shared" si="64"/>
        <v>IHT Smart Phone Comp</v>
      </c>
    </row>
    <row r="16" spans="2:102" ht="15" thickBot="1" x14ac:dyDescent="0.25">
      <c r="B16" s="279" t="s">
        <v>310</v>
      </c>
      <c r="C16" s="280" t="s">
        <v>310</v>
      </c>
      <c r="D16" s="280" t="s">
        <v>311</v>
      </c>
      <c r="E16" s="281">
        <f>10/28</f>
        <v>0.35714285714285715</v>
      </c>
      <c r="F16" s="281">
        <f t="shared" si="0"/>
        <v>10</v>
      </c>
      <c r="G16" s="281">
        <f t="shared" si="1"/>
        <v>130</v>
      </c>
      <c r="H16" s="281">
        <f t="shared" si="2"/>
        <v>130.35714285714286</v>
      </c>
      <c r="I16" s="282"/>
      <c r="J16" s="283">
        <v>0</v>
      </c>
      <c r="K16" s="284" t="str">
        <f t="shared" si="3"/>
        <v/>
      </c>
      <c r="L16" s="285" t="str">
        <f t="shared" si="4"/>
        <v/>
      </c>
      <c r="M16" s="286">
        <v>1</v>
      </c>
      <c r="N16" s="287">
        <f t="shared" si="5"/>
        <v>0.500000000025</v>
      </c>
      <c r="O16" s="134">
        <f t="shared" si="6"/>
        <v>10</v>
      </c>
      <c r="P16" s="288">
        <v>0</v>
      </c>
      <c r="Q16" s="289" t="str">
        <f t="shared" si="7"/>
        <v/>
      </c>
      <c r="R16" s="290" t="str">
        <f t="shared" si="8"/>
        <v/>
      </c>
      <c r="S16" s="291">
        <v>0</v>
      </c>
      <c r="T16" s="292" t="str">
        <f t="shared" si="9"/>
        <v/>
      </c>
      <c r="U16" s="293" t="str">
        <f t="shared" si="10"/>
        <v/>
      </c>
      <c r="V16" s="286">
        <v>0</v>
      </c>
      <c r="W16" s="287" t="str">
        <f t="shared" si="11"/>
        <v/>
      </c>
      <c r="X16" s="294" t="str">
        <f t="shared" si="12"/>
        <v/>
      </c>
      <c r="Y16" s="295">
        <v>0</v>
      </c>
      <c r="Z16" s="296" t="str">
        <f t="shared" si="13"/>
        <v/>
      </c>
      <c r="AA16" s="297" t="str">
        <f t="shared" si="14"/>
        <v/>
      </c>
      <c r="AB16" s="286">
        <v>0</v>
      </c>
      <c r="AC16" s="287" t="str">
        <f t="shared" si="15"/>
        <v/>
      </c>
      <c r="AD16" s="294" t="str">
        <f t="shared" si="16"/>
        <v/>
      </c>
      <c r="AE16" s="291">
        <v>0</v>
      </c>
      <c r="AF16" s="292" t="str">
        <f t="shared" si="17"/>
        <v/>
      </c>
      <c r="AG16" s="293" t="str">
        <f t="shared" si="18"/>
        <v/>
      </c>
      <c r="AH16" s="298">
        <v>0</v>
      </c>
      <c r="AI16" s="299" t="str">
        <f t="shared" ref="AI16:AI32" si="65">IF(ISNUMBER(AJ16),AJ16/AJ$36,"")</f>
        <v/>
      </c>
      <c r="AJ16" s="300" t="str">
        <f t="shared" si="20"/>
        <v/>
      </c>
      <c r="AK16" s="301">
        <v>0</v>
      </c>
      <c r="AL16" s="302" t="str">
        <f t="shared" ref="AL16:AL32" si="66">IF(ISNUMBER(AM16),AM16/AM$36,"")</f>
        <v/>
      </c>
      <c r="AM16" s="303" t="str">
        <f t="shared" si="22"/>
        <v/>
      </c>
      <c r="AN16" s="283">
        <v>0</v>
      </c>
      <c r="AO16" s="284" t="str">
        <f t="shared" ref="AO16:AO32" si="67">IF(ISNUMBER(AP16),AP16/AP$36,"")</f>
        <v/>
      </c>
      <c r="AP16" s="285" t="str">
        <f t="shared" si="24"/>
        <v/>
      </c>
      <c r="AQ16" s="288">
        <v>0</v>
      </c>
      <c r="AR16" s="289" t="str">
        <f t="shared" ref="AR16:AR32" si="68">IF(ISNUMBER(AS16),AS16/AS$36,"")</f>
        <v/>
      </c>
      <c r="AS16" s="290" t="str">
        <f t="shared" si="26"/>
        <v/>
      </c>
      <c r="AT16" s="304">
        <v>0</v>
      </c>
      <c r="AU16" s="305" t="str">
        <f t="shared" ref="AU16:AU32" si="69">IF(ISNUMBER(AV16),AV16/AV$36,"")</f>
        <v/>
      </c>
      <c r="AV16" s="306" t="str">
        <f t="shared" si="28"/>
        <v/>
      </c>
      <c r="AW16" s="288">
        <v>0</v>
      </c>
      <c r="AX16" s="289" t="str">
        <f t="shared" si="29"/>
        <v/>
      </c>
      <c r="AY16" s="290" t="str">
        <f t="shared" si="30"/>
        <v/>
      </c>
      <c r="AZ16" s="304">
        <v>0</v>
      </c>
      <c r="BA16" s="305" t="str">
        <f t="shared" si="31"/>
        <v/>
      </c>
      <c r="BB16" s="306" t="str">
        <f t="shared" si="32"/>
        <v/>
      </c>
      <c r="BC16" s="307">
        <v>0</v>
      </c>
      <c r="BD16" s="308" t="str">
        <f t="shared" si="33"/>
        <v/>
      </c>
      <c r="BE16" s="309" t="str">
        <f t="shared" si="34"/>
        <v/>
      </c>
      <c r="BF16" s="310">
        <v>0</v>
      </c>
      <c r="BG16" s="311" t="str">
        <f t="shared" si="35"/>
        <v/>
      </c>
      <c r="BH16" s="312" t="str">
        <f t="shared" si="36"/>
        <v/>
      </c>
      <c r="BI16" s="304">
        <v>0</v>
      </c>
      <c r="BJ16" s="305" t="str">
        <f t="shared" si="37"/>
        <v/>
      </c>
      <c r="BK16" s="306" t="str">
        <f t="shared" si="38"/>
        <v/>
      </c>
      <c r="BL16" s="307">
        <v>0</v>
      </c>
      <c r="BM16" s="308" t="str">
        <f t="shared" si="39"/>
        <v/>
      </c>
      <c r="BN16" s="309" t="str">
        <f t="shared" si="40"/>
        <v/>
      </c>
      <c r="BO16" s="310">
        <v>0</v>
      </c>
      <c r="BP16" s="311" t="str">
        <f t="shared" si="41"/>
        <v/>
      </c>
      <c r="BQ16" s="312" t="str">
        <f t="shared" si="42"/>
        <v/>
      </c>
      <c r="BR16" s="313">
        <v>0</v>
      </c>
      <c r="BS16" s="314" t="str">
        <f t="shared" ref="BS16:BS32" si="70">IF(ISNUMBER(BT16),BT16/BT$36,"")</f>
        <v/>
      </c>
      <c r="BT16" s="315" t="str">
        <f t="shared" si="44"/>
        <v/>
      </c>
      <c r="BU16" s="283">
        <v>0</v>
      </c>
      <c r="BV16" s="284" t="str">
        <f t="shared" si="45"/>
        <v/>
      </c>
      <c r="BW16" s="285" t="str">
        <f t="shared" si="46"/>
        <v/>
      </c>
      <c r="BX16" s="286">
        <v>1</v>
      </c>
      <c r="BY16" s="287">
        <f t="shared" si="47"/>
        <v>0.500000000025</v>
      </c>
      <c r="BZ16" s="134">
        <f t="shared" si="48"/>
        <v>10</v>
      </c>
      <c r="CA16" s="288">
        <v>0</v>
      </c>
      <c r="CB16" s="289" t="str">
        <f t="shared" si="49"/>
        <v/>
      </c>
      <c r="CC16" s="290" t="str">
        <f t="shared" si="50"/>
        <v/>
      </c>
      <c r="CD16" s="304">
        <v>0</v>
      </c>
      <c r="CE16" s="305" t="str">
        <f t="shared" ref="CE16:CE34" si="71">IF(ISNUMBER(CF16),CF16/CF$36,"")</f>
        <v/>
      </c>
      <c r="CF16" s="306" t="str">
        <f t="shared" si="52"/>
        <v/>
      </c>
      <c r="CG16" s="288">
        <v>0</v>
      </c>
      <c r="CH16" s="289" t="str">
        <f t="shared" ref="CH16:CH34" si="72">IF(ISNUMBER(CI16),CI16/CI$36,"")</f>
        <v/>
      </c>
      <c r="CI16" s="290" t="str">
        <f t="shared" si="54"/>
        <v/>
      </c>
      <c r="CJ16" s="304">
        <v>0</v>
      </c>
      <c r="CK16" s="305" t="str">
        <f t="shared" ref="CK16:CK32" si="73">IF(ISNUMBER(CL16),CL16/CL$36,"")</f>
        <v/>
      </c>
      <c r="CL16" s="306" t="str">
        <f t="shared" si="56"/>
        <v/>
      </c>
      <c r="CM16" s="291">
        <v>0</v>
      </c>
      <c r="CN16" s="292" t="str">
        <f t="shared" si="57"/>
        <v/>
      </c>
      <c r="CO16" s="293" t="str">
        <f t="shared" si="58"/>
        <v/>
      </c>
      <c r="CP16" s="301">
        <v>0</v>
      </c>
      <c r="CQ16" s="302" t="str">
        <f t="shared" ref="CQ16:CQ32" si="74">IF(ISNUMBER(CR16),CR16/CR$36,"")</f>
        <v/>
      </c>
      <c r="CR16" s="303" t="str">
        <f t="shared" si="60"/>
        <v/>
      </c>
      <c r="CS16" s="298">
        <v>0</v>
      </c>
      <c r="CT16" s="299" t="str">
        <f t="shared" ref="CT16:CT32" si="75">IF(ISNUMBER(CU16),CU16/CU$36,"")</f>
        <v/>
      </c>
      <c r="CU16" s="300" t="str">
        <f t="shared" si="62"/>
        <v/>
      </c>
      <c r="CV16" s="280" t="str">
        <f t="shared" si="63"/>
        <v>Tablet</v>
      </c>
      <c r="CW16" s="316" t="str">
        <f t="shared" si="64"/>
        <v>Tablet Apps</v>
      </c>
    </row>
    <row r="17" spans="2:101" ht="15" thickBot="1" x14ac:dyDescent="0.25">
      <c r="B17" s="163" t="s">
        <v>310</v>
      </c>
      <c r="C17" s="164" t="s">
        <v>312</v>
      </c>
      <c r="D17" s="164" t="s">
        <v>311</v>
      </c>
      <c r="E17" s="165">
        <f>60/365</f>
        <v>0.16438356164383561</v>
      </c>
      <c r="F17" s="165">
        <f t="shared" si="0"/>
        <v>4.602739726027397</v>
      </c>
      <c r="G17" s="165">
        <f t="shared" si="1"/>
        <v>59.835616438356162</v>
      </c>
      <c r="H17" s="165">
        <f t="shared" si="2"/>
        <v>60</v>
      </c>
      <c r="I17" s="166"/>
      <c r="J17" s="167">
        <v>0</v>
      </c>
      <c r="K17" s="168" t="str">
        <f t="shared" si="3"/>
        <v/>
      </c>
      <c r="L17" s="169" t="str">
        <f t="shared" si="4"/>
        <v/>
      </c>
      <c r="M17" s="170">
        <v>0</v>
      </c>
      <c r="N17" s="171" t="str">
        <f t="shared" si="5"/>
        <v/>
      </c>
      <c r="O17" s="134" t="str">
        <f t="shared" si="6"/>
        <v/>
      </c>
      <c r="P17" s="172">
        <v>0</v>
      </c>
      <c r="Q17" s="173" t="str">
        <f t="shared" si="7"/>
        <v/>
      </c>
      <c r="R17" s="174" t="str">
        <f t="shared" si="8"/>
        <v/>
      </c>
      <c r="S17" s="175">
        <v>0</v>
      </c>
      <c r="T17" s="176" t="str">
        <f t="shared" si="9"/>
        <v/>
      </c>
      <c r="U17" s="177" t="str">
        <f t="shared" si="10"/>
        <v/>
      </c>
      <c r="V17" s="170">
        <v>0</v>
      </c>
      <c r="W17" s="171" t="str">
        <f t="shared" si="11"/>
        <v/>
      </c>
      <c r="X17" s="178" t="str">
        <f t="shared" si="12"/>
        <v/>
      </c>
      <c r="Y17" s="179">
        <v>0</v>
      </c>
      <c r="Z17" s="180" t="str">
        <f t="shared" si="13"/>
        <v/>
      </c>
      <c r="AA17" s="181" t="str">
        <f t="shared" si="14"/>
        <v/>
      </c>
      <c r="AB17" s="170">
        <v>0</v>
      </c>
      <c r="AC17" s="171" t="str">
        <f t="shared" si="15"/>
        <v/>
      </c>
      <c r="AD17" s="178" t="str">
        <f t="shared" si="16"/>
        <v/>
      </c>
      <c r="AE17" s="175">
        <v>0</v>
      </c>
      <c r="AF17" s="176" t="str">
        <f t="shared" si="17"/>
        <v/>
      </c>
      <c r="AG17" s="177" t="str">
        <f t="shared" si="18"/>
        <v/>
      </c>
      <c r="AH17" s="182">
        <v>0</v>
      </c>
      <c r="AI17" s="183" t="str">
        <f t="shared" si="65"/>
        <v/>
      </c>
      <c r="AJ17" s="184" t="str">
        <f t="shared" si="20"/>
        <v/>
      </c>
      <c r="AK17" s="185">
        <v>0</v>
      </c>
      <c r="AL17" s="186" t="str">
        <f t="shared" si="66"/>
        <v/>
      </c>
      <c r="AM17" s="187" t="str">
        <f t="shared" si="22"/>
        <v/>
      </c>
      <c r="AN17" s="167">
        <v>0</v>
      </c>
      <c r="AO17" s="168" t="str">
        <f t="shared" si="67"/>
        <v/>
      </c>
      <c r="AP17" s="169" t="str">
        <f t="shared" si="24"/>
        <v/>
      </c>
      <c r="AQ17" s="172">
        <v>0</v>
      </c>
      <c r="AR17" s="173" t="str">
        <f t="shared" si="68"/>
        <v/>
      </c>
      <c r="AS17" s="174" t="str">
        <f t="shared" si="26"/>
        <v/>
      </c>
      <c r="AT17" s="188">
        <v>0</v>
      </c>
      <c r="AU17" s="189" t="str">
        <f t="shared" si="69"/>
        <v/>
      </c>
      <c r="AV17" s="190" t="str">
        <f t="shared" si="28"/>
        <v/>
      </c>
      <c r="AW17" s="172">
        <v>0</v>
      </c>
      <c r="AX17" s="173" t="str">
        <f t="shared" si="29"/>
        <v/>
      </c>
      <c r="AY17" s="174" t="str">
        <f t="shared" si="30"/>
        <v/>
      </c>
      <c r="AZ17" s="188">
        <v>0</v>
      </c>
      <c r="BA17" s="189" t="str">
        <f t="shared" si="31"/>
        <v/>
      </c>
      <c r="BB17" s="190" t="str">
        <f t="shared" si="32"/>
        <v/>
      </c>
      <c r="BC17" s="191">
        <v>0</v>
      </c>
      <c r="BD17" s="192" t="str">
        <f t="shared" si="33"/>
        <v/>
      </c>
      <c r="BE17" s="193" t="str">
        <f t="shared" si="34"/>
        <v/>
      </c>
      <c r="BF17" s="194">
        <v>0</v>
      </c>
      <c r="BG17" s="195" t="str">
        <f t="shared" si="35"/>
        <v/>
      </c>
      <c r="BH17" s="196" t="str">
        <f t="shared" si="36"/>
        <v/>
      </c>
      <c r="BI17" s="188">
        <v>0</v>
      </c>
      <c r="BJ17" s="189" t="str">
        <f t="shared" si="37"/>
        <v/>
      </c>
      <c r="BK17" s="190" t="str">
        <f t="shared" si="38"/>
        <v/>
      </c>
      <c r="BL17" s="191">
        <v>0</v>
      </c>
      <c r="BM17" s="192" t="str">
        <f t="shared" si="39"/>
        <v/>
      </c>
      <c r="BN17" s="193" t="str">
        <f t="shared" si="40"/>
        <v/>
      </c>
      <c r="BO17" s="194">
        <v>0</v>
      </c>
      <c r="BP17" s="195" t="str">
        <f t="shared" si="41"/>
        <v/>
      </c>
      <c r="BQ17" s="196" t="str">
        <f t="shared" si="42"/>
        <v/>
      </c>
      <c r="BR17" s="197">
        <v>0</v>
      </c>
      <c r="BS17" s="198" t="str">
        <f t="shared" si="70"/>
        <v/>
      </c>
      <c r="BT17" s="199" t="str">
        <f t="shared" si="44"/>
        <v/>
      </c>
      <c r="BU17" s="167">
        <v>0</v>
      </c>
      <c r="BV17" s="168" t="str">
        <f t="shared" si="45"/>
        <v/>
      </c>
      <c r="BW17" s="169" t="str">
        <f t="shared" si="46"/>
        <v/>
      </c>
      <c r="BX17" s="170">
        <v>0</v>
      </c>
      <c r="BY17" s="171" t="str">
        <f t="shared" si="47"/>
        <v/>
      </c>
      <c r="BZ17" s="134" t="str">
        <f t="shared" si="48"/>
        <v/>
      </c>
      <c r="CA17" s="172">
        <v>0</v>
      </c>
      <c r="CB17" s="173" t="str">
        <f t="shared" si="49"/>
        <v/>
      </c>
      <c r="CC17" s="174" t="str">
        <f t="shared" si="50"/>
        <v/>
      </c>
      <c r="CD17" s="188">
        <v>0</v>
      </c>
      <c r="CE17" s="189" t="str">
        <f t="shared" si="71"/>
        <v/>
      </c>
      <c r="CF17" s="190" t="str">
        <f t="shared" si="52"/>
        <v/>
      </c>
      <c r="CG17" s="172">
        <v>0</v>
      </c>
      <c r="CH17" s="173" t="str">
        <f t="shared" si="72"/>
        <v/>
      </c>
      <c r="CI17" s="174" t="str">
        <f t="shared" si="54"/>
        <v/>
      </c>
      <c r="CJ17" s="188">
        <v>0</v>
      </c>
      <c r="CK17" s="189" t="str">
        <f t="shared" si="73"/>
        <v/>
      </c>
      <c r="CL17" s="190" t="str">
        <f t="shared" si="56"/>
        <v/>
      </c>
      <c r="CM17" s="175">
        <v>0</v>
      </c>
      <c r="CN17" s="176" t="str">
        <f t="shared" si="57"/>
        <v/>
      </c>
      <c r="CO17" s="177" t="str">
        <f t="shared" si="58"/>
        <v/>
      </c>
      <c r="CP17" s="185">
        <v>0</v>
      </c>
      <c r="CQ17" s="186" t="str">
        <f t="shared" si="74"/>
        <v/>
      </c>
      <c r="CR17" s="187" t="str">
        <f t="shared" si="60"/>
        <v/>
      </c>
      <c r="CS17" s="182">
        <v>0</v>
      </c>
      <c r="CT17" s="183" t="str">
        <f t="shared" si="75"/>
        <v/>
      </c>
      <c r="CU17" s="184" t="str">
        <f t="shared" si="62"/>
        <v/>
      </c>
      <c r="CV17" s="164" t="str">
        <f t="shared" si="63"/>
        <v>Tablet</v>
      </c>
      <c r="CW17" s="200" t="str">
        <f t="shared" si="64"/>
        <v>Tablet Apps IHD</v>
      </c>
    </row>
    <row r="18" spans="2:101" ht="29.25" thickBot="1" x14ac:dyDescent="0.25">
      <c r="B18" s="163" t="s">
        <v>310</v>
      </c>
      <c r="C18" s="164" t="s">
        <v>313</v>
      </c>
      <c r="D18" s="164" t="s">
        <v>311</v>
      </c>
      <c r="E18" s="165">
        <f>20/28</f>
        <v>0.7142857142857143</v>
      </c>
      <c r="F18" s="165">
        <f t="shared" si="0"/>
        <v>20</v>
      </c>
      <c r="G18" s="165">
        <f t="shared" si="1"/>
        <v>260</v>
      </c>
      <c r="H18" s="165">
        <f t="shared" si="2"/>
        <v>260.71428571428572</v>
      </c>
      <c r="I18" s="166"/>
      <c r="J18" s="167">
        <v>0</v>
      </c>
      <c r="K18" s="168" t="str">
        <f t="shared" si="3"/>
        <v/>
      </c>
      <c r="L18" s="169" t="str">
        <f t="shared" si="4"/>
        <v/>
      </c>
      <c r="M18" s="170">
        <v>0</v>
      </c>
      <c r="N18" s="171" t="str">
        <f t="shared" si="5"/>
        <v/>
      </c>
      <c r="O18" s="134" t="str">
        <f t="shared" si="6"/>
        <v/>
      </c>
      <c r="P18" s="172">
        <v>1</v>
      </c>
      <c r="Q18" s="173">
        <f t="shared" si="7"/>
        <v>0.57142857152653059</v>
      </c>
      <c r="R18" s="174">
        <f t="shared" si="8"/>
        <v>20</v>
      </c>
      <c r="S18" s="175">
        <v>0</v>
      </c>
      <c r="T18" s="176" t="str">
        <f t="shared" si="9"/>
        <v/>
      </c>
      <c r="U18" s="177" t="str">
        <f t="shared" si="10"/>
        <v/>
      </c>
      <c r="V18" s="170">
        <v>0</v>
      </c>
      <c r="W18" s="171" t="str">
        <f t="shared" si="11"/>
        <v/>
      </c>
      <c r="X18" s="178" t="str">
        <f t="shared" si="12"/>
        <v/>
      </c>
      <c r="Y18" s="179">
        <v>0</v>
      </c>
      <c r="Z18" s="180" t="str">
        <f t="shared" si="13"/>
        <v/>
      </c>
      <c r="AA18" s="181" t="str">
        <f t="shared" si="14"/>
        <v/>
      </c>
      <c r="AB18" s="170">
        <v>0</v>
      </c>
      <c r="AC18" s="171" t="str">
        <f t="shared" si="15"/>
        <v/>
      </c>
      <c r="AD18" s="178" t="str">
        <f t="shared" si="16"/>
        <v/>
      </c>
      <c r="AE18" s="175">
        <v>0</v>
      </c>
      <c r="AF18" s="176" t="str">
        <f t="shared" si="17"/>
        <v/>
      </c>
      <c r="AG18" s="177" t="str">
        <f t="shared" si="18"/>
        <v/>
      </c>
      <c r="AH18" s="182">
        <v>0</v>
      </c>
      <c r="AI18" s="183" t="str">
        <f t="shared" si="65"/>
        <v/>
      </c>
      <c r="AJ18" s="184" t="str">
        <f t="shared" si="20"/>
        <v/>
      </c>
      <c r="AK18" s="185">
        <v>0</v>
      </c>
      <c r="AL18" s="186" t="str">
        <f t="shared" si="66"/>
        <v/>
      </c>
      <c r="AM18" s="187" t="str">
        <f t="shared" si="22"/>
        <v/>
      </c>
      <c r="AN18" s="167">
        <v>0</v>
      </c>
      <c r="AO18" s="168" t="str">
        <f t="shared" si="67"/>
        <v/>
      </c>
      <c r="AP18" s="169" t="str">
        <f t="shared" si="24"/>
        <v/>
      </c>
      <c r="AQ18" s="172">
        <v>0</v>
      </c>
      <c r="AR18" s="173" t="str">
        <f t="shared" si="68"/>
        <v/>
      </c>
      <c r="AS18" s="174" t="str">
        <f t="shared" si="26"/>
        <v/>
      </c>
      <c r="AT18" s="188">
        <v>0</v>
      </c>
      <c r="AU18" s="189" t="str">
        <f t="shared" si="69"/>
        <v/>
      </c>
      <c r="AV18" s="190" t="str">
        <f t="shared" si="28"/>
        <v/>
      </c>
      <c r="AW18" s="172">
        <v>0</v>
      </c>
      <c r="AX18" s="173" t="str">
        <f t="shared" si="29"/>
        <v/>
      </c>
      <c r="AY18" s="174" t="str">
        <f t="shared" si="30"/>
        <v/>
      </c>
      <c r="AZ18" s="188">
        <v>0</v>
      </c>
      <c r="BA18" s="189" t="str">
        <f t="shared" si="31"/>
        <v/>
      </c>
      <c r="BB18" s="190" t="str">
        <f t="shared" si="32"/>
        <v/>
      </c>
      <c r="BC18" s="191">
        <v>0</v>
      </c>
      <c r="BD18" s="192" t="str">
        <f t="shared" si="33"/>
        <v/>
      </c>
      <c r="BE18" s="193" t="str">
        <f t="shared" si="34"/>
        <v/>
      </c>
      <c r="BF18" s="194">
        <v>0</v>
      </c>
      <c r="BG18" s="195" t="str">
        <f t="shared" si="35"/>
        <v/>
      </c>
      <c r="BH18" s="196" t="str">
        <f t="shared" si="36"/>
        <v/>
      </c>
      <c r="BI18" s="188">
        <v>0</v>
      </c>
      <c r="BJ18" s="189" t="str">
        <f t="shared" si="37"/>
        <v/>
      </c>
      <c r="BK18" s="190" t="str">
        <f t="shared" si="38"/>
        <v/>
      </c>
      <c r="BL18" s="191">
        <v>0</v>
      </c>
      <c r="BM18" s="192" t="str">
        <f t="shared" si="39"/>
        <v/>
      </c>
      <c r="BN18" s="193" t="str">
        <f t="shared" si="40"/>
        <v/>
      </c>
      <c r="BO18" s="194">
        <v>0</v>
      </c>
      <c r="BP18" s="195" t="str">
        <f t="shared" si="41"/>
        <v/>
      </c>
      <c r="BQ18" s="196" t="str">
        <f t="shared" si="42"/>
        <v/>
      </c>
      <c r="BR18" s="197">
        <v>0</v>
      </c>
      <c r="BS18" s="198" t="str">
        <f t="shared" si="70"/>
        <v/>
      </c>
      <c r="BT18" s="199" t="str">
        <f t="shared" si="44"/>
        <v/>
      </c>
      <c r="BU18" s="167">
        <v>0</v>
      </c>
      <c r="BV18" s="168" t="str">
        <f t="shared" si="45"/>
        <v/>
      </c>
      <c r="BW18" s="169" t="str">
        <f t="shared" si="46"/>
        <v/>
      </c>
      <c r="BX18" s="170">
        <v>0</v>
      </c>
      <c r="BY18" s="171" t="str">
        <f t="shared" si="47"/>
        <v/>
      </c>
      <c r="BZ18" s="134" t="str">
        <f t="shared" si="48"/>
        <v/>
      </c>
      <c r="CA18" s="172">
        <v>1</v>
      </c>
      <c r="CB18" s="173">
        <f t="shared" si="49"/>
        <v>0.57142857152653059</v>
      </c>
      <c r="CC18" s="174">
        <f t="shared" si="50"/>
        <v>20</v>
      </c>
      <c r="CD18" s="188">
        <v>0</v>
      </c>
      <c r="CE18" s="189" t="str">
        <f t="shared" si="71"/>
        <v/>
      </c>
      <c r="CF18" s="190" t="str">
        <f t="shared" si="52"/>
        <v/>
      </c>
      <c r="CG18" s="172">
        <v>0</v>
      </c>
      <c r="CH18" s="173" t="str">
        <f t="shared" si="72"/>
        <v/>
      </c>
      <c r="CI18" s="174" t="str">
        <f t="shared" si="54"/>
        <v/>
      </c>
      <c r="CJ18" s="188">
        <v>0</v>
      </c>
      <c r="CK18" s="189" t="str">
        <f t="shared" si="73"/>
        <v/>
      </c>
      <c r="CL18" s="190" t="str">
        <f t="shared" si="56"/>
        <v/>
      </c>
      <c r="CM18" s="175">
        <v>0</v>
      </c>
      <c r="CN18" s="176" t="str">
        <f t="shared" si="57"/>
        <v/>
      </c>
      <c r="CO18" s="177" t="str">
        <f t="shared" si="58"/>
        <v/>
      </c>
      <c r="CP18" s="185">
        <v>0</v>
      </c>
      <c r="CQ18" s="186" t="str">
        <f t="shared" si="74"/>
        <v/>
      </c>
      <c r="CR18" s="187" t="str">
        <f t="shared" si="60"/>
        <v/>
      </c>
      <c r="CS18" s="182">
        <v>0</v>
      </c>
      <c r="CT18" s="183" t="str">
        <f t="shared" si="75"/>
        <v/>
      </c>
      <c r="CU18" s="184" t="str">
        <f t="shared" si="62"/>
        <v/>
      </c>
      <c r="CV18" s="164" t="str">
        <f t="shared" si="63"/>
        <v>Tablet</v>
      </c>
      <c r="CW18" s="200" t="str">
        <f t="shared" si="64"/>
        <v>Tablet Apps All Access</v>
      </c>
    </row>
    <row r="19" spans="2:101" ht="29.25" thickBot="1" x14ac:dyDescent="0.25">
      <c r="B19" s="163" t="s">
        <v>310</v>
      </c>
      <c r="C19" s="164" t="s">
        <v>314</v>
      </c>
      <c r="D19" s="164" t="s">
        <v>311</v>
      </c>
      <c r="E19" s="165">
        <f>35/28</f>
        <v>1.25</v>
      </c>
      <c r="F19" s="165">
        <f t="shared" si="0"/>
        <v>35</v>
      </c>
      <c r="G19" s="165">
        <f t="shared" si="1"/>
        <v>455</v>
      </c>
      <c r="H19" s="165">
        <f t="shared" si="2"/>
        <v>456.25</v>
      </c>
      <c r="I19" s="166"/>
      <c r="J19" s="167">
        <v>0</v>
      </c>
      <c r="K19" s="168" t="str">
        <f t="shared" si="3"/>
        <v/>
      </c>
      <c r="L19" s="169" t="str">
        <f t="shared" si="4"/>
        <v/>
      </c>
      <c r="M19" s="170">
        <v>0</v>
      </c>
      <c r="N19" s="171" t="str">
        <f t="shared" si="5"/>
        <v/>
      </c>
      <c r="O19" s="134" t="str">
        <f t="shared" si="6"/>
        <v/>
      </c>
      <c r="P19" s="172">
        <v>0</v>
      </c>
      <c r="Q19" s="173" t="str">
        <f t="shared" si="7"/>
        <v/>
      </c>
      <c r="R19" s="174" t="str">
        <f t="shared" si="8"/>
        <v/>
      </c>
      <c r="S19" s="175">
        <v>0</v>
      </c>
      <c r="T19" s="176" t="str">
        <f t="shared" si="9"/>
        <v/>
      </c>
      <c r="U19" s="177" t="str">
        <f t="shared" si="10"/>
        <v/>
      </c>
      <c r="V19" s="170">
        <v>0</v>
      </c>
      <c r="W19" s="171" t="str">
        <f t="shared" si="11"/>
        <v/>
      </c>
      <c r="X19" s="178" t="str">
        <f t="shared" si="12"/>
        <v/>
      </c>
      <c r="Y19" s="179">
        <v>0</v>
      </c>
      <c r="Z19" s="180" t="str">
        <f t="shared" si="13"/>
        <v/>
      </c>
      <c r="AA19" s="181" t="str">
        <f t="shared" si="14"/>
        <v/>
      </c>
      <c r="AB19" s="170">
        <v>0</v>
      </c>
      <c r="AC19" s="171" t="str">
        <f t="shared" si="15"/>
        <v/>
      </c>
      <c r="AD19" s="178" t="str">
        <f t="shared" si="16"/>
        <v/>
      </c>
      <c r="AE19" s="175">
        <v>1</v>
      </c>
      <c r="AF19" s="176">
        <f t="shared" si="17"/>
        <v>1</v>
      </c>
      <c r="AG19" s="177">
        <f t="shared" si="18"/>
        <v>35</v>
      </c>
      <c r="AH19" s="182">
        <v>0</v>
      </c>
      <c r="AI19" s="183" t="str">
        <f t="shared" si="65"/>
        <v/>
      </c>
      <c r="AJ19" s="184" t="str">
        <f t="shared" si="20"/>
        <v/>
      </c>
      <c r="AK19" s="185">
        <v>0</v>
      </c>
      <c r="AL19" s="186" t="str">
        <f t="shared" si="66"/>
        <v/>
      </c>
      <c r="AM19" s="187" t="str">
        <f t="shared" si="22"/>
        <v/>
      </c>
      <c r="AN19" s="167">
        <v>0</v>
      </c>
      <c r="AO19" s="168" t="str">
        <f t="shared" si="67"/>
        <v/>
      </c>
      <c r="AP19" s="169" t="str">
        <f t="shared" si="24"/>
        <v/>
      </c>
      <c r="AQ19" s="172">
        <v>0</v>
      </c>
      <c r="AR19" s="173" t="str">
        <f t="shared" si="68"/>
        <v/>
      </c>
      <c r="AS19" s="174" t="str">
        <f t="shared" si="26"/>
        <v/>
      </c>
      <c r="AT19" s="188">
        <v>0</v>
      </c>
      <c r="AU19" s="189" t="str">
        <f t="shared" si="69"/>
        <v/>
      </c>
      <c r="AV19" s="190" t="str">
        <f t="shared" si="28"/>
        <v/>
      </c>
      <c r="AW19" s="172">
        <v>0</v>
      </c>
      <c r="AX19" s="173" t="str">
        <f t="shared" si="29"/>
        <v/>
      </c>
      <c r="AY19" s="174" t="str">
        <f t="shared" si="30"/>
        <v/>
      </c>
      <c r="AZ19" s="188">
        <v>0</v>
      </c>
      <c r="BA19" s="189" t="str">
        <f t="shared" si="31"/>
        <v/>
      </c>
      <c r="BB19" s="190" t="str">
        <f t="shared" si="32"/>
        <v/>
      </c>
      <c r="BC19" s="191">
        <v>0</v>
      </c>
      <c r="BD19" s="192" t="str">
        <f t="shared" si="33"/>
        <v/>
      </c>
      <c r="BE19" s="193" t="str">
        <f t="shared" si="34"/>
        <v/>
      </c>
      <c r="BF19" s="194">
        <v>0</v>
      </c>
      <c r="BG19" s="195" t="str">
        <f t="shared" si="35"/>
        <v/>
      </c>
      <c r="BH19" s="196" t="str">
        <f t="shared" si="36"/>
        <v/>
      </c>
      <c r="BI19" s="188">
        <v>0</v>
      </c>
      <c r="BJ19" s="189" t="str">
        <f t="shared" si="37"/>
        <v/>
      </c>
      <c r="BK19" s="190" t="str">
        <f t="shared" si="38"/>
        <v/>
      </c>
      <c r="BL19" s="191">
        <v>0</v>
      </c>
      <c r="BM19" s="192" t="str">
        <f t="shared" si="39"/>
        <v/>
      </c>
      <c r="BN19" s="193" t="str">
        <f t="shared" si="40"/>
        <v/>
      </c>
      <c r="BO19" s="194">
        <v>0</v>
      </c>
      <c r="BP19" s="195" t="str">
        <f t="shared" si="41"/>
        <v/>
      </c>
      <c r="BQ19" s="196" t="str">
        <f t="shared" si="42"/>
        <v/>
      </c>
      <c r="BR19" s="197">
        <v>0</v>
      </c>
      <c r="BS19" s="198" t="str">
        <f t="shared" si="70"/>
        <v/>
      </c>
      <c r="BT19" s="199" t="str">
        <f t="shared" si="44"/>
        <v/>
      </c>
      <c r="BU19" s="167">
        <v>0</v>
      </c>
      <c r="BV19" s="168" t="str">
        <f t="shared" si="45"/>
        <v/>
      </c>
      <c r="BW19" s="169" t="str">
        <f t="shared" si="46"/>
        <v/>
      </c>
      <c r="BX19" s="170">
        <v>0</v>
      </c>
      <c r="BY19" s="171" t="str">
        <f t="shared" si="47"/>
        <v/>
      </c>
      <c r="BZ19" s="134" t="str">
        <f t="shared" si="48"/>
        <v/>
      </c>
      <c r="CA19" s="172">
        <v>0</v>
      </c>
      <c r="CB19" s="173" t="str">
        <f t="shared" si="49"/>
        <v/>
      </c>
      <c r="CC19" s="174" t="str">
        <f t="shared" si="50"/>
        <v/>
      </c>
      <c r="CD19" s="188">
        <v>0</v>
      </c>
      <c r="CE19" s="189" t="str">
        <f t="shared" si="71"/>
        <v/>
      </c>
      <c r="CF19" s="190" t="str">
        <f t="shared" si="52"/>
        <v/>
      </c>
      <c r="CG19" s="172">
        <v>0</v>
      </c>
      <c r="CH19" s="173" t="str">
        <f t="shared" si="72"/>
        <v/>
      </c>
      <c r="CI19" s="174" t="str">
        <f t="shared" si="54"/>
        <v/>
      </c>
      <c r="CJ19" s="188">
        <v>0</v>
      </c>
      <c r="CK19" s="189" t="str">
        <f t="shared" si="73"/>
        <v/>
      </c>
      <c r="CL19" s="190" t="str">
        <f t="shared" si="56"/>
        <v/>
      </c>
      <c r="CM19" s="175">
        <v>0</v>
      </c>
      <c r="CN19" s="176" t="str">
        <f t="shared" si="57"/>
        <v/>
      </c>
      <c r="CO19" s="177" t="str">
        <f t="shared" si="58"/>
        <v/>
      </c>
      <c r="CP19" s="185">
        <v>0</v>
      </c>
      <c r="CQ19" s="186" t="str">
        <f t="shared" si="74"/>
        <v/>
      </c>
      <c r="CR19" s="187" t="str">
        <f t="shared" si="60"/>
        <v/>
      </c>
      <c r="CS19" s="182">
        <v>0</v>
      </c>
      <c r="CT19" s="183" t="str">
        <f t="shared" si="75"/>
        <v/>
      </c>
      <c r="CU19" s="184" t="str">
        <f t="shared" si="62"/>
        <v/>
      </c>
      <c r="CV19" s="164" t="str">
        <f t="shared" si="63"/>
        <v>Tablet</v>
      </c>
      <c r="CW19" s="200" t="str">
        <f t="shared" si="64"/>
        <v>Tablet Only for MEU</v>
      </c>
    </row>
    <row r="20" spans="2:101" ht="30.75" customHeight="1" thickBot="1" x14ac:dyDescent="0.25">
      <c r="B20" s="163" t="s">
        <v>310</v>
      </c>
      <c r="C20" s="164" t="s">
        <v>315</v>
      </c>
      <c r="D20" s="164" t="s">
        <v>311</v>
      </c>
      <c r="E20" s="165">
        <v>0</v>
      </c>
      <c r="F20" s="165">
        <f t="shared" si="0"/>
        <v>0</v>
      </c>
      <c r="G20" s="165">
        <f t="shared" si="1"/>
        <v>0</v>
      </c>
      <c r="H20" s="165">
        <f t="shared" si="2"/>
        <v>0</v>
      </c>
      <c r="I20" s="166"/>
      <c r="J20" s="167">
        <v>0</v>
      </c>
      <c r="K20" s="168" t="str">
        <f t="shared" si="3"/>
        <v/>
      </c>
      <c r="L20" s="169" t="str">
        <f t="shared" si="4"/>
        <v/>
      </c>
      <c r="M20" s="170">
        <v>0</v>
      </c>
      <c r="N20" s="171" t="str">
        <f t="shared" si="5"/>
        <v/>
      </c>
      <c r="O20" s="134" t="str">
        <f t="shared" si="6"/>
        <v/>
      </c>
      <c r="P20" s="172">
        <v>0</v>
      </c>
      <c r="Q20" s="173" t="str">
        <f t="shared" si="7"/>
        <v/>
      </c>
      <c r="R20" s="174" t="str">
        <f t="shared" si="8"/>
        <v/>
      </c>
      <c r="S20" s="175">
        <v>1</v>
      </c>
      <c r="T20" s="176" t="e">
        <f t="shared" si="9"/>
        <v>#DIV/0!</v>
      </c>
      <c r="U20" s="177">
        <f t="shared" si="10"/>
        <v>0</v>
      </c>
      <c r="V20" s="170">
        <v>0</v>
      </c>
      <c r="W20" s="171" t="str">
        <f t="shared" si="11"/>
        <v/>
      </c>
      <c r="X20" s="178" t="str">
        <f t="shared" si="12"/>
        <v/>
      </c>
      <c r="Y20" s="179">
        <v>0</v>
      </c>
      <c r="Z20" s="180" t="str">
        <f t="shared" si="13"/>
        <v/>
      </c>
      <c r="AA20" s="181" t="str">
        <f t="shared" si="14"/>
        <v/>
      </c>
      <c r="AB20" s="170">
        <v>1</v>
      </c>
      <c r="AC20" s="171" t="e">
        <f t="shared" si="15"/>
        <v>#DIV/0!</v>
      </c>
      <c r="AD20" s="178">
        <f t="shared" si="16"/>
        <v>0</v>
      </c>
      <c r="AE20" s="175">
        <v>0</v>
      </c>
      <c r="AF20" s="176" t="str">
        <f t="shared" si="17"/>
        <v/>
      </c>
      <c r="AG20" s="177" t="str">
        <f t="shared" si="18"/>
        <v/>
      </c>
      <c r="AH20" s="182">
        <v>1</v>
      </c>
      <c r="AI20" s="183" t="e">
        <f t="shared" si="65"/>
        <v>#DIV/0!</v>
      </c>
      <c r="AJ20" s="184">
        <f t="shared" si="20"/>
        <v>0</v>
      </c>
      <c r="AK20" s="185">
        <v>0</v>
      </c>
      <c r="AL20" s="186" t="str">
        <f t="shared" si="66"/>
        <v/>
      </c>
      <c r="AM20" s="187" t="str">
        <f t="shared" si="22"/>
        <v/>
      </c>
      <c r="AN20" s="167">
        <v>0</v>
      </c>
      <c r="AO20" s="168" t="str">
        <f t="shared" si="67"/>
        <v/>
      </c>
      <c r="AP20" s="169" t="str">
        <f t="shared" si="24"/>
        <v/>
      </c>
      <c r="AQ20" s="172">
        <v>0</v>
      </c>
      <c r="AR20" s="173" t="str">
        <f t="shared" si="68"/>
        <v/>
      </c>
      <c r="AS20" s="174" t="str">
        <f t="shared" si="26"/>
        <v/>
      </c>
      <c r="AT20" s="188">
        <v>0</v>
      </c>
      <c r="AU20" s="189" t="str">
        <f t="shared" si="69"/>
        <v/>
      </c>
      <c r="AV20" s="190" t="str">
        <f t="shared" si="28"/>
        <v/>
      </c>
      <c r="AW20" s="172">
        <v>1</v>
      </c>
      <c r="AX20" s="173" t="e">
        <f t="shared" si="29"/>
        <v>#DIV/0!</v>
      </c>
      <c r="AY20" s="174">
        <f t="shared" si="30"/>
        <v>0</v>
      </c>
      <c r="AZ20" s="188">
        <v>0</v>
      </c>
      <c r="BA20" s="189" t="str">
        <f t="shared" si="31"/>
        <v/>
      </c>
      <c r="BB20" s="190" t="str">
        <f t="shared" si="32"/>
        <v/>
      </c>
      <c r="BC20" s="191">
        <v>0</v>
      </c>
      <c r="BD20" s="192" t="str">
        <f t="shared" si="33"/>
        <v/>
      </c>
      <c r="BE20" s="193" t="str">
        <f t="shared" si="34"/>
        <v/>
      </c>
      <c r="BF20" s="194">
        <v>0</v>
      </c>
      <c r="BG20" s="195" t="str">
        <f t="shared" si="35"/>
        <v/>
      </c>
      <c r="BH20" s="196" t="str">
        <f t="shared" si="36"/>
        <v/>
      </c>
      <c r="BI20" s="188">
        <v>0</v>
      </c>
      <c r="BJ20" s="189" t="str">
        <f t="shared" si="37"/>
        <v/>
      </c>
      <c r="BK20" s="190" t="str">
        <f t="shared" si="38"/>
        <v/>
      </c>
      <c r="BL20" s="191">
        <v>0</v>
      </c>
      <c r="BM20" s="192" t="str">
        <f t="shared" si="39"/>
        <v/>
      </c>
      <c r="BN20" s="193" t="str">
        <f t="shared" si="40"/>
        <v/>
      </c>
      <c r="BO20" s="194">
        <v>0</v>
      </c>
      <c r="BP20" s="195" t="str">
        <f t="shared" si="41"/>
        <v/>
      </c>
      <c r="BQ20" s="196" t="str">
        <f t="shared" si="42"/>
        <v/>
      </c>
      <c r="BR20" s="197">
        <v>1</v>
      </c>
      <c r="BS20" s="198" t="e">
        <f t="shared" si="70"/>
        <v>#DIV/0!</v>
      </c>
      <c r="BT20" s="199">
        <f t="shared" si="44"/>
        <v>0</v>
      </c>
      <c r="BU20" s="167">
        <v>0</v>
      </c>
      <c r="BV20" s="168" t="str">
        <f t="shared" si="45"/>
        <v/>
      </c>
      <c r="BW20" s="169" t="str">
        <f t="shared" si="46"/>
        <v/>
      </c>
      <c r="BX20" s="170">
        <v>0</v>
      </c>
      <c r="BY20" s="171" t="str">
        <f t="shared" si="47"/>
        <v/>
      </c>
      <c r="BZ20" s="134" t="str">
        <f t="shared" si="48"/>
        <v/>
      </c>
      <c r="CA20" s="172">
        <v>0</v>
      </c>
      <c r="CB20" s="173" t="str">
        <f t="shared" si="49"/>
        <v/>
      </c>
      <c r="CC20" s="174" t="str">
        <f t="shared" si="50"/>
        <v/>
      </c>
      <c r="CD20" s="188">
        <v>0</v>
      </c>
      <c r="CE20" s="189" t="str">
        <f t="shared" si="71"/>
        <v/>
      </c>
      <c r="CF20" s="190" t="str">
        <f t="shared" si="52"/>
        <v/>
      </c>
      <c r="CG20" s="172">
        <v>1</v>
      </c>
      <c r="CH20" s="173" t="e">
        <f t="shared" si="72"/>
        <v>#DIV/0!</v>
      </c>
      <c r="CI20" s="174">
        <f t="shared" si="54"/>
        <v>0</v>
      </c>
      <c r="CJ20" s="188">
        <v>0</v>
      </c>
      <c r="CK20" s="189" t="str">
        <f t="shared" si="73"/>
        <v/>
      </c>
      <c r="CL20" s="190" t="str">
        <f t="shared" si="56"/>
        <v/>
      </c>
      <c r="CM20" s="175">
        <v>1</v>
      </c>
      <c r="CN20" s="176" t="e">
        <f t="shared" si="57"/>
        <v>#DIV/0!</v>
      </c>
      <c r="CO20" s="177">
        <f t="shared" si="58"/>
        <v>0</v>
      </c>
      <c r="CP20" s="185">
        <v>0</v>
      </c>
      <c r="CQ20" s="186" t="str">
        <f t="shared" si="74"/>
        <v/>
      </c>
      <c r="CR20" s="187" t="str">
        <f t="shared" si="60"/>
        <v/>
      </c>
      <c r="CS20" s="182">
        <v>0</v>
      </c>
      <c r="CT20" s="183" t="str">
        <f t="shared" si="75"/>
        <v/>
      </c>
      <c r="CU20" s="184" t="str">
        <f t="shared" si="62"/>
        <v/>
      </c>
      <c r="CV20" s="164" t="str">
        <f t="shared" si="63"/>
        <v>Tablet</v>
      </c>
      <c r="CW20" s="200" t="str">
        <f t="shared" si="64"/>
        <v>Tablet Apps HD/Comp</v>
      </c>
    </row>
    <row r="21" spans="2:101" ht="24.75" customHeight="1" thickBot="1" x14ac:dyDescent="0.25">
      <c r="B21" s="163" t="s">
        <v>310</v>
      </c>
      <c r="C21" s="164" t="s">
        <v>316</v>
      </c>
      <c r="D21" s="164" t="s">
        <v>316</v>
      </c>
      <c r="E21" s="165">
        <f>19.99/28</f>
        <v>0.71392857142857136</v>
      </c>
      <c r="F21" s="165">
        <f t="shared" si="0"/>
        <v>19.989999999999998</v>
      </c>
      <c r="G21" s="165">
        <f t="shared" si="1"/>
        <v>259.87</v>
      </c>
      <c r="H21" s="165">
        <f t="shared" si="2"/>
        <v>260.58392857142854</v>
      </c>
      <c r="I21" s="166"/>
      <c r="J21" s="167">
        <v>0</v>
      </c>
      <c r="K21" s="168" t="str">
        <f t="shared" si="3"/>
        <v/>
      </c>
      <c r="L21" s="169" t="str">
        <f t="shared" si="4"/>
        <v/>
      </c>
      <c r="M21" s="170">
        <v>0</v>
      </c>
      <c r="N21" s="171" t="str">
        <f t="shared" si="5"/>
        <v/>
      </c>
      <c r="O21" s="134" t="str">
        <f t="shared" si="6"/>
        <v/>
      </c>
      <c r="P21" s="172">
        <v>0</v>
      </c>
      <c r="Q21" s="173" t="str">
        <f t="shared" si="7"/>
        <v/>
      </c>
      <c r="R21" s="174" t="str">
        <f t="shared" si="8"/>
        <v/>
      </c>
      <c r="S21" s="175">
        <v>0</v>
      </c>
      <c r="T21" s="176" t="str">
        <f t="shared" si="9"/>
        <v/>
      </c>
      <c r="U21" s="177" t="str">
        <f t="shared" si="10"/>
        <v/>
      </c>
      <c r="V21" s="170">
        <v>0</v>
      </c>
      <c r="W21" s="171" t="str">
        <f t="shared" si="11"/>
        <v/>
      </c>
      <c r="X21" s="178" t="str">
        <f t="shared" si="12"/>
        <v/>
      </c>
      <c r="Y21" s="179">
        <v>0</v>
      </c>
      <c r="Z21" s="180" t="str">
        <f t="shared" si="13"/>
        <v/>
      </c>
      <c r="AA21" s="181" t="str">
        <f t="shared" si="14"/>
        <v/>
      </c>
      <c r="AB21" s="170">
        <v>0</v>
      </c>
      <c r="AC21" s="171" t="str">
        <f t="shared" si="15"/>
        <v/>
      </c>
      <c r="AD21" s="178" t="str">
        <f t="shared" si="16"/>
        <v/>
      </c>
      <c r="AE21" s="175">
        <v>0</v>
      </c>
      <c r="AF21" s="176" t="str">
        <f t="shared" si="17"/>
        <v/>
      </c>
      <c r="AG21" s="177" t="str">
        <f t="shared" si="18"/>
        <v/>
      </c>
      <c r="AH21" s="182">
        <v>0</v>
      </c>
      <c r="AI21" s="183" t="str">
        <f t="shared" si="65"/>
        <v/>
      </c>
      <c r="AJ21" s="184" t="str">
        <f t="shared" si="20"/>
        <v/>
      </c>
      <c r="AK21" s="185">
        <v>0</v>
      </c>
      <c r="AL21" s="186" t="str">
        <f t="shared" si="66"/>
        <v/>
      </c>
      <c r="AM21" s="187" t="str">
        <f t="shared" si="22"/>
        <v/>
      </c>
      <c r="AN21" s="167">
        <v>1</v>
      </c>
      <c r="AO21" s="168">
        <f t="shared" si="67"/>
        <v>1</v>
      </c>
      <c r="AP21" s="169">
        <f t="shared" si="24"/>
        <v>19.989999999999998</v>
      </c>
      <c r="AQ21" s="172">
        <v>0</v>
      </c>
      <c r="AR21" s="173" t="str">
        <f t="shared" si="68"/>
        <v/>
      </c>
      <c r="AS21" s="174" t="str">
        <f t="shared" si="26"/>
        <v/>
      </c>
      <c r="AT21" s="188">
        <v>0</v>
      </c>
      <c r="AU21" s="189" t="str">
        <f t="shared" si="69"/>
        <v/>
      </c>
      <c r="AV21" s="190" t="str">
        <f t="shared" si="28"/>
        <v/>
      </c>
      <c r="AW21" s="172">
        <v>0</v>
      </c>
      <c r="AX21" s="173" t="str">
        <f t="shared" si="29"/>
        <v/>
      </c>
      <c r="AY21" s="174" t="str">
        <f t="shared" si="30"/>
        <v/>
      </c>
      <c r="AZ21" s="188">
        <v>0</v>
      </c>
      <c r="BA21" s="189" t="str">
        <f t="shared" si="31"/>
        <v/>
      </c>
      <c r="BB21" s="190" t="str">
        <f t="shared" si="32"/>
        <v/>
      </c>
      <c r="BC21" s="191">
        <v>0</v>
      </c>
      <c r="BD21" s="192" t="str">
        <f t="shared" si="33"/>
        <v/>
      </c>
      <c r="BE21" s="193" t="str">
        <f t="shared" si="34"/>
        <v/>
      </c>
      <c r="BF21" s="194">
        <v>0</v>
      </c>
      <c r="BG21" s="195" t="str">
        <f t="shared" si="35"/>
        <v/>
      </c>
      <c r="BH21" s="196" t="str">
        <f t="shared" si="36"/>
        <v/>
      </c>
      <c r="BI21" s="188">
        <v>0</v>
      </c>
      <c r="BJ21" s="189" t="str">
        <f t="shared" si="37"/>
        <v/>
      </c>
      <c r="BK21" s="190" t="str">
        <f t="shared" si="38"/>
        <v/>
      </c>
      <c r="BL21" s="191">
        <v>0</v>
      </c>
      <c r="BM21" s="192" t="str">
        <f t="shared" si="39"/>
        <v/>
      </c>
      <c r="BN21" s="193" t="str">
        <f t="shared" si="40"/>
        <v/>
      </c>
      <c r="BO21" s="194">
        <v>0</v>
      </c>
      <c r="BP21" s="195" t="str">
        <f t="shared" si="41"/>
        <v/>
      </c>
      <c r="BQ21" s="196" t="str">
        <f t="shared" si="42"/>
        <v/>
      </c>
      <c r="BR21" s="197">
        <v>0</v>
      </c>
      <c r="BS21" s="198" t="str">
        <f t="shared" si="70"/>
        <v/>
      </c>
      <c r="BT21" s="199" t="str">
        <f t="shared" si="44"/>
        <v/>
      </c>
      <c r="BU21" s="167">
        <v>0</v>
      </c>
      <c r="BV21" s="168" t="str">
        <f t="shared" si="45"/>
        <v/>
      </c>
      <c r="BW21" s="169" t="str">
        <f t="shared" si="46"/>
        <v/>
      </c>
      <c r="BX21" s="170">
        <v>0</v>
      </c>
      <c r="BY21" s="171" t="str">
        <f t="shared" si="47"/>
        <v/>
      </c>
      <c r="BZ21" s="134" t="str">
        <f t="shared" si="48"/>
        <v/>
      </c>
      <c r="CA21" s="172">
        <v>0</v>
      </c>
      <c r="CB21" s="173" t="str">
        <f t="shared" si="49"/>
        <v/>
      </c>
      <c r="CC21" s="174" t="str">
        <f t="shared" si="50"/>
        <v/>
      </c>
      <c r="CD21" s="188">
        <v>0</v>
      </c>
      <c r="CE21" s="189" t="str">
        <f t="shared" si="71"/>
        <v/>
      </c>
      <c r="CF21" s="190" t="str">
        <f t="shared" si="52"/>
        <v/>
      </c>
      <c r="CG21" s="172">
        <v>0</v>
      </c>
      <c r="CH21" s="173" t="str">
        <f t="shared" si="72"/>
        <v/>
      </c>
      <c r="CI21" s="174" t="str">
        <f t="shared" si="54"/>
        <v/>
      </c>
      <c r="CJ21" s="188">
        <v>0</v>
      </c>
      <c r="CK21" s="189" t="str">
        <f t="shared" si="73"/>
        <v/>
      </c>
      <c r="CL21" s="190" t="str">
        <f t="shared" si="56"/>
        <v/>
      </c>
      <c r="CM21" s="175">
        <v>0</v>
      </c>
      <c r="CN21" s="176" t="str">
        <f t="shared" si="57"/>
        <v/>
      </c>
      <c r="CO21" s="177" t="str">
        <f t="shared" si="58"/>
        <v/>
      </c>
      <c r="CP21" s="185">
        <v>0</v>
      </c>
      <c r="CQ21" s="186" t="str">
        <f t="shared" si="74"/>
        <v/>
      </c>
      <c r="CR21" s="187" t="str">
        <f t="shared" si="60"/>
        <v/>
      </c>
      <c r="CS21" s="182">
        <v>0</v>
      </c>
      <c r="CT21" s="183" t="str">
        <f t="shared" si="75"/>
        <v/>
      </c>
      <c r="CU21" s="184" t="str">
        <f t="shared" si="62"/>
        <v/>
      </c>
      <c r="CV21" s="164" t="str">
        <f t="shared" si="63"/>
        <v>Times Reader</v>
      </c>
      <c r="CW21" s="200" t="str">
        <f t="shared" si="64"/>
        <v>Times Reader</v>
      </c>
    </row>
    <row r="22" spans="2:101" ht="31.5" customHeight="1" thickBot="1" x14ac:dyDescent="0.25">
      <c r="B22" s="163" t="s">
        <v>310</v>
      </c>
      <c r="C22" s="164" t="s">
        <v>317</v>
      </c>
      <c r="D22" s="164" t="s">
        <v>316</v>
      </c>
      <c r="E22" s="165">
        <v>0</v>
      </c>
      <c r="F22" s="165">
        <f t="shared" si="0"/>
        <v>0</v>
      </c>
      <c r="G22" s="165">
        <f t="shared" si="1"/>
        <v>0</v>
      </c>
      <c r="H22" s="165">
        <f t="shared" si="2"/>
        <v>0</v>
      </c>
      <c r="I22" s="166"/>
      <c r="J22" s="167">
        <v>0</v>
      </c>
      <c r="K22" s="168" t="str">
        <f t="shared" si="3"/>
        <v/>
      </c>
      <c r="L22" s="169" t="str">
        <f t="shared" si="4"/>
        <v/>
      </c>
      <c r="M22" s="170">
        <v>1</v>
      </c>
      <c r="N22" s="171">
        <f t="shared" si="5"/>
        <v>0</v>
      </c>
      <c r="O22" s="134">
        <f t="shared" si="6"/>
        <v>0</v>
      </c>
      <c r="P22" s="172">
        <v>1</v>
      </c>
      <c r="Q22" s="173">
        <f t="shared" si="7"/>
        <v>0</v>
      </c>
      <c r="R22" s="174">
        <f t="shared" si="8"/>
        <v>0</v>
      </c>
      <c r="S22" s="175">
        <v>1</v>
      </c>
      <c r="T22" s="176" t="e">
        <f t="shared" si="9"/>
        <v>#DIV/0!</v>
      </c>
      <c r="U22" s="177">
        <f t="shared" si="10"/>
        <v>0</v>
      </c>
      <c r="V22" s="170">
        <v>0</v>
      </c>
      <c r="W22" s="171" t="str">
        <f t="shared" si="11"/>
        <v/>
      </c>
      <c r="X22" s="178" t="str">
        <f t="shared" si="12"/>
        <v/>
      </c>
      <c r="Y22" s="179">
        <v>0</v>
      </c>
      <c r="Z22" s="180" t="str">
        <f t="shared" si="13"/>
        <v/>
      </c>
      <c r="AA22" s="181" t="str">
        <f t="shared" si="14"/>
        <v/>
      </c>
      <c r="AB22" s="170">
        <v>1</v>
      </c>
      <c r="AC22" s="171" t="e">
        <f t="shared" si="15"/>
        <v>#DIV/0!</v>
      </c>
      <c r="AD22" s="178">
        <f t="shared" si="16"/>
        <v>0</v>
      </c>
      <c r="AE22" s="175">
        <v>1</v>
      </c>
      <c r="AF22" s="176">
        <f t="shared" si="17"/>
        <v>0</v>
      </c>
      <c r="AG22" s="177">
        <f t="shared" si="18"/>
        <v>0</v>
      </c>
      <c r="AH22" s="182">
        <v>1</v>
      </c>
      <c r="AI22" s="183" t="e">
        <f t="shared" si="65"/>
        <v>#DIV/0!</v>
      </c>
      <c r="AJ22" s="184">
        <f t="shared" si="20"/>
        <v>0</v>
      </c>
      <c r="AK22" s="185">
        <v>0</v>
      </c>
      <c r="AL22" s="186" t="str">
        <f t="shared" si="66"/>
        <v/>
      </c>
      <c r="AM22" s="187" t="str">
        <f t="shared" si="22"/>
        <v/>
      </c>
      <c r="AN22" s="167">
        <v>0</v>
      </c>
      <c r="AO22" s="168" t="str">
        <f t="shared" si="67"/>
        <v/>
      </c>
      <c r="AP22" s="169" t="str">
        <f t="shared" si="24"/>
        <v/>
      </c>
      <c r="AQ22" s="172">
        <v>0</v>
      </c>
      <c r="AR22" s="173" t="str">
        <f t="shared" si="68"/>
        <v/>
      </c>
      <c r="AS22" s="174" t="str">
        <f t="shared" si="26"/>
        <v/>
      </c>
      <c r="AT22" s="188">
        <v>0</v>
      </c>
      <c r="AU22" s="189" t="str">
        <f t="shared" si="69"/>
        <v/>
      </c>
      <c r="AV22" s="190" t="str">
        <f t="shared" si="28"/>
        <v/>
      </c>
      <c r="AW22" s="172">
        <v>1</v>
      </c>
      <c r="AX22" s="173" t="e">
        <f t="shared" si="29"/>
        <v>#DIV/0!</v>
      </c>
      <c r="AY22" s="174">
        <f t="shared" si="30"/>
        <v>0</v>
      </c>
      <c r="AZ22" s="188">
        <v>0</v>
      </c>
      <c r="BA22" s="189" t="str">
        <f t="shared" si="31"/>
        <v/>
      </c>
      <c r="BB22" s="190" t="str">
        <f t="shared" si="32"/>
        <v/>
      </c>
      <c r="BC22" s="191">
        <v>0</v>
      </c>
      <c r="BD22" s="192" t="str">
        <f t="shared" si="33"/>
        <v/>
      </c>
      <c r="BE22" s="193" t="str">
        <f t="shared" si="34"/>
        <v/>
      </c>
      <c r="BF22" s="194">
        <v>0</v>
      </c>
      <c r="BG22" s="195" t="str">
        <f t="shared" si="35"/>
        <v/>
      </c>
      <c r="BH22" s="196" t="str">
        <f t="shared" si="36"/>
        <v/>
      </c>
      <c r="BI22" s="188">
        <v>0</v>
      </c>
      <c r="BJ22" s="189" t="str">
        <f t="shared" si="37"/>
        <v/>
      </c>
      <c r="BK22" s="190" t="str">
        <f t="shared" si="38"/>
        <v/>
      </c>
      <c r="BL22" s="191">
        <v>0</v>
      </c>
      <c r="BM22" s="192" t="str">
        <f t="shared" si="39"/>
        <v/>
      </c>
      <c r="BN22" s="193" t="str">
        <f t="shared" si="40"/>
        <v/>
      </c>
      <c r="BO22" s="194">
        <v>0</v>
      </c>
      <c r="BP22" s="195" t="str">
        <f t="shared" si="41"/>
        <v/>
      </c>
      <c r="BQ22" s="196" t="str">
        <f t="shared" si="42"/>
        <v/>
      </c>
      <c r="BR22" s="197">
        <v>1</v>
      </c>
      <c r="BS22" s="198" t="e">
        <f t="shared" si="70"/>
        <v>#DIV/0!</v>
      </c>
      <c r="BT22" s="199">
        <f t="shared" si="44"/>
        <v>0</v>
      </c>
      <c r="BU22" s="167">
        <v>0</v>
      </c>
      <c r="BV22" s="168" t="str">
        <f t="shared" si="45"/>
        <v/>
      </c>
      <c r="BW22" s="169" t="str">
        <f t="shared" si="46"/>
        <v/>
      </c>
      <c r="BX22" s="170">
        <v>1</v>
      </c>
      <c r="BY22" s="171">
        <f t="shared" si="47"/>
        <v>0</v>
      </c>
      <c r="BZ22" s="134">
        <f t="shared" si="48"/>
        <v>0</v>
      </c>
      <c r="CA22" s="172">
        <v>1</v>
      </c>
      <c r="CB22" s="173">
        <f t="shared" si="49"/>
        <v>0</v>
      </c>
      <c r="CC22" s="174">
        <f t="shared" si="50"/>
        <v>0</v>
      </c>
      <c r="CD22" s="188">
        <v>0</v>
      </c>
      <c r="CE22" s="189" t="str">
        <f t="shared" si="71"/>
        <v/>
      </c>
      <c r="CF22" s="190" t="str">
        <f t="shared" si="52"/>
        <v/>
      </c>
      <c r="CG22" s="172">
        <v>0</v>
      </c>
      <c r="CH22" s="173" t="str">
        <f t="shared" si="72"/>
        <v/>
      </c>
      <c r="CI22" s="174" t="str">
        <f t="shared" si="54"/>
        <v/>
      </c>
      <c r="CJ22" s="188">
        <v>0</v>
      </c>
      <c r="CK22" s="189" t="str">
        <f t="shared" si="73"/>
        <v/>
      </c>
      <c r="CL22" s="190" t="str">
        <f t="shared" si="56"/>
        <v/>
      </c>
      <c r="CM22" s="175">
        <v>1</v>
      </c>
      <c r="CN22" s="176" t="e">
        <f t="shared" si="57"/>
        <v>#DIV/0!</v>
      </c>
      <c r="CO22" s="177">
        <f t="shared" si="58"/>
        <v>0</v>
      </c>
      <c r="CP22" s="185">
        <v>0</v>
      </c>
      <c r="CQ22" s="186" t="str">
        <f t="shared" si="74"/>
        <v/>
      </c>
      <c r="CR22" s="187" t="str">
        <f t="shared" si="60"/>
        <v/>
      </c>
      <c r="CS22" s="182">
        <v>0</v>
      </c>
      <c r="CT22" s="183" t="str">
        <f t="shared" si="75"/>
        <v/>
      </c>
      <c r="CU22" s="184" t="str">
        <f t="shared" si="62"/>
        <v/>
      </c>
      <c r="CV22" s="164" t="str">
        <f t="shared" si="63"/>
        <v>Times Reader</v>
      </c>
      <c r="CW22" s="200" t="str">
        <f t="shared" si="64"/>
        <v>Times Reader HD/Comp</v>
      </c>
    </row>
    <row r="23" spans="2:101" ht="31.5" customHeight="1" thickBot="1" x14ac:dyDescent="0.25">
      <c r="B23" s="163" t="s">
        <v>310</v>
      </c>
      <c r="C23" s="164" t="s">
        <v>318</v>
      </c>
      <c r="D23" s="164" t="s">
        <v>318</v>
      </c>
      <c r="E23" s="165">
        <f>15/28</f>
        <v>0.5357142857142857</v>
      </c>
      <c r="F23" s="165">
        <f t="shared" si="0"/>
        <v>15</v>
      </c>
      <c r="G23" s="165">
        <f t="shared" si="1"/>
        <v>195</v>
      </c>
      <c r="H23" s="165">
        <f t="shared" si="2"/>
        <v>195.53571428571428</v>
      </c>
      <c r="I23" s="166"/>
      <c r="J23" s="167">
        <v>0</v>
      </c>
      <c r="K23" s="168" t="str">
        <f t="shared" si="3"/>
        <v/>
      </c>
      <c r="L23" s="169" t="str">
        <f t="shared" si="4"/>
        <v/>
      </c>
      <c r="M23" s="170">
        <v>0</v>
      </c>
      <c r="N23" s="171" t="str">
        <f t="shared" si="5"/>
        <v/>
      </c>
      <c r="O23" s="134" t="str">
        <f t="shared" si="6"/>
        <v/>
      </c>
      <c r="P23" s="172">
        <v>0</v>
      </c>
      <c r="Q23" s="173" t="str">
        <f t="shared" si="7"/>
        <v/>
      </c>
      <c r="R23" s="174" t="str">
        <f t="shared" si="8"/>
        <v/>
      </c>
      <c r="S23" s="175">
        <v>0</v>
      </c>
      <c r="T23" s="176" t="str">
        <f t="shared" si="9"/>
        <v/>
      </c>
      <c r="U23" s="177" t="str">
        <f t="shared" si="10"/>
        <v/>
      </c>
      <c r="V23" s="170">
        <v>0</v>
      </c>
      <c r="W23" s="171" t="str">
        <f t="shared" si="11"/>
        <v/>
      </c>
      <c r="X23" s="178" t="str">
        <f t="shared" si="12"/>
        <v/>
      </c>
      <c r="Y23" s="179">
        <v>0</v>
      </c>
      <c r="Z23" s="180" t="str">
        <f t="shared" si="13"/>
        <v/>
      </c>
      <c r="AA23" s="181" t="str">
        <f t="shared" si="14"/>
        <v/>
      </c>
      <c r="AB23" s="170">
        <v>0</v>
      </c>
      <c r="AC23" s="171" t="str">
        <f t="shared" si="15"/>
        <v/>
      </c>
      <c r="AD23" s="178" t="str">
        <f t="shared" si="16"/>
        <v/>
      </c>
      <c r="AE23" s="175">
        <v>0</v>
      </c>
      <c r="AF23" s="176" t="str">
        <f t="shared" si="17"/>
        <v/>
      </c>
      <c r="AG23" s="177" t="str">
        <f t="shared" si="18"/>
        <v/>
      </c>
      <c r="AH23" s="182">
        <v>0</v>
      </c>
      <c r="AI23" s="183" t="str">
        <f t="shared" si="65"/>
        <v/>
      </c>
      <c r="AJ23" s="184" t="str">
        <f t="shared" si="20"/>
        <v/>
      </c>
      <c r="AK23" s="185">
        <v>0</v>
      </c>
      <c r="AL23" s="186" t="str">
        <f t="shared" si="66"/>
        <v/>
      </c>
      <c r="AM23" s="187" t="str">
        <f t="shared" si="22"/>
        <v/>
      </c>
      <c r="AN23" s="167">
        <v>0</v>
      </c>
      <c r="AO23" s="168" t="str">
        <f t="shared" si="67"/>
        <v/>
      </c>
      <c r="AP23" s="169" t="str">
        <f t="shared" si="24"/>
        <v/>
      </c>
      <c r="AQ23" s="172">
        <v>0</v>
      </c>
      <c r="AR23" s="173" t="str">
        <f t="shared" si="68"/>
        <v/>
      </c>
      <c r="AS23" s="174" t="str">
        <f t="shared" si="26"/>
        <v/>
      </c>
      <c r="AT23" s="188">
        <v>0</v>
      </c>
      <c r="AU23" s="189" t="str">
        <f t="shared" si="69"/>
        <v/>
      </c>
      <c r="AV23" s="190" t="str">
        <f t="shared" si="28"/>
        <v/>
      </c>
      <c r="AW23" s="172">
        <v>0</v>
      </c>
      <c r="AX23" s="173" t="str">
        <f t="shared" si="29"/>
        <v/>
      </c>
      <c r="AY23" s="174" t="str">
        <f t="shared" si="30"/>
        <v/>
      </c>
      <c r="AZ23" s="188">
        <v>0</v>
      </c>
      <c r="BA23" s="189" t="str">
        <f t="shared" si="31"/>
        <v/>
      </c>
      <c r="BB23" s="190" t="str">
        <f t="shared" si="32"/>
        <v/>
      </c>
      <c r="BC23" s="191">
        <v>1</v>
      </c>
      <c r="BD23" s="192">
        <f t="shared" si="33"/>
        <v>1</v>
      </c>
      <c r="BE23" s="193">
        <f t="shared" si="34"/>
        <v>15</v>
      </c>
      <c r="BF23" s="194">
        <v>0</v>
      </c>
      <c r="BG23" s="195" t="str">
        <f t="shared" si="35"/>
        <v/>
      </c>
      <c r="BH23" s="196" t="str">
        <f t="shared" si="36"/>
        <v/>
      </c>
      <c r="BI23" s="188">
        <v>0</v>
      </c>
      <c r="BJ23" s="189" t="str">
        <f t="shared" si="37"/>
        <v/>
      </c>
      <c r="BK23" s="190" t="str">
        <f t="shared" si="38"/>
        <v/>
      </c>
      <c r="BL23" s="191">
        <v>0</v>
      </c>
      <c r="BM23" s="192" t="str">
        <f t="shared" si="39"/>
        <v/>
      </c>
      <c r="BN23" s="193" t="str">
        <f t="shared" si="40"/>
        <v/>
      </c>
      <c r="BO23" s="194">
        <v>0</v>
      </c>
      <c r="BP23" s="195" t="str">
        <f t="shared" si="41"/>
        <v/>
      </c>
      <c r="BQ23" s="196" t="str">
        <f t="shared" si="42"/>
        <v/>
      </c>
      <c r="BR23" s="197">
        <v>0</v>
      </c>
      <c r="BS23" s="198" t="str">
        <f t="shared" si="70"/>
        <v/>
      </c>
      <c r="BT23" s="199" t="str">
        <f t="shared" si="44"/>
        <v/>
      </c>
      <c r="BU23" s="167">
        <v>0</v>
      </c>
      <c r="BV23" s="168" t="str">
        <f t="shared" si="45"/>
        <v/>
      </c>
      <c r="BW23" s="169" t="str">
        <f t="shared" si="46"/>
        <v/>
      </c>
      <c r="BX23" s="170">
        <v>0</v>
      </c>
      <c r="BY23" s="171" t="str">
        <f t="shared" si="47"/>
        <v/>
      </c>
      <c r="BZ23" s="134" t="str">
        <f t="shared" si="48"/>
        <v/>
      </c>
      <c r="CA23" s="172">
        <v>0</v>
      </c>
      <c r="CB23" s="173" t="str">
        <f t="shared" si="49"/>
        <v/>
      </c>
      <c r="CC23" s="174" t="str">
        <f t="shared" si="50"/>
        <v/>
      </c>
      <c r="CD23" s="188">
        <v>0</v>
      </c>
      <c r="CE23" s="189" t="str">
        <f t="shared" si="71"/>
        <v/>
      </c>
      <c r="CF23" s="190" t="str">
        <f t="shared" si="52"/>
        <v/>
      </c>
      <c r="CG23" s="172">
        <v>0</v>
      </c>
      <c r="CH23" s="173" t="str">
        <f t="shared" si="72"/>
        <v/>
      </c>
      <c r="CI23" s="174" t="str">
        <f t="shared" si="54"/>
        <v/>
      </c>
      <c r="CJ23" s="188">
        <v>0</v>
      </c>
      <c r="CK23" s="189" t="str">
        <f t="shared" si="73"/>
        <v/>
      </c>
      <c r="CL23" s="190" t="str">
        <f t="shared" si="56"/>
        <v/>
      </c>
      <c r="CM23" s="175">
        <v>0</v>
      </c>
      <c r="CN23" s="176" t="str">
        <f t="shared" si="57"/>
        <v/>
      </c>
      <c r="CO23" s="177" t="str">
        <f t="shared" si="58"/>
        <v/>
      </c>
      <c r="CP23" s="185">
        <v>0</v>
      </c>
      <c r="CQ23" s="186" t="str">
        <f t="shared" si="74"/>
        <v/>
      </c>
      <c r="CR23" s="187" t="str">
        <f t="shared" si="60"/>
        <v/>
      </c>
      <c r="CS23" s="182">
        <v>0</v>
      </c>
      <c r="CT23" s="183" t="str">
        <f t="shared" si="75"/>
        <v/>
      </c>
      <c r="CU23" s="184" t="str">
        <f t="shared" si="62"/>
        <v/>
      </c>
      <c r="CV23" s="164" t="str">
        <f t="shared" si="63"/>
        <v>IHT Tablet</v>
      </c>
      <c r="CW23" s="200" t="str">
        <f t="shared" si="64"/>
        <v>IHT Tablet</v>
      </c>
    </row>
    <row r="24" spans="2:101" ht="31.5" customHeight="1" thickBot="1" x14ac:dyDescent="0.25">
      <c r="B24" s="163" t="s">
        <v>310</v>
      </c>
      <c r="C24" s="164" t="s">
        <v>319</v>
      </c>
      <c r="D24" s="164" t="s">
        <v>318</v>
      </c>
      <c r="E24" s="165">
        <f>10/28</f>
        <v>0.35714285714285715</v>
      </c>
      <c r="F24" s="165">
        <f t="shared" si="0"/>
        <v>10</v>
      </c>
      <c r="G24" s="165">
        <f t="shared" si="1"/>
        <v>130</v>
      </c>
      <c r="H24" s="165">
        <f t="shared" si="2"/>
        <v>130.35714285714286</v>
      </c>
      <c r="I24" s="166"/>
      <c r="J24" s="167">
        <v>0</v>
      </c>
      <c r="K24" s="168" t="str">
        <f t="shared" si="3"/>
        <v/>
      </c>
      <c r="L24" s="169" t="str">
        <f t="shared" si="4"/>
        <v/>
      </c>
      <c r="M24" s="170">
        <v>0</v>
      </c>
      <c r="N24" s="171" t="str">
        <f t="shared" si="5"/>
        <v/>
      </c>
      <c r="O24" s="134" t="str">
        <f t="shared" si="6"/>
        <v/>
      </c>
      <c r="P24" s="172">
        <v>0</v>
      </c>
      <c r="Q24" s="173" t="str">
        <f t="shared" si="7"/>
        <v/>
      </c>
      <c r="R24" s="174" t="str">
        <f t="shared" si="8"/>
        <v/>
      </c>
      <c r="S24" s="175">
        <v>0</v>
      </c>
      <c r="T24" s="176" t="str">
        <f t="shared" si="9"/>
        <v/>
      </c>
      <c r="U24" s="177" t="str">
        <f t="shared" si="10"/>
        <v/>
      </c>
      <c r="V24" s="170">
        <v>0</v>
      </c>
      <c r="W24" s="171" t="str">
        <f t="shared" si="11"/>
        <v/>
      </c>
      <c r="X24" s="178" t="str">
        <f t="shared" si="12"/>
        <v/>
      </c>
      <c r="Y24" s="179">
        <v>0</v>
      </c>
      <c r="Z24" s="180" t="str">
        <f t="shared" si="13"/>
        <v/>
      </c>
      <c r="AA24" s="181" t="str">
        <f t="shared" si="14"/>
        <v/>
      </c>
      <c r="AB24" s="170">
        <v>0</v>
      </c>
      <c r="AC24" s="171" t="str">
        <f t="shared" si="15"/>
        <v/>
      </c>
      <c r="AD24" s="178" t="str">
        <f t="shared" si="16"/>
        <v/>
      </c>
      <c r="AE24" s="175">
        <v>0</v>
      </c>
      <c r="AF24" s="176" t="str">
        <f t="shared" si="17"/>
        <v/>
      </c>
      <c r="AG24" s="177" t="str">
        <f t="shared" si="18"/>
        <v/>
      </c>
      <c r="AH24" s="182">
        <v>0</v>
      </c>
      <c r="AI24" s="183" t="str">
        <f t="shared" si="65"/>
        <v/>
      </c>
      <c r="AJ24" s="184" t="str">
        <f t="shared" si="20"/>
        <v/>
      </c>
      <c r="AK24" s="185">
        <v>0</v>
      </c>
      <c r="AL24" s="186" t="str">
        <f t="shared" si="66"/>
        <v/>
      </c>
      <c r="AM24" s="187" t="str">
        <f t="shared" si="22"/>
        <v/>
      </c>
      <c r="AN24" s="167">
        <v>0</v>
      </c>
      <c r="AO24" s="168" t="str">
        <f t="shared" si="67"/>
        <v/>
      </c>
      <c r="AP24" s="169" t="str">
        <f t="shared" si="24"/>
        <v/>
      </c>
      <c r="AQ24" s="172">
        <v>0</v>
      </c>
      <c r="AR24" s="173" t="str">
        <f t="shared" si="68"/>
        <v/>
      </c>
      <c r="AS24" s="174" t="str">
        <f t="shared" si="26"/>
        <v/>
      </c>
      <c r="AT24" s="188">
        <v>0</v>
      </c>
      <c r="AU24" s="189" t="str">
        <f t="shared" si="69"/>
        <v/>
      </c>
      <c r="AV24" s="190" t="str">
        <f t="shared" si="28"/>
        <v/>
      </c>
      <c r="AW24" s="172">
        <v>0</v>
      </c>
      <c r="AX24" s="173" t="str">
        <f t="shared" si="29"/>
        <v/>
      </c>
      <c r="AY24" s="174" t="str">
        <f t="shared" si="30"/>
        <v/>
      </c>
      <c r="AZ24" s="188">
        <v>0</v>
      </c>
      <c r="BA24" s="189" t="str">
        <f t="shared" si="31"/>
        <v/>
      </c>
      <c r="BB24" s="190" t="str">
        <f t="shared" si="32"/>
        <v/>
      </c>
      <c r="BC24" s="191">
        <v>0</v>
      </c>
      <c r="BD24" s="192" t="str">
        <f t="shared" si="33"/>
        <v/>
      </c>
      <c r="BE24" s="193" t="str">
        <f t="shared" si="34"/>
        <v/>
      </c>
      <c r="BF24" s="194">
        <v>1</v>
      </c>
      <c r="BG24" s="195">
        <f t="shared" si="35"/>
        <v>0.400000000016</v>
      </c>
      <c r="BH24" s="196">
        <f t="shared" si="36"/>
        <v>10</v>
      </c>
      <c r="BI24" s="188">
        <v>0</v>
      </c>
      <c r="BJ24" s="189" t="str">
        <f t="shared" si="37"/>
        <v/>
      </c>
      <c r="BK24" s="190" t="str">
        <f t="shared" si="38"/>
        <v/>
      </c>
      <c r="BL24" s="191">
        <v>0</v>
      </c>
      <c r="BM24" s="192" t="str">
        <f t="shared" si="39"/>
        <v/>
      </c>
      <c r="BN24" s="193" t="str">
        <f t="shared" si="40"/>
        <v/>
      </c>
      <c r="BO24" s="194">
        <v>0</v>
      </c>
      <c r="BP24" s="195" t="str">
        <f t="shared" si="41"/>
        <v/>
      </c>
      <c r="BQ24" s="196" t="str">
        <f t="shared" si="42"/>
        <v/>
      </c>
      <c r="BR24" s="197">
        <v>0</v>
      </c>
      <c r="BS24" s="198" t="str">
        <f t="shared" si="70"/>
        <v/>
      </c>
      <c r="BT24" s="199" t="str">
        <f t="shared" si="44"/>
        <v/>
      </c>
      <c r="BU24" s="167">
        <v>0</v>
      </c>
      <c r="BV24" s="168" t="str">
        <f t="shared" si="45"/>
        <v/>
      </c>
      <c r="BW24" s="169" t="str">
        <f t="shared" si="46"/>
        <v/>
      </c>
      <c r="BX24" s="170">
        <v>0</v>
      </c>
      <c r="BY24" s="171" t="str">
        <f t="shared" si="47"/>
        <v/>
      </c>
      <c r="BZ24" s="134" t="str">
        <f t="shared" si="48"/>
        <v/>
      </c>
      <c r="CA24" s="172">
        <v>0</v>
      </c>
      <c r="CB24" s="173" t="str">
        <f t="shared" si="49"/>
        <v/>
      </c>
      <c r="CC24" s="174" t="str">
        <f t="shared" si="50"/>
        <v/>
      </c>
      <c r="CD24" s="188">
        <v>0</v>
      </c>
      <c r="CE24" s="189" t="str">
        <f t="shared" si="71"/>
        <v/>
      </c>
      <c r="CF24" s="190" t="str">
        <f t="shared" si="52"/>
        <v/>
      </c>
      <c r="CG24" s="172">
        <v>0</v>
      </c>
      <c r="CH24" s="173" t="str">
        <f t="shared" si="72"/>
        <v/>
      </c>
      <c r="CI24" s="174" t="str">
        <f t="shared" si="54"/>
        <v/>
      </c>
      <c r="CJ24" s="188">
        <v>0</v>
      </c>
      <c r="CK24" s="189" t="str">
        <f t="shared" si="73"/>
        <v/>
      </c>
      <c r="CL24" s="190" t="str">
        <f t="shared" si="56"/>
        <v/>
      </c>
      <c r="CM24" s="175">
        <v>0</v>
      </c>
      <c r="CN24" s="176" t="str">
        <f t="shared" si="57"/>
        <v/>
      </c>
      <c r="CO24" s="177" t="str">
        <f t="shared" si="58"/>
        <v/>
      </c>
      <c r="CP24" s="185">
        <v>0</v>
      </c>
      <c r="CQ24" s="186" t="str">
        <f t="shared" si="74"/>
        <v/>
      </c>
      <c r="CR24" s="187" t="str">
        <f t="shared" si="60"/>
        <v/>
      </c>
      <c r="CS24" s="182">
        <v>0</v>
      </c>
      <c r="CT24" s="183" t="str">
        <f t="shared" si="75"/>
        <v/>
      </c>
      <c r="CU24" s="184" t="str">
        <f t="shared" si="62"/>
        <v/>
      </c>
      <c r="CV24" s="164" t="str">
        <f t="shared" si="63"/>
        <v>IHT Tablet</v>
      </c>
      <c r="CW24" s="200" t="str">
        <f t="shared" si="64"/>
        <v>IHT Tablet for ADA</v>
      </c>
    </row>
    <row r="25" spans="2:101" ht="31.5" customHeight="1" thickBot="1" x14ac:dyDescent="0.25">
      <c r="B25" s="163" t="s">
        <v>310</v>
      </c>
      <c r="C25" s="164" t="s">
        <v>320</v>
      </c>
      <c r="D25" s="164" t="s">
        <v>318</v>
      </c>
      <c r="E25" s="165">
        <v>0</v>
      </c>
      <c r="F25" s="165">
        <f t="shared" si="0"/>
        <v>0</v>
      </c>
      <c r="G25" s="165">
        <f t="shared" si="1"/>
        <v>0</v>
      </c>
      <c r="H25" s="165">
        <f t="shared" si="2"/>
        <v>0</v>
      </c>
      <c r="I25" s="166"/>
      <c r="J25" s="167">
        <v>0</v>
      </c>
      <c r="K25" s="168" t="str">
        <f t="shared" si="3"/>
        <v/>
      </c>
      <c r="L25" s="169" t="str">
        <f t="shared" si="4"/>
        <v/>
      </c>
      <c r="M25" s="170">
        <v>0</v>
      </c>
      <c r="N25" s="171" t="str">
        <f t="shared" si="5"/>
        <v/>
      </c>
      <c r="O25" s="134" t="str">
        <f t="shared" si="6"/>
        <v/>
      </c>
      <c r="P25" s="172">
        <v>0</v>
      </c>
      <c r="Q25" s="173" t="str">
        <f t="shared" si="7"/>
        <v/>
      </c>
      <c r="R25" s="174" t="str">
        <f t="shared" si="8"/>
        <v/>
      </c>
      <c r="S25" s="175">
        <v>0</v>
      </c>
      <c r="T25" s="176" t="str">
        <f t="shared" si="9"/>
        <v/>
      </c>
      <c r="U25" s="177" t="str">
        <f t="shared" si="10"/>
        <v/>
      </c>
      <c r="V25" s="170">
        <v>0</v>
      </c>
      <c r="W25" s="171" t="str">
        <f t="shared" si="11"/>
        <v/>
      </c>
      <c r="X25" s="178" t="str">
        <f t="shared" si="12"/>
        <v/>
      </c>
      <c r="Y25" s="179">
        <v>0</v>
      </c>
      <c r="Z25" s="180" t="str">
        <f t="shared" si="13"/>
        <v/>
      </c>
      <c r="AA25" s="181" t="str">
        <f t="shared" si="14"/>
        <v/>
      </c>
      <c r="AB25" s="170">
        <v>0</v>
      </c>
      <c r="AC25" s="171" t="str">
        <f t="shared" si="15"/>
        <v/>
      </c>
      <c r="AD25" s="178" t="str">
        <f t="shared" si="16"/>
        <v/>
      </c>
      <c r="AE25" s="175">
        <v>0</v>
      </c>
      <c r="AF25" s="176" t="str">
        <f t="shared" si="17"/>
        <v/>
      </c>
      <c r="AG25" s="177" t="str">
        <f t="shared" si="18"/>
        <v/>
      </c>
      <c r="AH25" s="182">
        <v>0</v>
      </c>
      <c r="AI25" s="183" t="str">
        <f t="shared" si="65"/>
        <v/>
      </c>
      <c r="AJ25" s="184" t="str">
        <f t="shared" si="20"/>
        <v/>
      </c>
      <c r="AK25" s="185">
        <v>0</v>
      </c>
      <c r="AL25" s="186" t="str">
        <f t="shared" si="66"/>
        <v/>
      </c>
      <c r="AM25" s="187" t="str">
        <f t="shared" si="22"/>
        <v/>
      </c>
      <c r="AN25" s="167">
        <v>0</v>
      </c>
      <c r="AO25" s="168" t="str">
        <f t="shared" si="67"/>
        <v/>
      </c>
      <c r="AP25" s="169" t="str">
        <f t="shared" si="24"/>
        <v/>
      </c>
      <c r="AQ25" s="172">
        <v>0</v>
      </c>
      <c r="AR25" s="173" t="str">
        <f t="shared" si="68"/>
        <v/>
      </c>
      <c r="AS25" s="174" t="str">
        <f t="shared" si="26"/>
        <v/>
      </c>
      <c r="AT25" s="188">
        <v>0</v>
      </c>
      <c r="AU25" s="189" t="str">
        <f t="shared" si="69"/>
        <v/>
      </c>
      <c r="AV25" s="190" t="str">
        <f t="shared" si="28"/>
        <v/>
      </c>
      <c r="AW25" s="172">
        <v>0</v>
      </c>
      <c r="AX25" s="173" t="str">
        <f t="shared" si="29"/>
        <v/>
      </c>
      <c r="AY25" s="174" t="str">
        <f t="shared" si="30"/>
        <v/>
      </c>
      <c r="AZ25" s="188">
        <v>0</v>
      </c>
      <c r="BA25" s="189" t="str">
        <f t="shared" si="31"/>
        <v/>
      </c>
      <c r="BB25" s="190" t="str">
        <f t="shared" si="32"/>
        <v/>
      </c>
      <c r="BC25" s="191">
        <v>0</v>
      </c>
      <c r="BD25" s="192" t="str">
        <f t="shared" si="33"/>
        <v/>
      </c>
      <c r="BE25" s="193" t="str">
        <f t="shared" si="34"/>
        <v/>
      </c>
      <c r="BF25" s="194">
        <v>0</v>
      </c>
      <c r="BG25" s="195" t="str">
        <f t="shared" si="35"/>
        <v/>
      </c>
      <c r="BH25" s="196" t="str">
        <f t="shared" si="36"/>
        <v/>
      </c>
      <c r="BI25" s="188">
        <v>0</v>
      </c>
      <c r="BJ25" s="189" t="str">
        <f t="shared" si="37"/>
        <v/>
      </c>
      <c r="BK25" s="190" t="str">
        <f t="shared" si="38"/>
        <v/>
      </c>
      <c r="BL25" s="191">
        <v>1</v>
      </c>
      <c r="BM25" s="192" t="e">
        <f t="shared" si="39"/>
        <v>#DIV/0!</v>
      </c>
      <c r="BN25" s="193">
        <f t="shared" si="40"/>
        <v>0</v>
      </c>
      <c r="BO25" s="194">
        <v>1</v>
      </c>
      <c r="BP25" s="195" t="e">
        <f t="shared" si="41"/>
        <v>#DIV/0!</v>
      </c>
      <c r="BQ25" s="196">
        <f t="shared" si="42"/>
        <v>0</v>
      </c>
      <c r="BR25" s="197">
        <v>1</v>
      </c>
      <c r="BS25" s="198" t="e">
        <f t="shared" si="70"/>
        <v>#DIV/0!</v>
      </c>
      <c r="BT25" s="199">
        <f t="shared" si="44"/>
        <v>0</v>
      </c>
      <c r="BU25" s="167">
        <v>0</v>
      </c>
      <c r="BV25" s="168" t="str">
        <f t="shared" si="45"/>
        <v/>
      </c>
      <c r="BW25" s="169" t="str">
        <f t="shared" si="46"/>
        <v/>
      </c>
      <c r="BX25" s="170">
        <v>0</v>
      </c>
      <c r="BY25" s="171" t="str">
        <f t="shared" si="47"/>
        <v/>
      </c>
      <c r="BZ25" s="134" t="str">
        <f t="shared" si="48"/>
        <v/>
      </c>
      <c r="CA25" s="172">
        <v>0</v>
      </c>
      <c r="CB25" s="173" t="str">
        <f t="shared" si="49"/>
        <v/>
      </c>
      <c r="CC25" s="174" t="str">
        <f t="shared" si="50"/>
        <v/>
      </c>
      <c r="CD25" s="188">
        <v>0</v>
      </c>
      <c r="CE25" s="189" t="str">
        <f t="shared" si="71"/>
        <v/>
      </c>
      <c r="CF25" s="190" t="str">
        <f t="shared" si="52"/>
        <v/>
      </c>
      <c r="CG25" s="172">
        <v>0</v>
      </c>
      <c r="CH25" s="173" t="str">
        <f t="shared" si="72"/>
        <v/>
      </c>
      <c r="CI25" s="174" t="str">
        <f t="shared" si="54"/>
        <v/>
      </c>
      <c r="CJ25" s="188">
        <v>0</v>
      </c>
      <c r="CK25" s="189" t="str">
        <f t="shared" si="73"/>
        <v/>
      </c>
      <c r="CL25" s="190" t="str">
        <f t="shared" si="56"/>
        <v/>
      </c>
      <c r="CM25" s="175">
        <v>0</v>
      </c>
      <c r="CN25" s="176" t="str">
        <f t="shared" si="57"/>
        <v/>
      </c>
      <c r="CO25" s="177" t="str">
        <f t="shared" si="58"/>
        <v/>
      </c>
      <c r="CP25" s="185">
        <v>0</v>
      </c>
      <c r="CQ25" s="186" t="str">
        <f t="shared" si="74"/>
        <v/>
      </c>
      <c r="CR25" s="187" t="str">
        <f t="shared" si="60"/>
        <v/>
      </c>
      <c r="CS25" s="182">
        <v>0</v>
      </c>
      <c r="CT25" s="183" t="str">
        <f t="shared" si="75"/>
        <v/>
      </c>
      <c r="CU25" s="184" t="str">
        <f t="shared" si="62"/>
        <v/>
      </c>
      <c r="CV25" s="164" t="str">
        <f t="shared" si="63"/>
        <v>IHT Tablet</v>
      </c>
      <c r="CW25" s="200" t="str">
        <f t="shared" si="64"/>
        <v>IHT Tablet Comp</v>
      </c>
    </row>
    <row r="26" spans="2:101" ht="22.5" customHeight="1" thickBot="1" x14ac:dyDescent="0.25">
      <c r="B26" s="163" t="s">
        <v>310</v>
      </c>
      <c r="C26" s="164" t="s">
        <v>321</v>
      </c>
      <c r="D26" s="164" t="s">
        <v>321</v>
      </c>
      <c r="E26" s="165">
        <f>14.95/28</f>
        <v>0.53392857142857142</v>
      </c>
      <c r="F26" s="165">
        <f t="shared" si="0"/>
        <v>14.95</v>
      </c>
      <c r="G26" s="165">
        <f t="shared" si="1"/>
        <v>194.35</v>
      </c>
      <c r="H26" s="165">
        <f t="shared" si="2"/>
        <v>194.88392857142856</v>
      </c>
      <c r="I26" s="166"/>
      <c r="J26" s="167">
        <v>0</v>
      </c>
      <c r="K26" s="168" t="str">
        <f t="shared" si="3"/>
        <v/>
      </c>
      <c r="L26" s="169" t="str">
        <f t="shared" si="4"/>
        <v/>
      </c>
      <c r="M26" s="170">
        <v>0</v>
      </c>
      <c r="N26" s="171" t="str">
        <f t="shared" si="5"/>
        <v/>
      </c>
      <c r="O26" s="134" t="str">
        <f t="shared" si="6"/>
        <v/>
      </c>
      <c r="P26" s="172">
        <v>0</v>
      </c>
      <c r="Q26" s="173" t="str">
        <f t="shared" si="7"/>
        <v/>
      </c>
      <c r="R26" s="174" t="str">
        <f t="shared" si="8"/>
        <v/>
      </c>
      <c r="S26" s="175">
        <v>0</v>
      </c>
      <c r="T26" s="176" t="str">
        <f t="shared" si="9"/>
        <v/>
      </c>
      <c r="U26" s="177" t="str">
        <f t="shared" si="10"/>
        <v/>
      </c>
      <c r="V26" s="170">
        <v>0</v>
      </c>
      <c r="W26" s="171" t="str">
        <f t="shared" si="11"/>
        <v/>
      </c>
      <c r="X26" s="178" t="str">
        <f t="shared" si="12"/>
        <v/>
      </c>
      <c r="Y26" s="179">
        <v>0</v>
      </c>
      <c r="Z26" s="180" t="str">
        <f t="shared" si="13"/>
        <v/>
      </c>
      <c r="AA26" s="181" t="str">
        <f t="shared" si="14"/>
        <v/>
      </c>
      <c r="AB26" s="170">
        <v>0</v>
      </c>
      <c r="AC26" s="171" t="str">
        <f t="shared" si="15"/>
        <v/>
      </c>
      <c r="AD26" s="178" t="str">
        <f t="shared" si="16"/>
        <v/>
      </c>
      <c r="AE26" s="175">
        <v>0</v>
      </c>
      <c r="AF26" s="176" t="str">
        <f t="shared" si="17"/>
        <v/>
      </c>
      <c r="AG26" s="177" t="str">
        <f t="shared" si="18"/>
        <v/>
      </c>
      <c r="AH26" s="182">
        <v>0</v>
      </c>
      <c r="AI26" s="183" t="str">
        <f t="shared" si="65"/>
        <v/>
      </c>
      <c r="AJ26" s="184" t="str">
        <f t="shared" si="20"/>
        <v/>
      </c>
      <c r="AK26" s="185">
        <v>0</v>
      </c>
      <c r="AL26" s="186" t="str">
        <f t="shared" si="66"/>
        <v/>
      </c>
      <c r="AM26" s="187" t="str">
        <f t="shared" si="22"/>
        <v/>
      </c>
      <c r="AN26" s="167">
        <v>0</v>
      </c>
      <c r="AO26" s="168" t="str">
        <f t="shared" si="67"/>
        <v/>
      </c>
      <c r="AP26" s="169" t="str">
        <f t="shared" si="24"/>
        <v/>
      </c>
      <c r="AQ26" s="172">
        <v>0</v>
      </c>
      <c r="AR26" s="173" t="str">
        <f t="shared" si="68"/>
        <v/>
      </c>
      <c r="AS26" s="174" t="str">
        <f t="shared" si="26"/>
        <v/>
      </c>
      <c r="AT26" s="188">
        <v>1</v>
      </c>
      <c r="AU26" s="189">
        <f t="shared" si="69"/>
        <v>1</v>
      </c>
      <c r="AV26" s="190">
        <f t="shared" si="28"/>
        <v>14.95</v>
      </c>
      <c r="AW26" s="172">
        <v>0</v>
      </c>
      <c r="AX26" s="173" t="str">
        <f t="shared" si="29"/>
        <v/>
      </c>
      <c r="AY26" s="174" t="str">
        <f t="shared" si="30"/>
        <v/>
      </c>
      <c r="AZ26" s="188">
        <v>0</v>
      </c>
      <c r="BA26" s="189" t="str">
        <f t="shared" si="31"/>
        <v/>
      </c>
      <c r="BB26" s="190" t="str">
        <f t="shared" si="32"/>
        <v/>
      </c>
      <c r="BC26" s="191">
        <v>0</v>
      </c>
      <c r="BD26" s="192" t="str">
        <f t="shared" si="33"/>
        <v/>
      </c>
      <c r="BE26" s="193" t="str">
        <f t="shared" si="34"/>
        <v/>
      </c>
      <c r="BF26" s="194">
        <v>0</v>
      </c>
      <c r="BG26" s="195" t="str">
        <f t="shared" si="35"/>
        <v/>
      </c>
      <c r="BH26" s="196" t="str">
        <f t="shared" si="36"/>
        <v/>
      </c>
      <c r="BI26" s="188">
        <v>0</v>
      </c>
      <c r="BJ26" s="189" t="str">
        <f t="shared" si="37"/>
        <v/>
      </c>
      <c r="BK26" s="190" t="str">
        <f t="shared" si="38"/>
        <v/>
      </c>
      <c r="BL26" s="191">
        <v>0</v>
      </c>
      <c r="BM26" s="192" t="str">
        <f t="shared" si="39"/>
        <v/>
      </c>
      <c r="BN26" s="193" t="str">
        <f t="shared" si="40"/>
        <v/>
      </c>
      <c r="BO26" s="194">
        <v>0</v>
      </c>
      <c r="BP26" s="195" t="str">
        <f t="shared" si="41"/>
        <v/>
      </c>
      <c r="BQ26" s="196" t="str">
        <f t="shared" si="42"/>
        <v/>
      </c>
      <c r="BR26" s="197">
        <v>0</v>
      </c>
      <c r="BS26" s="198" t="str">
        <f t="shared" si="70"/>
        <v/>
      </c>
      <c r="BT26" s="199" t="str">
        <f t="shared" si="44"/>
        <v/>
      </c>
      <c r="BU26" s="167">
        <v>0</v>
      </c>
      <c r="BV26" s="168" t="str">
        <f t="shared" si="45"/>
        <v/>
      </c>
      <c r="BW26" s="169" t="str">
        <f t="shared" si="46"/>
        <v/>
      </c>
      <c r="BX26" s="170">
        <v>0</v>
      </c>
      <c r="BY26" s="171" t="str">
        <f t="shared" si="47"/>
        <v/>
      </c>
      <c r="BZ26" s="134" t="str">
        <f t="shared" si="48"/>
        <v/>
      </c>
      <c r="CA26" s="172">
        <v>0</v>
      </c>
      <c r="CB26" s="173" t="str">
        <f t="shared" si="49"/>
        <v/>
      </c>
      <c r="CC26" s="174" t="str">
        <f t="shared" si="50"/>
        <v/>
      </c>
      <c r="CD26" s="188">
        <v>0</v>
      </c>
      <c r="CE26" s="189" t="str">
        <f t="shared" si="71"/>
        <v/>
      </c>
      <c r="CF26" s="190" t="str">
        <f t="shared" si="52"/>
        <v/>
      </c>
      <c r="CG26" s="172">
        <v>0</v>
      </c>
      <c r="CH26" s="173" t="str">
        <f t="shared" si="72"/>
        <v/>
      </c>
      <c r="CI26" s="174" t="str">
        <f t="shared" si="54"/>
        <v/>
      </c>
      <c r="CJ26" s="188">
        <v>0</v>
      </c>
      <c r="CK26" s="189" t="str">
        <f t="shared" si="73"/>
        <v/>
      </c>
      <c r="CL26" s="190" t="str">
        <f t="shared" si="56"/>
        <v/>
      </c>
      <c r="CM26" s="175">
        <v>0</v>
      </c>
      <c r="CN26" s="176" t="str">
        <f t="shared" si="57"/>
        <v/>
      </c>
      <c r="CO26" s="177" t="str">
        <f t="shared" si="58"/>
        <v/>
      </c>
      <c r="CP26" s="185">
        <v>0</v>
      </c>
      <c r="CQ26" s="186" t="str">
        <f t="shared" si="74"/>
        <v/>
      </c>
      <c r="CR26" s="187" t="str">
        <f t="shared" si="60"/>
        <v/>
      </c>
      <c r="CS26" s="182">
        <v>0</v>
      </c>
      <c r="CT26" s="183" t="str">
        <f t="shared" si="75"/>
        <v/>
      </c>
      <c r="CU26" s="184" t="str">
        <f t="shared" si="62"/>
        <v/>
      </c>
      <c r="CV26" s="164" t="str">
        <f t="shared" si="63"/>
        <v>IHT Reader</v>
      </c>
      <c r="CW26" s="200" t="str">
        <f t="shared" si="64"/>
        <v>IHT Reader</v>
      </c>
    </row>
    <row r="27" spans="2:101" ht="22.5" customHeight="1" thickBot="1" x14ac:dyDescent="0.25">
      <c r="B27" s="163" t="s">
        <v>310</v>
      </c>
      <c r="C27" s="164" t="s">
        <v>321</v>
      </c>
      <c r="D27" s="164" t="s">
        <v>321</v>
      </c>
      <c r="E27" s="165">
        <f>14.95/28</f>
        <v>0.53392857142857142</v>
      </c>
      <c r="F27" s="165">
        <v>15</v>
      </c>
      <c r="G27" s="165">
        <f t="shared" si="1"/>
        <v>195</v>
      </c>
      <c r="H27" s="165">
        <f t="shared" si="2"/>
        <v>194.88392857142856</v>
      </c>
      <c r="I27" s="166"/>
      <c r="J27" s="167">
        <v>0</v>
      </c>
      <c r="K27" s="168" t="str">
        <f t="shared" si="3"/>
        <v/>
      </c>
      <c r="L27" s="169" t="str">
        <f t="shared" si="4"/>
        <v/>
      </c>
      <c r="M27" s="170">
        <v>0</v>
      </c>
      <c r="N27" s="171" t="str">
        <f t="shared" si="5"/>
        <v/>
      </c>
      <c r="O27" s="134" t="str">
        <f t="shared" si="6"/>
        <v/>
      </c>
      <c r="P27" s="172">
        <v>0</v>
      </c>
      <c r="Q27" s="173" t="str">
        <f t="shared" si="7"/>
        <v/>
      </c>
      <c r="R27" s="174" t="str">
        <f t="shared" si="8"/>
        <v/>
      </c>
      <c r="S27" s="175">
        <v>0</v>
      </c>
      <c r="T27" s="176" t="str">
        <f t="shared" si="9"/>
        <v/>
      </c>
      <c r="U27" s="177" t="str">
        <f t="shared" si="10"/>
        <v/>
      </c>
      <c r="V27" s="170">
        <v>0</v>
      </c>
      <c r="W27" s="171" t="str">
        <f t="shared" si="11"/>
        <v/>
      </c>
      <c r="X27" s="178" t="str">
        <f t="shared" si="12"/>
        <v/>
      </c>
      <c r="Y27" s="179">
        <v>0</v>
      </c>
      <c r="Z27" s="180" t="str">
        <f t="shared" si="13"/>
        <v/>
      </c>
      <c r="AA27" s="181" t="str">
        <f t="shared" si="14"/>
        <v/>
      </c>
      <c r="AB27" s="170">
        <v>0</v>
      </c>
      <c r="AC27" s="171" t="str">
        <f t="shared" si="15"/>
        <v/>
      </c>
      <c r="AD27" s="178" t="str">
        <f t="shared" si="16"/>
        <v/>
      </c>
      <c r="AE27" s="175">
        <v>0</v>
      </c>
      <c r="AF27" s="176" t="str">
        <f t="shared" si="17"/>
        <v/>
      </c>
      <c r="AG27" s="177" t="str">
        <f t="shared" si="18"/>
        <v/>
      </c>
      <c r="AH27" s="182">
        <v>0</v>
      </c>
      <c r="AI27" s="183" t="str">
        <f t="shared" si="65"/>
        <v/>
      </c>
      <c r="AJ27" s="184" t="str">
        <f t="shared" si="20"/>
        <v/>
      </c>
      <c r="AK27" s="185">
        <v>0</v>
      </c>
      <c r="AL27" s="186" t="str">
        <f t="shared" si="66"/>
        <v/>
      </c>
      <c r="AM27" s="187" t="str">
        <f t="shared" si="22"/>
        <v/>
      </c>
      <c r="AN27" s="167">
        <v>0</v>
      </c>
      <c r="AO27" s="168" t="str">
        <f t="shared" si="67"/>
        <v/>
      </c>
      <c r="AP27" s="169" t="str">
        <f t="shared" si="24"/>
        <v/>
      </c>
      <c r="AQ27" s="172">
        <v>0</v>
      </c>
      <c r="AR27" s="173" t="str">
        <f t="shared" si="68"/>
        <v/>
      </c>
      <c r="AS27" s="174" t="str">
        <f t="shared" si="26"/>
        <v/>
      </c>
      <c r="AT27" s="188">
        <v>0</v>
      </c>
      <c r="AU27" s="189" t="str">
        <f t="shared" si="69"/>
        <v/>
      </c>
      <c r="AV27" s="190" t="str">
        <f t="shared" si="28"/>
        <v/>
      </c>
      <c r="AW27" s="172">
        <v>0</v>
      </c>
      <c r="AX27" s="173" t="str">
        <f t="shared" si="29"/>
        <v/>
      </c>
      <c r="AY27" s="174" t="str">
        <f t="shared" si="30"/>
        <v/>
      </c>
      <c r="AZ27" s="188">
        <v>0</v>
      </c>
      <c r="BA27" s="189" t="str">
        <f t="shared" si="31"/>
        <v/>
      </c>
      <c r="BB27" s="190" t="str">
        <f t="shared" si="32"/>
        <v/>
      </c>
      <c r="BC27" s="191">
        <v>0</v>
      </c>
      <c r="BD27" s="192" t="str">
        <f t="shared" si="33"/>
        <v/>
      </c>
      <c r="BE27" s="193" t="str">
        <f t="shared" si="34"/>
        <v/>
      </c>
      <c r="BF27" s="194">
        <v>0</v>
      </c>
      <c r="BG27" s="195" t="str">
        <f t="shared" si="35"/>
        <v/>
      </c>
      <c r="BH27" s="196" t="str">
        <f t="shared" si="36"/>
        <v/>
      </c>
      <c r="BI27" s="188">
        <v>0</v>
      </c>
      <c r="BJ27" s="189" t="str">
        <f t="shared" si="37"/>
        <v/>
      </c>
      <c r="BK27" s="190" t="str">
        <f t="shared" si="38"/>
        <v/>
      </c>
      <c r="BL27" s="191">
        <v>0</v>
      </c>
      <c r="BM27" s="192" t="str">
        <f t="shared" si="39"/>
        <v/>
      </c>
      <c r="BN27" s="193" t="str">
        <f t="shared" si="40"/>
        <v/>
      </c>
      <c r="BO27" s="194">
        <v>0</v>
      </c>
      <c r="BP27" s="195" t="str">
        <f t="shared" si="41"/>
        <v/>
      </c>
      <c r="BQ27" s="196" t="str">
        <f t="shared" si="42"/>
        <v/>
      </c>
      <c r="BR27" s="197">
        <v>0</v>
      </c>
      <c r="BS27" s="198" t="str">
        <f t="shared" si="70"/>
        <v/>
      </c>
      <c r="BT27" s="199" t="str">
        <f t="shared" si="44"/>
        <v/>
      </c>
      <c r="BU27" s="167">
        <v>0</v>
      </c>
      <c r="BV27" s="168" t="str">
        <f t="shared" si="45"/>
        <v/>
      </c>
      <c r="BW27" s="169" t="str">
        <f t="shared" si="46"/>
        <v/>
      </c>
      <c r="BX27" s="170">
        <v>0</v>
      </c>
      <c r="BY27" s="171" t="str">
        <f t="shared" si="47"/>
        <v/>
      </c>
      <c r="BZ27" s="134" t="str">
        <f t="shared" si="48"/>
        <v/>
      </c>
      <c r="CA27" s="172">
        <v>0</v>
      </c>
      <c r="CB27" s="173" t="str">
        <f t="shared" si="49"/>
        <v/>
      </c>
      <c r="CC27" s="174" t="str">
        <f t="shared" si="50"/>
        <v/>
      </c>
      <c r="CD27" s="188">
        <v>0</v>
      </c>
      <c r="CE27" s="189" t="str">
        <f t="shared" si="71"/>
        <v/>
      </c>
      <c r="CF27" s="190" t="str">
        <f t="shared" si="52"/>
        <v/>
      </c>
      <c r="CG27" s="172">
        <v>0</v>
      </c>
      <c r="CH27" s="173" t="str">
        <f t="shared" si="72"/>
        <v/>
      </c>
      <c r="CI27" s="174" t="str">
        <f t="shared" si="54"/>
        <v/>
      </c>
      <c r="CJ27" s="188">
        <v>1</v>
      </c>
      <c r="CK27" s="189">
        <f t="shared" si="73"/>
        <v>1</v>
      </c>
      <c r="CL27" s="190">
        <f t="shared" si="56"/>
        <v>15</v>
      </c>
      <c r="CM27" s="175">
        <v>0</v>
      </c>
      <c r="CN27" s="176" t="str">
        <f t="shared" si="57"/>
        <v/>
      </c>
      <c r="CO27" s="177" t="str">
        <f t="shared" si="58"/>
        <v/>
      </c>
      <c r="CP27" s="185">
        <v>0</v>
      </c>
      <c r="CQ27" s="186" t="str">
        <f t="shared" si="74"/>
        <v/>
      </c>
      <c r="CR27" s="187" t="str">
        <f t="shared" si="60"/>
        <v/>
      </c>
      <c r="CS27" s="182">
        <v>0</v>
      </c>
      <c r="CT27" s="183" t="str">
        <f t="shared" si="75"/>
        <v/>
      </c>
      <c r="CU27" s="184" t="str">
        <f t="shared" si="62"/>
        <v/>
      </c>
      <c r="CV27" s="164" t="str">
        <f t="shared" si="63"/>
        <v>IHT Reader</v>
      </c>
      <c r="CW27" s="200" t="str">
        <f t="shared" si="64"/>
        <v>IHT Reader</v>
      </c>
    </row>
    <row r="28" spans="2:101" ht="31.5" customHeight="1" thickBot="1" x14ac:dyDescent="0.25">
      <c r="B28" s="201" t="s">
        <v>310</v>
      </c>
      <c r="C28" s="202" t="s">
        <v>322</v>
      </c>
      <c r="D28" s="202" t="s">
        <v>321</v>
      </c>
      <c r="E28" s="203">
        <v>0</v>
      </c>
      <c r="F28" s="203">
        <f>E28*28</f>
        <v>0</v>
      </c>
      <c r="G28" s="203">
        <f t="shared" si="1"/>
        <v>0</v>
      </c>
      <c r="H28" s="203">
        <f t="shared" si="2"/>
        <v>0</v>
      </c>
      <c r="I28" s="204"/>
      <c r="J28" s="205">
        <v>0</v>
      </c>
      <c r="K28" s="206" t="str">
        <f t="shared" si="3"/>
        <v/>
      </c>
      <c r="L28" s="207" t="str">
        <f t="shared" si="4"/>
        <v/>
      </c>
      <c r="M28" s="208">
        <v>0</v>
      </c>
      <c r="N28" s="209" t="str">
        <f t="shared" si="5"/>
        <v/>
      </c>
      <c r="O28" s="317" t="str">
        <f t="shared" si="6"/>
        <v/>
      </c>
      <c r="P28" s="210">
        <v>0</v>
      </c>
      <c r="Q28" s="211" t="str">
        <f t="shared" si="7"/>
        <v/>
      </c>
      <c r="R28" s="212" t="str">
        <f t="shared" si="8"/>
        <v/>
      </c>
      <c r="S28" s="213">
        <v>0</v>
      </c>
      <c r="T28" s="214" t="str">
        <f t="shared" si="9"/>
        <v/>
      </c>
      <c r="U28" s="215" t="str">
        <f t="shared" si="10"/>
        <v/>
      </c>
      <c r="V28" s="208">
        <v>0</v>
      </c>
      <c r="W28" s="209" t="str">
        <f t="shared" si="11"/>
        <v/>
      </c>
      <c r="X28" s="216" t="str">
        <f t="shared" si="12"/>
        <v/>
      </c>
      <c r="Y28" s="217">
        <v>0</v>
      </c>
      <c r="Z28" s="218" t="str">
        <f t="shared" si="13"/>
        <v/>
      </c>
      <c r="AA28" s="219" t="str">
        <f t="shared" si="14"/>
        <v/>
      </c>
      <c r="AB28" s="208">
        <v>0</v>
      </c>
      <c r="AC28" s="209" t="str">
        <f t="shared" si="15"/>
        <v/>
      </c>
      <c r="AD28" s="216" t="str">
        <f t="shared" si="16"/>
        <v/>
      </c>
      <c r="AE28" s="213">
        <v>0</v>
      </c>
      <c r="AF28" s="214" t="str">
        <f t="shared" si="17"/>
        <v/>
      </c>
      <c r="AG28" s="215" t="str">
        <f t="shared" si="18"/>
        <v/>
      </c>
      <c r="AH28" s="220">
        <v>0</v>
      </c>
      <c r="AI28" s="221" t="str">
        <f t="shared" si="65"/>
        <v/>
      </c>
      <c r="AJ28" s="222" t="str">
        <f t="shared" si="20"/>
        <v/>
      </c>
      <c r="AK28" s="223">
        <v>0</v>
      </c>
      <c r="AL28" s="224" t="str">
        <f t="shared" si="66"/>
        <v/>
      </c>
      <c r="AM28" s="225" t="str">
        <f t="shared" si="22"/>
        <v/>
      </c>
      <c r="AN28" s="205">
        <v>0</v>
      </c>
      <c r="AO28" s="206" t="str">
        <f t="shared" si="67"/>
        <v/>
      </c>
      <c r="AP28" s="207" t="str">
        <f t="shared" si="24"/>
        <v/>
      </c>
      <c r="AQ28" s="210">
        <v>0</v>
      </c>
      <c r="AR28" s="211" t="str">
        <f t="shared" si="68"/>
        <v/>
      </c>
      <c r="AS28" s="212" t="str">
        <f t="shared" si="26"/>
        <v/>
      </c>
      <c r="AT28" s="226">
        <v>0</v>
      </c>
      <c r="AU28" s="227" t="str">
        <f t="shared" si="69"/>
        <v/>
      </c>
      <c r="AV28" s="228" t="str">
        <f t="shared" si="28"/>
        <v/>
      </c>
      <c r="AW28" s="210">
        <v>0</v>
      </c>
      <c r="AX28" s="211" t="str">
        <f t="shared" si="29"/>
        <v/>
      </c>
      <c r="AY28" s="212" t="str">
        <f t="shared" si="30"/>
        <v/>
      </c>
      <c r="AZ28" s="226">
        <v>0</v>
      </c>
      <c r="BA28" s="227" t="str">
        <f t="shared" si="31"/>
        <v/>
      </c>
      <c r="BB28" s="228" t="str">
        <f t="shared" si="32"/>
        <v/>
      </c>
      <c r="BC28" s="229">
        <v>0</v>
      </c>
      <c r="BD28" s="230" t="str">
        <f t="shared" si="33"/>
        <v/>
      </c>
      <c r="BE28" s="231" t="str">
        <f t="shared" si="34"/>
        <v/>
      </c>
      <c r="BF28" s="232">
        <v>1</v>
      </c>
      <c r="BG28" s="233">
        <f t="shared" si="35"/>
        <v>0</v>
      </c>
      <c r="BH28" s="234">
        <f t="shared" si="36"/>
        <v>0</v>
      </c>
      <c r="BI28" s="226">
        <v>0</v>
      </c>
      <c r="BJ28" s="227" t="str">
        <f t="shared" si="37"/>
        <v/>
      </c>
      <c r="BK28" s="228" t="str">
        <f t="shared" si="38"/>
        <v/>
      </c>
      <c r="BL28" s="229">
        <v>0</v>
      </c>
      <c r="BM28" s="230" t="str">
        <f t="shared" si="39"/>
        <v/>
      </c>
      <c r="BN28" s="231" t="str">
        <f t="shared" si="40"/>
        <v/>
      </c>
      <c r="BO28" s="232">
        <v>1</v>
      </c>
      <c r="BP28" s="233" t="e">
        <f t="shared" si="41"/>
        <v>#DIV/0!</v>
      </c>
      <c r="BQ28" s="234">
        <f t="shared" si="42"/>
        <v>0</v>
      </c>
      <c r="BR28" s="235">
        <v>1</v>
      </c>
      <c r="BS28" s="236" t="e">
        <f t="shared" si="70"/>
        <v>#DIV/0!</v>
      </c>
      <c r="BT28" s="237">
        <f t="shared" si="44"/>
        <v>0</v>
      </c>
      <c r="BU28" s="205">
        <v>0</v>
      </c>
      <c r="BV28" s="206" t="str">
        <f t="shared" si="45"/>
        <v/>
      </c>
      <c r="BW28" s="207" t="str">
        <f t="shared" si="46"/>
        <v/>
      </c>
      <c r="BX28" s="208">
        <v>0</v>
      </c>
      <c r="BY28" s="209" t="str">
        <f t="shared" si="47"/>
        <v/>
      </c>
      <c r="BZ28" s="317" t="str">
        <f t="shared" si="48"/>
        <v/>
      </c>
      <c r="CA28" s="210">
        <v>0</v>
      </c>
      <c r="CB28" s="211" t="str">
        <f t="shared" si="49"/>
        <v/>
      </c>
      <c r="CC28" s="212" t="str">
        <f t="shared" si="50"/>
        <v/>
      </c>
      <c r="CD28" s="226">
        <v>0</v>
      </c>
      <c r="CE28" s="227" t="str">
        <f t="shared" si="71"/>
        <v/>
      </c>
      <c r="CF28" s="228" t="str">
        <f t="shared" si="52"/>
        <v/>
      </c>
      <c r="CG28" s="210">
        <v>0</v>
      </c>
      <c r="CH28" s="211" t="str">
        <f t="shared" si="72"/>
        <v/>
      </c>
      <c r="CI28" s="212" t="str">
        <f t="shared" si="54"/>
        <v/>
      </c>
      <c r="CJ28" s="226">
        <v>0</v>
      </c>
      <c r="CK28" s="227" t="str">
        <f t="shared" si="73"/>
        <v/>
      </c>
      <c r="CL28" s="228" t="str">
        <f t="shared" si="56"/>
        <v/>
      </c>
      <c r="CM28" s="213">
        <v>0</v>
      </c>
      <c r="CN28" s="214" t="str">
        <f t="shared" si="57"/>
        <v/>
      </c>
      <c r="CO28" s="215" t="str">
        <f t="shared" si="58"/>
        <v/>
      </c>
      <c r="CP28" s="223">
        <v>0</v>
      </c>
      <c r="CQ28" s="224" t="str">
        <f t="shared" si="74"/>
        <v/>
      </c>
      <c r="CR28" s="225" t="str">
        <f t="shared" si="60"/>
        <v/>
      </c>
      <c r="CS28" s="220">
        <v>0</v>
      </c>
      <c r="CT28" s="221" t="str">
        <f t="shared" si="75"/>
        <v/>
      </c>
      <c r="CU28" s="222" t="str">
        <f t="shared" si="62"/>
        <v/>
      </c>
      <c r="CV28" s="202" t="str">
        <f t="shared" si="63"/>
        <v>IHT Reader</v>
      </c>
      <c r="CW28" s="238" t="str">
        <f t="shared" si="64"/>
        <v>IHT Reader HD/Comp</v>
      </c>
    </row>
    <row r="29" spans="2:101" ht="30.75" customHeight="1" x14ac:dyDescent="0.2">
      <c r="B29" s="125" t="s">
        <v>134</v>
      </c>
      <c r="C29" s="126" t="s">
        <v>323</v>
      </c>
      <c r="D29" s="126" t="s">
        <v>134</v>
      </c>
      <c r="E29" s="127">
        <v>0</v>
      </c>
      <c r="F29" s="127">
        <f>E29*28</f>
        <v>0</v>
      </c>
      <c r="G29" s="127">
        <f t="shared" si="1"/>
        <v>0</v>
      </c>
      <c r="H29" s="127">
        <f t="shared" si="2"/>
        <v>0</v>
      </c>
      <c r="I29" s="239"/>
      <c r="J29" s="129">
        <v>0</v>
      </c>
      <c r="K29" s="130" t="str">
        <f t="shared" si="3"/>
        <v/>
      </c>
      <c r="L29" s="131" t="str">
        <f t="shared" si="4"/>
        <v/>
      </c>
      <c r="M29" s="132">
        <v>0</v>
      </c>
      <c r="N29" s="133" t="str">
        <f t="shared" si="5"/>
        <v/>
      </c>
      <c r="O29" s="134" t="str">
        <f t="shared" si="6"/>
        <v/>
      </c>
      <c r="P29" s="135">
        <v>0</v>
      </c>
      <c r="Q29" s="136" t="str">
        <f t="shared" si="7"/>
        <v/>
      </c>
      <c r="R29" s="137" t="str">
        <f t="shared" si="8"/>
        <v/>
      </c>
      <c r="S29" s="138">
        <v>1</v>
      </c>
      <c r="T29" s="139" t="e">
        <f t="shared" si="9"/>
        <v>#DIV/0!</v>
      </c>
      <c r="U29" s="140">
        <f t="shared" si="10"/>
        <v>0</v>
      </c>
      <c r="V29" s="132">
        <v>0</v>
      </c>
      <c r="W29" s="133" t="str">
        <f t="shared" si="11"/>
        <v/>
      </c>
      <c r="X29" s="134" t="str">
        <f t="shared" si="12"/>
        <v/>
      </c>
      <c r="Y29" s="141">
        <v>0</v>
      </c>
      <c r="Z29" s="142" t="str">
        <f t="shared" si="13"/>
        <v/>
      </c>
      <c r="AA29" s="143" t="str">
        <f t="shared" si="14"/>
        <v/>
      </c>
      <c r="AB29" s="132">
        <v>0</v>
      </c>
      <c r="AC29" s="133" t="str">
        <f t="shared" si="15"/>
        <v/>
      </c>
      <c r="AD29" s="134" t="str">
        <f t="shared" si="16"/>
        <v/>
      </c>
      <c r="AE29" s="138">
        <v>0</v>
      </c>
      <c r="AF29" s="139" t="str">
        <f t="shared" si="17"/>
        <v/>
      </c>
      <c r="AG29" s="140" t="str">
        <f t="shared" si="18"/>
        <v/>
      </c>
      <c r="AH29" s="144">
        <v>1</v>
      </c>
      <c r="AI29" s="145" t="e">
        <f t="shared" si="65"/>
        <v>#DIV/0!</v>
      </c>
      <c r="AJ29" s="146">
        <f t="shared" si="20"/>
        <v>0</v>
      </c>
      <c r="AK29" s="147">
        <v>0</v>
      </c>
      <c r="AL29" s="148" t="str">
        <f t="shared" si="66"/>
        <v/>
      </c>
      <c r="AM29" s="149" t="str">
        <f t="shared" si="22"/>
        <v/>
      </c>
      <c r="AN29" s="129">
        <v>0</v>
      </c>
      <c r="AO29" s="130" t="str">
        <f t="shared" si="67"/>
        <v/>
      </c>
      <c r="AP29" s="131" t="str">
        <f t="shared" si="24"/>
        <v/>
      </c>
      <c r="AQ29" s="135">
        <v>0</v>
      </c>
      <c r="AR29" s="136" t="str">
        <f t="shared" si="68"/>
        <v/>
      </c>
      <c r="AS29" s="137" t="str">
        <f t="shared" si="26"/>
        <v/>
      </c>
      <c r="AT29" s="150">
        <v>0</v>
      </c>
      <c r="AU29" s="151" t="str">
        <f t="shared" si="69"/>
        <v/>
      </c>
      <c r="AV29" s="152" t="str">
        <f t="shared" si="28"/>
        <v/>
      </c>
      <c r="AW29" s="135">
        <v>0</v>
      </c>
      <c r="AX29" s="136" t="str">
        <f t="shared" si="29"/>
        <v/>
      </c>
      <c r="AY29" s="137" t="str">
        <f t="shared" si="30"/>
        <v/>
      </c>
      <c r="AZ29" s="150">
        <v>0</v>
      </c>
      <c r="BA29" s="151" t="str">
        <f t="shared" si="31"/>
        <v/>
      </c>
      <c r="BB29" s="152" t="str">
        <f t="shared" si="32"/>
        <v/>
      </c>
      <c r="BC29" s="153">
        <v>0</v>
      </c>
      <c r="BD29" s="154" t="str">
        <f t="shared" si="33"/>
        <v/>
      </c>
      <c r="BE29" s="155" t="str">
        <f t="shared" si="34"/>
        <v/>
      </c>
      <c r="BF29" s="156">
        <v>0</v>
      </c>
      <c r="BG29" s="157" t="str">
        <f t="shared" si="35"/>
        <v/>
      </c>
      <c r="BH29" s="158" t="str">
        <f t="shared" si="36"/>
        <v/>
      </c>
      <c r="BI29" s="150">
        <v>0</v>
      </c>
      <c r="BJ29" s="151" t="str">
        <f t="shared" si="37"/>
        <v/>
      </c>
      <c r="BK29" s="152" t="str">
        <f t="shared" si="38"/>
        <v/>
      </c>
      <c r="BL29" s="153">
        <v>0</v>
      </c>
      <c r="BM29" s="154" t="str">
        <f t="shared" si="39"/>
        <v/>
      </c>
      <c r="BN29" s="155" t="str">
        <f t="shared" si="40"/>
        <v/>
      </c>
      <c r="BO29" s="156">
        <v>0</v>
      </c>
      <c r="BP29" s="157" t="str">
        <f t="shared" si="41"/>
        <v/>
      </c>
      <c r="BQ29" s="158" t="str">
        <f t="shared" si="42"/>
        <v/>
      </c>
      <c r="BR29" s="159">
        <v>1</v>
      </c>
      <c r="BS29" s="160" t="e">
        <f t="shared" si="70"/>
        <v>#DIV/0!</v>
      </c>
      <c r="BT29" s="161">
        <f t="shared" si="44"/>
        <v>0</v>
      </c>
      <c r="BU29" s="129">
        <v>0</v>
      </c>
      <c r="BV29" s="130" t="str">
        <f t="shared" si="45"/>
        <v/>
      </c>
      <c r="BW29" s="131" t="str">
        <f t="shared" si="46"/>
        <v/>
      </c>
      <c r="BX29" s="132">
        <v>0</v>
      </c>
      <c r="BY29" s="133" t="str">
        <f t="shared" si="47"/>
        <v/>
      </c>
      <c r="BZ29" s="134" t="str">
        <f t="shared" si="48"/>
        <v/>
      </c>
      <c r="CA29" s="135">
        <v>0</v>
      </c>
      <c r="CB29" s="136" t="str">
        <f t="shared" si="49"/>
        <v/>
      </c>
      <c r="CC29" s="137" t="str">
        <f t="shared" si="50"/>
        <v/>
      </c>
      <c r="CD29" s="150">
        <v>0</v>
      </c>
      <c r="CE29" s="151" t="str">
        <f t="shared" si="71"/>
        <v/>
      </c>
      <c r="CF29" s="152" t="str">
        <f t="shared" si="52"/>
        <v/>
      </c>
      <c r="CG29" s="135">
        <v>0</v>
      </c>
      <c r="CH29" s="136" t="str">
        <f t="shared" si="72"/>
        <v/>
      </c>
      <c r="CI29" s="137" t="str">
        <f t="shared" si="54"/>
        <v/>
      </c>
      <c r="CJ29" s="150">
        <v>0</v>
      </c>
      <c r="CK29" s="151" t="str">
        <f t="shared" si="73"/>
        <v/>
      </c>
      <c r="CL29" s="152" t="str">
        <f t="shared" si="56"/>
        <v/>
      </c>
      <c r="CM29" s="138">
        <v>0</v>
      </c>
      <c r="CN29" s="139" t="str">
        <f t="shared" si="57"/>
        <v/>
      </c>
      <c r="CO29" s="140" t="str">
        <f t="shared" si="58"/>
        <v/>
      </c>
      <c r="CP29" s="147">
        <v>0</v>
      </c>
      <c r="CQ29" s="148" t="str">
        <f t="shared" si="74"/>
        <v/>
      </c>
      <c r="CR29" s="149" t="str">
        <f t="shared" si="60"/>
        <v/>
      </c>
      <c r="CS29" s="144">
        <v>1</v>
      </c>
      <c r="CT29" s="145" t="e">
        <f t="shared" si="75"/>
        <v>#DIV/0!</v>
      </c>
      <c r="CU29" s="146">
        <f t="shared" si="62"/>
        <v>0</v>
      </c>
      <c r="CV29" s="126" t="str">
        <f t="shared" si="63"/>
        <v>Crosswords</v>
      </c>
      <c r="CW29" s="162" t="str">
        <f t="shared" si="64"/>
        <v>Crosswords HD/Comp</v>
      </c>
    </row>
    <row r="30" spans="2:101" ht="30.75" customHeight="1" x14ac:dyDescent="0.2">
      <c r="B30" s="163" t="s">
        <v>134</v>
      </c>
      <c r="C30" s="164" t="s">
        <v>324</v>
      </c>
      <c r="D30" s="164" t="s">
        <v>134</v>
      </c>
      <c r="E30" s="165">
        <v>0.24</v>
      </c>
      <c r="F30" s="165">
        <f>E30*28</f>
        <v>6.72</v>
      </c>
      <c r="G30" s="165">
        <f t="shared" si="1"/>
        <v>87.36</v>
      </c>
      <c r="H30" s="165">
        <f t="shared" si="2"/>
        <v>87.6</v>
      </c>
      <c r="I30" s="240"/>
      <c r="J30" s="167">
        <v>0</v>
      </c>
      <c r="K30" s="168" t="str">
        <f t="shared" si="3"/>
        <v/>
      </c>
      <c r="L30" s="169" t="str">
        <f t="shared" si="4"/>
        <v/>
      </c>
      <c r="M30" s="170">
        <v>0</v>
      </c>
      <c r="N30" s="171" t="str">
        <f t="shared" si="5"/>
        <v/>
      </c>
      <c r="O30" s="178" t="str">
        <f t="shared" si="6"/>
        <v/>
      </c>
      <c r="P30" s="172">
        <v>0</v>
      </c>
      <c r="Q30" s="173" t="str">
        <f t="shared" si="7"/>
        <v/>
      </c>
      <c r="R30" s="174" t="str">
        <f t="shared" si="8"/>
        <v/>
      </c>
      <c r="S30" s="175">
        <v>0</v>
      </c>
      <c r="T30" s="176" t="str">
        <f t="shared" si="9"/>
        <v/>
      </c>
      <c r="U30" s="177" t="str">
        <f t="shared" si="10"/>
        <v/>
      </c>
      <c r="V30" s="170">
        <v>0</v>
      </c>
      <c r="W30" s="171" t="str">
        <f t="shared" si="11"/>
        <v/>
      </c>
      <c r="X30" s="178" t="str">
        <f t="shared" si="12"/>
        <v/>
      </c>
      <c r="Y30" s="179">
        <v>0</v>
      </c>
      <c r="Z30" s="180" t="str">
        <f t="shared" si="13"/>
        <v/>
      </c>
      <c r="AA30" s="181" t="str">
        <f t="shared" si="14"/>
        <v/>
      </c>
      <c r="AB30" s="170">
        <v>0</v>
      </c>
      <c r="AC30" s="171" t="str">
        <f t="shared" si="15"/>
        <v/>
      </c>
      <c r="AD30" s="178" t="str">
        <f t="shared" si="16"/>
        <v/>
      </c>
      <c r="AE30" s="175">
        <v>0</v>
      </c>
      <c r="AF30" s="176" t="str">
        <f t="shared" si="17"/>
        <v/>
      </c>
      <c r="AG30" s="177" t="str">
        <f t="shared" si="18"/>
        <v/>
      </c>
      <c r="AH30" s="182">
        <v>0</v>
      </c>
      <c r="AI30" s="183" t="str">
        <f t="shared" si="65"/>
        <v/>
      </c>
      <c r="AJ30" s="184" t="str">
        <f t="shared" si="20"/>
        <v/>
      </c>
      <c r="AK30" s="185">
        <v>1</v>
      </c>
      <c r="AL30" s="186">
        <f t="shared" si="66"/>
        <v>1</v>
      </c>
      <c r="AM30" s="187">
        <f>IF(AK30=1,$E30*30,"")</f>
        <v>7.1999999999999993</v>
      </c>
      <c r="AN30" s="167">
        <v>0</v>
      </c>
      <c r="AO30" s="168" t="str">
        <f t="shared" si="67"/>
        <v/>
      </c>
      <c r="AP30" s="169"/>
      <c r="AQ30" s="172">
        <v>0</v>
      </c>
      <c r="AR30" s="173" t="str">
        <f t="shared" si="68"/>
        <v/>
      </c>
      <c r="AS30" s="174" t="str">
        <f>IF(AQ30=1,$E30*30,"")</f>
        <v/>
      </c>
      <c r="AT30" s="188">
        <v>0</v>
      </c>
      <c r="AU30" s="189" t="str">
        <f t="shared" si="69"/>
        <v/>
      </c>
      <c r="AV30" s="190" t="str">
        <f>IF(AT30=1,$E30*30,"")</f>
        <v/>
      </c>
      <c r="AW30" s="172">
        <v>0</v>
      </c>
      <c r="AX30" s="173" t="str">
        <f t="shared" si="29"/>
        <v/>
      </c>
      <c r="AY30" s="174" t="str">
        <f t="shared" si="30"/>
        <v/>
      </c>
      <c r="AZ30" s="188">
        <v>0</v>
      </c>
      <c r="BA30" s="189" t="str">
        <f t="shared" si="31"/>
        <v/>
      </c>
      <c r="BB30" s="190" t="str">
        <f t="shared" si="32"/>
        <v/>
      </c>
      <c r="BC30" s="191">
        <v>0</v>
      </c>
      <c r="BD30" s="192" t="str">
        <f t="shared" si="33"/>
        <v/>
      </c>
      <c r="BE30" s="193" t="str">
        <f t="shared" si="34"/>
        <v/>
      </c>
      <c r="BF30" s="194">
        <v>0</v>
      </c>
      <c r="BG30" s="195" t="str">
        <f t="shared" si="35"/>
        <v/>
      </c>
      <c r="BH30" s="196" t="str">
        <f t="shared" si="36"/>
        <v/>
      </c>
      <c r="BI30" s="188">
        <v>0</v>
      </c>
      <c r="BJ30" s="189" t="str">
        <f t="shared" si="37"/>
        <v/>
      </c>
      <c r="BK30" s="190" t="str">
        <f t="shared" si="38"/>
        <v/>
      </c>
      <c r="BL30" s="191">
        <v>0</v>
      </c>
      <c r="BM30" s="192" t="str">
        <f t="shared" si="39"/>
        <v/>
      </c>
      <c r="BN30" s="193" t="str">
        <f t="shared" si="40"/>
        <v/>
      </c>
      <c r="BO30" s="194">
        <v>0</v>
      </c>
      <c r="BP30" s="195" t="str">
        <f t="shared" si="41"/>
        <v/>
      </c>
      <c r="BQ30" s="196" t="str">
        <f t="shared" si="42"/>
        <v/>
      </c>
      <c r="BR30" s="197">
        <v>0</v>
      </c>
      <c r="BS30" s="198" t="str">
        <f t="shared" si="70"/>
        <v/>
      </c>
      <c r="BT30" s="199" t="str">
        <f t="shared" si="44"/>
        <v/>
      </c>
      <c r="BU30" s="167">
        <v>0</v>
      </c>
      <c r="BV30" s="168" t="str">
        <f t="shared" si="45"/>
        <v/>
      </c>
      <c r="BW30" s="169" t="str">
        <f t="shared" si="46"/>
        <v/>
      </c>
      <c r="BX30" s="170">
        <v>0</v>
      </c>
      <c r="BY30" s="171" t="str">
        <f t="shared" si="47"/>
        <v/>
      </c>
      <c r="BZ30" s="178" t="str">
        <f t="shared" si="48"/>
        <v/>
      </c>
      <c r="CA30" s="172">
        <v>0</v>
      </c>
      <c r="CB30" s="173" t="str">
        <f t="shared" si="49"/>
        <v/>
      </c>
      <c r="CC30" s="174" t="str">
        <f t="shared" si="50"/>
        <v/>
      </c>
      <c r="CD30" s="188">
        <v>0</v>
      </c>
      <c r="CE30" s="189" t="str">
        <f t="shared" si="71"/>
        <v/>
      </c>
      <c r="CF30" s="190" t="str">
        <f t="shared" si="52"/>
        <v/>
      </c>
      <c r="CG30" s="172">
        <v>0</v>
      </c>
      <c r="CH30" s="173" t="str">
        <f t="shared" si="72"/>
        <v/>
      </c>
      <c r="CI30" s="174" t="str">
        <f t="shared" si="54"/>
        <v/>
      </c>
      <c r="CJ30" s="188">
        <v>0</v>
      </c>
      <c r="CK30" s="189" t="str">
        <f t="shared" si="73"/>
        <v/>
      </c>
      <c r="CL30" s="190" t="str">
        <f>IF(CJ30=1,$E30*30,"")</f>
        <v/>
      </c>
      <c r="CM30" s="175">
        <v>0</v>
      </c>
      <c r="CN30" s="176" t="str">
        <f t="shared" si="57"/>
        <v/>
      </c>
      <c r="CO30" s="177" t="str">
        <f t="shared" si="58"/>
        <v/>
      </c>
      <c r="CP30" s="185">
        <v>0</v>
      </c>
      <c r="CQ30" s="186" t="str">
        <f t="shared" si="74"/>
        <v/>
      </c>
      <c r="CR30" s="187" t="str">
        <f>IF(CP30=1,$E30*30,"")</f>
        <v/>
      </c>
      <c r="CS30" s="182">
        <v>0</v>
      </c>
      <c r="CT30" s="183" t="str">
        <f t="shared" si="75"/>
        <v/>
      </c>
      <c r="CU30" s="184" t="str">
        <f>IF(CS30=1,$E30*30,"")</f>
        <v/>
      </c>
      <c r="CV30" s="164" t="str">
        <f t="shared" si="63"/>
        <v>Crosswords</v>
      </c>
      <c r="CW30" s="200" t="str">
        <f t="shared" si="64"/>
        <v>Crosswords Monthly (30)</v>
      </c>
    </row>
    <row r="31" spans="2:101" ht="30.75" customHeight="1" thickBot="1" x14ac:dyDescent="0.25">
      <c r="B31" s="241" t="s">
        <v>134</v>
      </c>
      <c r="C31" s="242" t="s">
        <v>325</v>
      </c>
      <c r="D31" s="242" t="s">
        <v>134</v>
      </c>
      <c r="E31" s="243">
        <v>0</v>
      </c>
      <c r="F31" s="243">
        <f>E31*28</f>
        <v>0</v>
      </c>
      <c r="G31" s="243">
        <f t="shared" si="1"/>
        <v>0</v>
      </c>
      <c r="H31" s="243">
        <f t="shared" si="2"/>
        <v>0</v>
      </c>
      <c r="I31" s="244"/>
      <c r="J31" s="245">
        <v>0</v>
      </c>
      <c r="K31" s="246" t="str">
        <f t="shared" si="3"/>
        <v/>
      </c>
      <c r="L31" s="247" t="str">
        <f t="shared" si="4"/>
        <v/>
      </c>
      <c r="M31" s="248">
        <v>0</v>
      </c>
      <c r="N31" s="249" t="str">
        <f t="shared" si="5"/>
        <v/>
      </c>
      <c r="O31" s="256" t="str">
        <f t="shared" si="6"/>
        <v/>
      </c>
      <c r="P31" s="250">
        <v>0</v>
      </c>
      <c r="Q31" s="251" t="str">
        <f t="shared" si="7"/>
        <v/>
      </c>
      <c r="R31" s="252" t="str">
        <f t="shared" si="8"/>
        <v/>
      </c>
      <c r="S31" s="253">
        <v>0</v>
      </c>
      <c r="T31" s="254" t="str">
        <f t="shared" si="9"/>
        <v/>
      </c>
      <c r="U31" s="255" t="str">
        <f t="shared" si="10"/>
        <v/>
      </c>
      <c r="V31" s="248">
        <v>0</v>
      </c>
      <c r="W31" s="249" t="str">
        <f t="shared" si="11"/>
        <v/>
      </c>
      <c r="X31" s="256" t="str">
        <f t="shared" si="12"/>
        <v/>
      </c>
      <c r="Y31" s="257">
        <v>0</v>
      </c>
      <c r="Z31" s="258" t="str">
        <f t="shared" si="13"/>
        <v/>
      </c>
      <c r="AA31" s="259" t="str">
        <f t="shared" si="14"/>
        <v/>
      </c>
      <c r="AB31" s="248">
        <v>0</v>
      </c>
      <c r="AC31" s="249" t="str">
        <f t="shared" si="15"/>
        <v/>
      </c>
      <c r="AD31" s="256" t="str">
        <f t="shared" si="16"/>
        <v/>
      </c>
      <c r="AE31" s="253">
        <v>0</v>
      </c>
      <c r="AF31" s="254" t="str">
        <f t="shared" si="17"/>
        <v/>
      </c>
      <c r="AG31" s="255" t="str">
        <f t="shared" si="18"/>
        <v/>
      </c>
      <c r="AH31" s="260">
        <v>0</v>
      </c>
      <c r="AI31" s="261" t="str">
        <f t="shared" si="65"/>
        <v/>
      </c>
      <c r="AJ31" s="262" t="str">
        <f t="shared" si="20"/>
        <v/>
      </c>
      <c r="AK31" s="263">
        <v>0</v>
      </c>
      <c r="AL31" s="264" t="str">
        <f t="shared" si="66"/>
        <v/>
      </c>
      <c r="AM31" s="265" t="str">
        <f>IF(AK31=1,$E31*30,"")</f>
        <v/>
      </c>
      <c r="AN31" s="245">
        <v>0</v>
      </c>
      <c r="AO31" s="246" t="str">
        <f t="shared" si="67"/>
        <v/>
      </c>
      <c r="AP31" s="247"/>
      <c r="AQ31" s="250">
        <v>0</v>
      </c>
      <c r="AR31" s="251" t="str">
        <f t="shared" si="68"/>
        <v/>
      </c>
      <c r="AS31" s="252" t="str">
        <f>IF(AQ31=1,$E31*30,"")</f>
        <v/>
      </c>
      <c r="AT31" s="266">
        <v>0</v>
      </c>
      <c r="AU31" s="267" t="str">
        <f t="shared" si="69"/>
        <v/>
      </c>
      <c r="AV31" s="268" t="str">
        <f>IF(AT31=1,$E31*30,"")</f>
        <v/>
      </c>
      <c r="AW31" s="250">
        <v>0</v>
      </c>
      <c r="AX31" s="251" t="str">
        <f t="shared" si="29"/>
        <v/>
      </c>
      <c r="AY31" s="252" t="str">
        <f t="shared" si="30"/>
        <v/>
      </c>
      <c r="AZ31" s="266">
        <v>0</v>
      </c>
      <c r="BA31" s="267" t="str">
        <f t="shared" si="31"/>
        <v/>
      </c>
      <c r="BB31" s="268" t="str">
        <f t="shared" si="32"/>
        <v/>
      </c>
      <c r="BC31" s="269">
        <v>0</v>
      </c>
      <c r="BD31" s="270" t="str">
        <f t="shared" si="33"/>
        <v/>
      </c>
      <c r="BE31" s="271" t="str">
        <f t="shared" si="34"/>
        <v/>
      </c>
      <c r="BF31" s="272">
        <v>0</v>
      </c>
      <c r="BG31" s="273" t="str">
        <f t="shared" si="35"/>
        <v/>
      </c>
      <c r="BH31" s="274" t="str">
        <f t="shared" si="36"/>
        <v/>
      </c>
      <c r="BI31" s="266">
        <v>0</v>
      </c>
      <c r="BJ31" s="267" t="str">
        <f t="shared" si="37"/>
        <v/>
      </c>
      <c r="BK31" s="268" t="str">
        <f t="shared" si="38"/>
        <v/>
      </c>
      <c r="BL31" s="269">
        <v>0</v>
      </c>
      <c r="BM31" s="270" t="str">
        <f t="shared" si="39"/>
        <v/>
      </c>
      <c r="BN31" s="271" t="str">
        <f t="shared" si="40"/>
        <v/>
      </c>
      <c r="BO31" s="272">
        <v>0</v>
      </c>
      <c r="BP31" s="273" t="str">
        <f t="shared" si="41"/>
        <v/>
      </c>
      <c r="BQ31" s="274" t="str">
        <f t="shared" si="42"/>
        <v/>
      </c>
      <c r="BR31" s="275">
        <v>0</v>
      </c>
      <c r="BS31" s="276" t="str">
        <f t="shared" si="70"/>
        <v/>
      </c>
      <c r="BT31" s="277" t="str">
        <f t="shared" si="44"/>
        <v/>
      </c>
      <c r="BU31" s="245">
        <v>0</v>
      </c>
      <c r="BV31" s="246" t="str">
        <f t="shared" si="45"/>
        <v/>
      </c>
      <c r="BW31" s="247" t="str">
        <f t="shared" si="46"/>
        <v/>
      </c>
      <c r="BX31" s="248">
        <v>0</v>
      </c>
      <c r="BY31" s="249" t="str">
        <f t="shared" si="47"/>
        <v/>
      </c>
      <c r="BZ31" s="256" t="str">
        <f t="shared" si="48"/>
        <v/>
      </c>
      <c r="CA31" s="250">
        <v>0</v>
      </c>
      <c r="CB31" s="251" t="str">
        <f t="shared" si="49"/>
        <v/>
      </c>
      <c r="CC31" s="252" t="str">
        <f t="shared" si="50"/>
        <v/>
      </c>
      <c r="CD31" s="266">
        <v>0</v>
      </c>
      <c r="CE31" s="267" t="str">
        <f t="shared" si="71"/>
        <v/>
      </c>
      <c r="CF31" s="268" t="str">
        <f t="shared" si="52"/>
        <v/>
      </c>
      <c r="CG31" s="250">
        <v>0</v>
      </c>
      <c r="CH31" s="251" t="str">
        <f t="shared" si="72"/>
        <v/>
      </c>
      <c r="CI31" s="252" t="str">
        <f t="shared" si="54"/>
        <v/>
      </c>
      <c r="CJ31" s="266">
        <v>0</v>
      </c>
      <c r="CK31" s="267" t="str">
        <f t="shared" si="73"/>
        <v/>
      </c>
      <c r="CL31" s="268" t="str">
        <f>IF(CJ31=1,$E31*30,"")</f>
        <v/>
      </c>
      <c r="CM31" s="253">
        <v>0</v>
      </c>
      <c r="CN31" s="254" t="str">
        <f t="shared" si="57"/>
        <v/>
      </c>
      <c r="CO31" s="255" t="str">
        <f t="shared" si="58"/>
        <v/>
      </c>
      <c r="CP31" s="263">
        <v>1</v>
      </c>
      <c r="CQ31" s="264" t="e">
        <f t="shared" si="74"/>
        <v>#DIV/0!</v>
      </c>
      <c r="CR31" s="265">
        <f>IF(CP31=1,$E31*30,"")</f>
        <v>0</v>
      </c>
      <c r="CS31" s="260">
        <v>0</v>
      </c>
      <c r="CT31" s="261" t="str">
        <f t="shared" si="75"/>
        <v/>
      </c>
      <c r="CU31" s="262" t="str">
        <f>IF(CS31=1,$E31*30,"")</f>
        <v/>
      </c>
      <c r="CV31" s="242" t="str">
        <f t="shared" si="63"/>
        <v>Crosswords</v>
      </c>
      <c r="CW31" s="278" t="str">
        <f t="shared" si="64"/>
        <v>Crosswords Basic Plus</v>
      </c>
    </row>
    <row r="32" spans="2:101" ht="30.75" customHeight="1" thickBot="1" x14ac:dyDescent="0.25">
      <c r="B32" s="318" t="s">
        <v>326</v>
      </c>
      <c r="C32" s="319" t="s">
        <v>276</v>
      </c>
      <c r="D32" s="319" t="s">
        <v>298</v>
      </c>
      <c r="E32" s="320">
        <v>3.95</v>
      </c>
      <c r="F32" s="321" t="s">
        <v>25</v>
      </c>
      <c r="G32" s="321" t="s">
        <v>25</v>
      </c>
      <c r="H32" s="321" t="s">
        <v>25</v>
      </c>
      <c r="I32" s="322"/>
      <c r="J32" s="323">
        <v>0</v>
      </c>
      <c r="K32" s="324" t="str">
        <f t="shared" si="3"/>
        <v/>
      </c>
      <c r="L32" s="325" t="str">
        <f t="shared" si="4"/>
        <v/>
      </c>
      <c r="M32" s="326">
        <v>0</v>
      </c>
      <c r="N32" s="327" t="str">
        <f t="shared" si="5"/>
        <v/>
      </c>
      <c r="O32" s="328" t="str">
        <f t="shared" si="6"/>
        <v/>
      </c>
      <c r="P32" s="329">
        <v>0</v>
      </c>
      <c r="Q32" s="330" t="str">
        <f t="shared" si="7"/>
        <v/>
      </c>
      <c r="R32" s="331" t="str">
        <f t="shared" si="8"/>
        <v/>
      </c>
      <c r="S32" s="332">
        <v>0</v>
      </c>
      <c r="T32" s="333" t="str">
        <f t="shared" si="9"/>
        <v/>
      </c>
      <c r="U32" s="334" t="str">
        <f t="shared" si="10"/>
        <v/>
      </c>
      <c r="V32" s="326">
        <v>0</v>
      </c>
      <c r="W32" s="327" t="str">
        <f t="shared" si="11"/>
        <v/>
      </c>
      <c r="X32" s="328" t="str">
        <f t="shared" si="12"/>
        <v/>
      </c>
      <c r="Y32" s="335">
        <v>0</v>
      </c>
      <c r="Z32" s="336" t="str">
        <f t="shared" si="13"/>
        <v/>
      </c>
      <c r="AA32" s="337" t="str">
        <f t="shared" si="14"/>
        <v/>
      </c>
      <c r="AB32" s="326">
        <v>0</v>
      </c>
      <c r="AC32" s="327" t="str">
        <f t="shared" si="15"/>
        <v/>
      </c>
      <c r="AD32" s="328" t="str">
        <f t="shared" si="16"/>
        <v/>
      </c>
      <c r="AE32" s="332">
        <v>0</v>
      </c>
      <c r="AF32" s="333" t="str">
        <f t="shared" si="17"/>
        <v/>
      </c>
      <c r="AG32" s="334" t="str">
        <f t="shared" si="18"/>
        <v/>
      </c>
      <c r="AH32" s="338">
        <v>0</v>
      </c>
      <c r="AI32" s="339" t="str">
        <f t="shared" si="65"/>
        <v/>
      </c>
      <c r="AJ32" s="340" t="str">
        <f t="shared" si="20"/>
        <v/>
      </c>
      <c r="AK32" s="341">
        <v>0</v>
      </c>
      <c r="AL32" s="342" t="str">
        <f t="shared" si="66"/>
        <v/>
      </c>
      <c r="AM32" s="343" t="str">
        <f>IF(AK32=1,$F32,"")</f>
        <v/>
      </c>
      <c r="AN32" s="323">
        <v>0</v>
      </c>
      <c r="AO32" s="324" t="str">
        <f t="shared" si="67"/>
        <v/>
      </c>
      <c r="AP32" s="325" t="str">
        <f>IF(AN32=1,$F32,"")</f>
        <v/>
      </c>
      <c r="AQ32" s="329">
        <v>1</v>
      </c>
      <c r="AR32" s="330">
        <f t="shared" si="68"/>
        <v>1</v>
      </c>
      <c r="AS32" s="331">
        <f>IF(AQ32=1,$E32,"")</f>
        <v>3.95</v>
      </c>
      <c r="AT32" s="344">
        <v>0</v>
      </c>
      <c r="AU32" s="345" t="str">
        <f t="shared" si="69"/>
        <v/>
      </c>
      <c r="AV32" s="346" t="str">
        <f>IF(AT32=1,$E32,"")</f>
        <v/>
      </c>
      <c r="AW32" s="329">
        <v>0</v>
      </c>
      <c r="AX32" s="330" t="str">
        <f t="shared" si="29"/>
        <v/>
      </c>
      <c r="AY32" s="331" t="str">
        <f t="shared" si="30"/>
        <v/>
      </c>
      <c r="AZ32" s="344">
        <v>0</v>
      </c>
      <c r="BA32" s="345" t="str">
        <f t="shared" si="31"/>
        <v/>
      </c>
      <c r="BB32" s="346" t="str">
        <f t="shared" si="32"/>
        <v/>
      </c>
      <c r="BC32" s="347">
        <v>0</v>
      </c>
      <c r="BD32" s="348" t="str">
        <f t="shared" si="33"/>
        <v/>
      </c>
      <c r="BE32" s="349" t="str">
        <f t="shared" si="34"/>
        <v/>
      </c>
      <c r="BF32" s="350">
        <v>0</v>
      </c>
      <c r="BG32" s="351" t="str">
        <f t="shared" si="35"/>
        <v/>
      </c>
      <c r="BH32" s="352" t="str">
        <f t="shared" si="36"/>
        <v/>
      </c>
      <c r="BI32" s="344">
        <v>0</v>
      </c>
      <c r="BJ32" s="345" t="str">
        <f t="shared" si="37"/>
        <v/>
      </c>
      <c r="BK32" s="346" t="str">
        <f t="shared" si="38"/>
        <v/>
      </c>
      <c r="BL32" s="347">
        <v>0</v>
      </c>
      <c r="BM32" s="348" t="str">
        <f t="shared" si="39"/>
        <v/>
      </c>
      <c r="BN32" s="349" t="str">
        <f t="shared" si="40"/>
        <v/>
      </c>
      <c r="BO32" s="350">
        <v>0</v>
      </c>
      <c r="BP32" s="351" t="str">
        <f t="shared" si="41"/>
        <v/>
      </c>
      <c r="BQ32" s="352" t="str">
        <f t="shared" si="42"/>
        <v/>
      </c>
      <c r="BR32" s="353">
        <v>0</v>
      </c>
      <c r="BS32" s="354" t="str">
        <f t="shared" si="70"/>
        <v/>
      </c>
      <c r="BT32" s="355" t="str">
        <f t="shared" si="44"/>
        <v/>
      </c>
      <c r="BU32" s="323">
        <v>0</v>
      </c>
      <c r="BV32" s="324" t="str">
        <f t="shared" si="45"/>
        <v/>
      </c>
      <c r="BW32" s="325" t="str">
        <f t="shared" si="46"/>
        <v/>
      </c>
      <c r="BX32" s="326">
        <v>0</v>
      </c>
      <c r="BY32" s="327" t="str">
        <f t="shared" si="47"/>
        <v/>
      </c>
      <c r="BZ32" s="328" t="str">
        <f t="shared" si="48"/>
        <v/>
      </c>
      <c r="CA32" s="329">
        <v>0</v>
      </c>
      <c r="CB32" s="330" t="str">
        <f t="shared" si="49"/>
        <v/>
      </c>
      <c r="CC32" s="331" t="str">
        <f t="shared" si="50"/>
        <v/>
      </c>
      <c r="CD32" s="344">
        <v>0</v>
      </c>
      <c r="CE32" s="345" t="str">
        <f t="shared" si="71"/>
        <v/>
      </c>
      <c r="CF32" s="346" t="str">
        <f t="shared" si="52"/>
        <v/>
      </c>
      <c r="CG32" s="329">
        <v>0</v>
      </c>
      <c r="CH32" s="330" t="str">
        <f t="shared" si="72"/>
        <v/>
      </c>
      <c r="CI32" s="331" t="str">
        <f t="shared" si="54"/>
        <v/>
      </c>
      <c r="CJ32" s="344">
        <v>0</v>
      </c>
      <c r="CK32" s="345" t="str">
        <f t="shared" si="73"/>
        <v/>
      </c>
      <c r="CL32" s="346" t="str">
        <f>IF(CJ32=1,$E32,"")</f>
        <v/>
      </c>
      <c r="CM32" s="332">
        <v>0</v>
      </c>
      <c r="CN32" s="333" t="str">
        <f t="shared" si="57"/>
        <v/>
      </c>
      <c r="CO32" s="334" t="str">
        <f t="shared" si="58"/>
        <v/>
      </c>
      <c r="CP32" s="341">
        <v>0</v>
      </c>
      <c r="CQ32" s="342" t="str">
        <f t="shared" si="74"/>
        <v/>
      </c>
      <c r="CR32" s="343" t="str">
        <f>IF(CP32=1,$F32,"")</f>
        <v/>
      </c>
      <c r="CS32" s="338">
        <v>0</v>
      </c>
      <c r="CT32" s="339" t="str">
        <f t="shared" si="75"/>
        <v/>
      </c>
      <c r="CU32" s="340" t="str">
        <f>IF(CS32=1,$F32,"")</f>
        <v/>
      </c>
      <c r="CV32" s="319" t="str">
        <f t="shared" si="63"/>
        <v>Archive Article</v>
      </c>
      <c r="CW32" s="356" t="str">
        <f t="shared" si="64"/>
        <v>Single Archive</v>
      </c>
    </row>
    <row r="33" spans="2:101" ht="30.75" customHeight="1" thickBot="1" x14ac:dyDescent="0.25">
      <c r="B33" s="357" t="s">
        <v>137</v>
      </c>
      <c r="C33" s="358" t="s">
        <v>137</v>
      </c>
      <c r="D33" s="358" t="s">
        <v>137</v>
      </c>
      <c r="E33" s="359">
        <v>2.99</v>
      </c>
      <c r="F33" s="360" t="s">
        <v>25</v>
      </c>
      <c r="G33" s="360" t="s">
        <v>25</v>
      </c>
      <c r="H33" s="360" t="s">
        <v>25</v>
      </c>
      <c r="I33" s="361"/>
      <c r="J33" s="362">
        <v>0</v>
      </c>
      <c r="K33" s="363"/>
      <c r="L33" s="364"/>
      <c r="M33" s="365">
        <v>0</v>
      </c>
      <c r="N33" s="366"/>
      <c r="O33" s="367"/>
      <c r="P33" s="368">
        <v>0</v>
      </c>
      <c r="Q33" s="369"/>
      <c r="R33" s="370"/>
      <c r="S33" s="371">
        <v>0</v>
      </c>
      <c r="T33" s="372"/>
      <c r="U33" s="373"/>
      <c r="V33" s="365">
        <v>0</v>
      </c>
      <c r="W33" s="366"/>
      <c r="X33" s="367"/>
      <c r="Y33" s="374">
        <v>0</v>
      </c>
      <c r="Z33" s="375"/>
      <c r="AA33" s="376"/>
      <c r="AB33" s="365">
        <v>0</v>
      </c>
      <c r="AC33" s="366"/>
      <c r="AD33" s="367"/>
      <c r="AE33" s="371">
        <v>0</v>
      </c>
      <c r="AF33" s="372"/>
      <c r="AG33" s="373"/>
      <c r="AH33" s="377">
        <v>0</v>
      </c>
      <c r="AI33" s="378"/>
      <c r="AJ33" s="379"/>
      <c r="AK33" s="380">
        <v>0</v>
      </c>
      <c r="AL33" s="381"/>
      <c r="AM33" s="382"/>
      <c r="AN33" s="362">
        <v>0</v>
      </c>
      <c r="AO33" s="363"/>
      <c r="AP33" s="364"/>
      <c r="AQ33" s="368">
        <v>0</v>
      </c>
      <c r="AR33" s="369"/>
      <c r="AS33" s="370"/>
      <c r="AT33" s="383">
        <v>0</v>
      </c>
      <c r="AU33" s="384"/>
      <c r="AV33" s="385"/>
      <c r="AW33" s="368">
        <v>0</v>
      </c>
      <c r="AX33" s="369"/>
      <c r="AY33" s="370"/>
      <c r="AZ33" s="383">
        <v>0</v>
      </c>
      <c r="BA33" s="384"/>
      <c r="BB33" s="385"/>
      <c r="BC33" s="386">
        <v>0</v>
      </c>
      <c r="BD33" s="387"/>
      <c r="BE33" s="388"/>
      <c r="BF33" s="389">
        <v>0</v>
      </c>
      <c r="BG33" s="390"/>
      <c r="BH33" s="391"/>
      <c r="BI33" s="383">
        <v>0</v>
      </c>
      <c r="BJ33" s="384"/>
      <c r="BK33" s="385"/>
      <c r="BL33" s="386">
        <v>0</v>
      </c>
      <c r="BM33" s="387"/>
      <c r="BN33" s="388"/>
      <c r="BO33" s="389">
        <v>0</v>
      </c>
      <c r="BP33" s="390"/>
      <c r="BQ33" s="391"/>
      <c r="BR33" s="392">
        <v>0</v>
      </c>
      <c r="BS33" s="393"/>
      <c r="BT33" s="394"/>
      <c r="BU33" s="362">
        <v>0</v>
      </c>
      <c r="BV33" s="363"/>
      <c r="BW33" s="364"/>
      <c r="BX33" s="365">
        <v>0</v>
      </c>
      <c r="BY33" s="366"/>
      <c r="BZ33" s="367"/>
      <c r="CA33" s="368">
        <v>0</v>
      </c>
      <c r="CB33" s="369"/>
      <c r="CC33" s="370"/>
      <c r="CD33" s="383">
        <v>1</v>
      </c>
      <c r="CE33" s="384">
        <f t="shared" si="71"/>
        <v>1</v>
      </c>
      <c r="CF33" s="395">
        <f>IF(CD33=1,$E33,"")</f>
        <v>2.99</v>
      </c>
      <c r="CG33" s="368">
        <v>0</v>
      </c>
      <c r="CH33" s="369" t="str">
        <f t="shared" si="72"/>
        <v/>
      </c>
      <c r="CI33" s="370" t="str">
        <f t="shared" si="54"/>
        <v/>
      </c>
      <c r="CJ33" s="383">
        <v>0</v>
      </c>
      <c r="CK33" s="384"/>
      <c r="CL33" s="385"/>
      <c r="CM33" s="371">
        <v>0</v>
      </c>
      <c r="CN33" s="372"/>
      <c r="CO33" s="373"/>
      <c r="CP33" s="380">
        <v>0</v>
      </c>
      <c r="CQ33" s="381"/>
      <c r="CR33" s="382"/>
      <c r="CS33" s="377">
        <v>0</v>
      </c>
      <c r="CT33" s="378"/>
      <c r="CU33" s="379"/>
      <c r="CV33" s="358" t="str">
        <f t="shared" si="63"/>
        <v>Lesson Plan</v>
      </c>
      <c r="CW33" s="396" t="str">
        <f t="shared" si="64"/>
        <v>Lesson Plan</v>
      </c>
    </row>
    <row r="34" spans="2:101" ht="30.75" customHeight="1" thickBot="1" x14ac:dyDescent="0.25">
      <c r="B34" s="357" t="s">
        <v>327</v>
      </c>
      <c r="C34" s="358" t="s">
        <v>327</v>
      </c>
      <c r="D34" s="358" t="s">
        <v>327</v>
      </c>
      <c r="E34" s="359">
        <v>0</v>
      </c>
      <c r="F34" s="360">
        <v>0</v>
      </c>
      <c r="G34" s="360">
        <v>0</v>
      </c>
      <c r="H34" s="360">
        <v>0</v>
      </c>
      <c r="I34" s="361"/>
      <c r="J34" s="362">
        <v>0</v>
      </c>
      <c r="K34" s="363"/>
      <c r="L34" s="364"/>
      <c r="M34" s="365">
        <v>0</v>
      </c>
      <c r="N34" s="366"/>
      <c r="O34" s="367"/>
      <c r="P34" s="368">
        <v>0</v>
      </c>
      <c r="Q34" s="369"/>
      <c r="R34" s="370"/>
      <c r="S34" s="371">
        <v>0</v>
      </c>
      <c r="T34" s="372"/>
      <c r="U34" s="373"/>
      <c r="V34" s="365">
        <v>0</v>
      </c>
      <c r="W34" s="366"/>
      <c r="X34" s="367"/>
      <c r="Y34" s="374">
        <v>0</v>
      </c>
      <c r="Z34" s="375"/>
      <c r="AA34" s="376"/>
      <c r="AB34" s="365">
        <v>0</v>
      </c>
      <c r="AC34" s="366"/>
      <c r="AD34" s="367"/>
      <c r="AE34" s="371">
        <v>0</v>
      </c>
      <c r="AF34" s="372"/>
      <c r="AG34" s="373"/>
      <c r="AH34" s="377">
        <v>0</v>
      </c>
      <c r="AI34" s="378"/>
      <c r="AJ34" s="379"/>
      <c r="AK34" s="380">
        <v>0</v>
      </c>
      <c r="AL34" s="381"/>
      <c r="AM34" s="382"/>
      <c r="AN34" s="362">
        <v>0</v>
      </c>
      <c r="AO34" s="363"/>
      <c r="AP34" s="364"/>
      <c r="AQ34" s="368">
        <v>0</v>
      </c>
      <c r="AR34" s="369"/>
      <c r="AS34" s="370"/>
      <c r="AT34" s="383">
        <v>0</v>
      </c>
      <c r="AU34" s="384"/>
      <c r="AV34" s="385"/>
      <c r="AW34" s="368">
        <v>0</v>
      </c>
      <c r="AX34" s="369"/>
      <c r="AY34" s="370"/>
      <c r="AZ34" s="383">
        <v>0</v>
      </c>
      <c r="BA34" s="384"/>
      <c r="BB34" s="385"/>
      <c r="BC34" s="386">
        <v>0</v>
      </c>
      <c r="BD34" s="387"/>
      <c r="BE34" s="388"/>
      <c r="BF34" s="389">
        <v>0</v>
      </c>
      <c r="BG34" s="390"/>
      <c r="BH34" s="391"/>
      <c r="BI34" s="383">
        <v>0</v>
      </c>
      <c r="BJ34" s="384"/>
      <c r="BK34" s="385"/>
      <c r="BL34" s="386">
        <v>0</v>
      </c>
      <c r="BM34" s="387"/>
      <c r="BN34" s="388"/>
      <c r="BO34" s="389">
        <v>0</v>
      </c>
      <c r="BP34" s="390"/>
      <c r="BQ34" s="391"/>
      <c r="BR34" s="392">
        <v>0</v>
      </c>
      <c r="BS34" s="393"/>
      <c r="BT34" s="394" t="str">
        <f>IF(BR34=1,$F34,"")</f>
        <v/>
      </c>
      <c r="BU34" s="362">
        <v>0</v>
      </c>
      <c r="BV34" s="363"/>
      <c r="BW34" s="364"/>
      <c r="BX34" s="365">
        <v>0</v>
      </c>
      <c r="BY34" s="366"/>
      <c r="BZ34" s="367"/>
      <c r="CA34" s="368">
        <v>0</v>
      </c>
      <c r="CB34" s="369"/>
      <c r="CC34" s="370"/>
      <c r="CD34" s="383">
        <v>0</v>
      </c>
      <c r="CE34" s="384" t="str">
        <f t="shared" si="71"/>
        <v/>
      </c>
      <c r="CF34" s="385" t="str">
        <f>IF(CD34=1,$F34,"")</f>
        <v/>
      </c>
      <c r="CG34" s="368">
        <v>1</v>
      </c>
      <c r="CH34" s="369" t="e">
        <f t="shared" si="72"/>
        <v>#DIV/0!</v>
      </c>
      <c r="CI34" s="370">
        <f t="shared" si="54"/>
        <v>0</v>
      </c>
      <c r="CJ34" s="383">
        <v>0</v>
      </c>
      <c r="CK34" s="384"/>
      <c r="CL34" s="385"/>
      <c r="CM34" s="371">
        <v>0</v>
      </c>
      <c r="CN34" s="372"/>
      <c r="CO34" s="373"/>
      <c r="CP34" s="380">
        <v>0</v>
      </c>
      <c r="CQ34" s="381"/>
      <c r="CR34" s="382"/>
      <c r="CS34" s="377">
        <v>0</v>
      </c>
      <c r="CT34" s="378"/>
      <c r="CU34" s="379"/>
      <c r="CV34" s="358" t="str">
        <f t="shared" si="63"/>
        <v>Intent to Buy</v>
      </c>
      <c r="CW34" s="396" t="str">
        <f t="shared" si="64"/>
        <v>Intent to Buy</v>
      </c>
    </row>
    <row r="35" spans="2:101" ht="15" x14ac:dyDescent="0.2">
      <c r="B35" s="397"/>
      <c r="C35" s="397"/>
      <c r="D35" s="397"/>
      <c r="E35" s="398"/>
      <c r="F35" s="398"/>
      <c r="G35" s="398"/>
      <c r="H35" s="398"/>
      <c r="I35" s="28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7"/>
      <c r="CW35" s="397"/>
    </row>
    <row r="36" spans="2:101" x14ac:dyDescent="0.2">
      <c r="B36" s="95"/>
      <c r="C36" s="95"/>
      <c r="D36" s="95"/>
      <c r="G36" s="400" t="s">
        <v>328</v>
      </c>
      <c r="H36" s="400"/>
      <c r="I36" s="401"/>
      <c r="J36" s="402"/>
      <c r="K36" s="402"/>
      <c r="L36" s="403">
        <f>SUM(L5:L35)</f>
        <v>14.999999994</v>
      </c>
      <c r="M36" s="404"/>
      <c r="N36" s="402"/>
      <c r="O36" s="405">
        <f>SUM(O5:O35)</f>
        <v>19.999999999</v>
      </c>
      <c r="P36" s="404"/>
      <c r="Q36" s="402"/>
      <c r="R36" s="406">
        <f>SUM(R5:R35)</f>
        <v>34.999999994</v>
      </c>
      <c r="S36" s="404"/>
      <c r="T36" s="402"/>
      <c r="U36" s="407">
        <f>SUM(U5:U35)</f>
        <v>0</v>
      </c>
      <c r="V36" s="404"/>
      <c r="W36" s="402"/>
      <c r="X36" s="407">
        <f>SUM(X5:X35)</f>
        <v>0</v>
      </c>
      <c r="Y36" s="404"/>
      <c r="Z36" s="402"/>
      <c r="AA36" s="408">
        <f>SUM(AA5:AA35)</f>
        <v>0</v>
      </c>
      <c r="AB36" s="404"/>
      <c r="AC36" s="402"/>
      <c r="AD36" s="405">
        <f>SUM(AD5:AD35)</f>
        <v>0</v>
      </c>
      <c r="AE36" s="404"/>
      <c r="AF36" s="402"/>
      <c r="AG36" s="407">
        <f>SUM(AG5:AG35)</f>
        <v>35</v>
      </c>
      <c r="AH36" s="404"/>
      <c r="AI36" s="402"/>
      <c r="AJ36" s="409">
        <f>SUM(AJ5:AJ35)</f>
        <v>0</v>
      </c>
      <c r="AK36" s="404"/>
      <c r="AL36" s="402"/>
      <c r="AM36" s="410">
        <f>SUM(AM5:AM35)</f>
        <v>7.1999999999999993</v>
      </c>
      <c r="AN36" s="404"/>
      <c r="AO36" s="402"/>
      <c r="AP36" s="411">
        <f>SUM(AP5:AP35)</f>
        <v>19.989999999999998</v>
      </c>
      <c r="AQ36" s="404"/>
      <c r="AR36" s="402"/>
      <c r="AS36" s="412">
        <f>SUM(AS5:AS35)</f>
        <v>3.95</v>
      </c>
      <c r="AT36" s="404"/>
      <c r="AU36" s="402"/>
      <c r="AV36" s="413">
        <f>SUM(AV5:AV35)</f>
        <v>14.95</v>
      </c>
      <c r="AW36" s="404"/>
      <c r="AX36" s="402"/>
      <c r="AY36" s="406">
        <f>SUM(AY5:AY35)</f>
        <v>0</v>
      </c>
      <c r="AZ36" s="404"/>
      <c r="BA36" s="402"/>
      <c r="BB36" s="413">
        <f>SUM(BB5:BB35)</f>
        <v>14.999999999</v>
      </c>
      <c r="BC36" s="404"/>
      <c r="BD36" s="402"/>
      <c r="BE36" s="413">
        <f>SUM(BE5:BE35)</f>
        <v>15</v>
      </c>
      <c r="BF36" s="404"/>
      <c r="BG36" s="402"/>
      <c r="BH36" s="413">
        <f>SUM(BH5:BH35)</f>
        <v>24.999999999</v>
      </c>
      <c r="BI36" s="404"/>
      <c r="BJ36" s="402"/>
      <c r="BK36" s="413">
        <f>SUM(BK5:BK35)</f>
        <v>0</v>
      </c>
      <c r="BL36" s="404"/>
      <c r="BM36" s="402"/>
      <c r="BN36" s="413">
        <f>SUM(BN5:BN35)</f>
        <v>0</v>
      </c>
      <c r="BO36" s="404"/>
      <c r="BP36" s="402"/>
      <c r="BQ36" s="413">
        <f>SUM(BQ5:BQ35)</f>
        <v>0</v>
      </c>
      <c r="BR36" s="404"/>
      <c r="BS36" s="402"/>
      <c r="BT36" s="409">
        <f>SUM(BT5:BT35)</f>
        <v>0</v>
      </c>
      <c r="BU36" s="402"/>
      <c r="BV36" s="402"/>
      <c r="BW36" s="403">
        <f>SUM(BW5:BW35)</f>
        <v>14.999999994</v>
      </c>
      <c r="BX36" s="404"/>
      <c r="BY36" s="402"/>
      <c r="BZ36" s="405">
        <f>SUM(BZ5:BZ35)</f>
        <v>19.999999999</v>
      </c>
      <c r="CA36" s="404"/>
      <c r="CB36" s="402"/>
      <c r="CC36" s="406">
        <f>SUM(CC5:CC35)</f>
        <v>34.999999994</v>
      </c>
      <c r="CD36" s="404"/>
      <c r="CE36" s="402"/>
      <c r="CF36" s="409">
        <f>SUM(CF5:CF35)</f>
        <v>2.99</v>
      </c>
      <c r="CG36" s="404"/>
      <c r="CH36" s="402"/>
      <c r="CI36" s="409">
        <f>SUM(CI5:CI35)</f>
        <v>0</v>
      </c>
      <c r="CJ36" s="404"/>
      <c r="CK36" s="402"/>
      <c r="CL36" s="413">
        <f>SUM(CL5:CL35)</f>
        <v>15</v>
      </c>
      <c r="CM36" s="404"/>
      <c r="CN36" s="402"/>
      <c r="CO36" s="407">
        <f>SUM(CO5:CO35)</f>
        <v>0</v>
      </c>
      <c r="CP36" s="404"/>
      <c r="CQ36" s="402"/>
      <c r="CR36" s="410">
        <f>SUM(CR5:CR35)</f>
        <v>0</v>
      </c>
      <c r="CS36" s="404"/>
      <c r="CT36" s="402"/>
      <c r="CU36" s="409">
        <f>SUM(CU5:CU35)</f>
        <v>0</v>
      </c>
      <c r="CV36" s="404"/>
      <c r="CW36" s="400" t="s">
        <v>329</v>
      </c>
    </row>
    <row r="37" spans="2:101" x14ac:dyDescent="0.2">
      <c r="B37" s="95"/>
      <c r="C37" s="95"/>
      <c r="D37" s="95"/>
      <c r="G37" s="400" t="s">
        <v>330</v>
      </c>
      <c r="H37" s="400"/>
      <c r="I37" s="401"/>
      <c r="J37" s="402"/>
      <c r="K37" s="402"/>
      <c r="L37" s="414">
        <f>L36*13</f>
        <v>194.999999922</v>
      </c>
      <c r="M37" s="404"/>
      <c r="N37" s="402"/>
      <c r="O37" s="415">
        <f>O36*13</f>
        <v>259.99999998700002</v>
      </c>
      <c r="P37" s="404"/>
      <c r="Q37" s="402"/>
      <c r="R37" s="416">
        <f>R36*13</f>
        <v>454.99999992199997</v>
      </c>
      <c r="S37" s="404"/>
      <c r="T37" s="402"/>
      <c r="U37" s="417">
        <f>U36*13</f>
        <v>0</v>
      </c>
      <c r="V37" s="404"/>
      <c r="W37" s="402"/>
      <c r="X37" s="417">
        <f>X36*13</f>
        <v>0</v>
      </c>
      <c r="Y37" s="404"/>
      <c r="Z37" s="402"/>
      <c r="AA37" s="418">
        <f>AA36*13</f>
        <v>0</v>
      </c>
      <c r="AB37" s="404"/>
      <c r="AC37" s="402"/>
      <c r="AD37" s="415">
        <f>AD36*13</f>
        <v>0</v>
      </c>
      <c r="AE37" s="404"/>
      <c r="AF37" s="402"/>
      <c r="AG37" s="417">
        <f>AG36*13</f>
        <v>455</v>
      </c>
      <c r="AH37" s="404"/>
      <c r="AI37" s="402"/>
      <c r="AJ37" s="419">
        <f>AJ36*13</f>
        <v>0</v>
      </c>
      <c r="AK37" s="404"/>
      <c r="AL37" s="402"/>
      <c r="AM37" s="420"/>
      <c r="AN37" s="404"/>
      <c r="AO37" s="402"/>
      <c r="AP37" s="421">
        <f>AP36*13</f>
        <v>259.87</v>
      </c>
      <c r="AQ37" s="404"/>
      <c r="AR37" s="402"/>
      <c r="AS37" s="422"/>
      <c r="AT37" s="404"/>
      <c r="AU37" s="402"/>
      <c r="AV37" s="423"/>
      <c r="AW37" s="404"/>
      <c r="AX37" s="402"/>
      <c r="AY37" s="416">
        <f>AY36*13</f>
        <v>0</v>
      </c>
      <c r="AZ37" s="404"/>
      <c r="BA37" s="402"/>
      <c r="BB37" s="416"/>
      <c r="BC37" s="404"/>
      <c r="BD37" s="402"/>
      <c r="BE37" s="416"/>
      <c r="BF37" s="404"/>
      <c r="BG37" s="402"/>
      <c r="BH37" s="416"/>
      <c r="BI37" s="404"/>
      <c r="BJ37" s="402"/>
      <c r="BK37" s="416"/>
      <c r="BL37" s="404"/>
      <c r="BM37" s="402"/>
      <c r="BN37" s="416"/>
      <c r="BO37" s="404"/>
      <c r="BP37" s="402"/>
      <c r="BQ37" s="416"/>
      <c r="BR37" s="404"/>
      <c r="BS37" s="402"/>
      <c r="BT37" s="419">
        <f>BT36*13</f>
        <v>0</v>
      </c>
      <c r="BU37" s="402"/>
      <c r="BV37" s="402"/>
      <c r="BW37" s="414">
        <f>BW36*13</f>
        <v>194.999999922</v>
      </c>
      <c r="BX37" s="404"/>
      <c r="BY37" s="402"/>
      <c r="BZ37" s="415">
        <f>BZ36*13</f>
        <v>259.99999998700002</v>
      </c>
      <c r="CA37" s="404"/>
      <c r="CB37" s="402"/>
      <c r="CC37" s="416">
        <f>CC36*13</f>
        <v>454.99999992199997</v>
      </c>
      <c r="CD37" s="404"/>
      <c r="CE37" s="402"/>
      <c r="CF37" s="419"/>
      <c r="CG37" s="404"/>
      <c r="CH37" s="402"/>
      <c r="CI37" s="419">
        <f>CI36*13</f>
        <v>0</v>
      </c>
      <c r="CJ37" s="404"/>
      <c r="CK37" s="402"/>
      <c r="CL37" s="423">
        <f>CL36*13</f>
        <v>195</v>
      </c>
      <c r="CM37" s="404"/>
      <c r="CN37" s="402"/>
      <c r="CO37" s="417">
        <f>CO36*13</f>
        <v>0</v>
      </c>
      <c r="CP37" s="404"/>
      <c r="CQ37" s="402"/>
      <c r="CR37" s="420"/>
      <c r="CS37" s="404"/>
      <c r="CT37" s="402"/>
      <c r="CU37" s="419"/>
      <c r="CV37" s="404"/>
      <c r="CW37" s="400" t="s">
        <v>331</v>
      </c>
    </row>
    <row r="38" spans="2:101" x14ac:dyDescent="0.2">
      <c r="B38" s="95"/>
      <c r="C38" s="95"/>
      <c r="D38" s="95"/>
      <c r="G38" s="400" t="s">
        <v>332</v>
      </c>
      <c r="H38" s="400"/>
      <c r="I38" s="401"/>
      <c r="J38" s="402"/>
      <c r="K38" s="402"/>
      <c r="L38" s="414">
        <f>B1Monthy/28*365</f>
        <v>195.53571420750001</v>
      </c>
      <c r="M38" s="404"/>
      <c r="N38" s="402"/>
      <c r="O38" s="415">
        <f>B2Monthly/28*365</f>
        <v>260.71428570124999</v>
      </c>
      <c r="P38" s="404"/>
      <c r="Q38" s="402"/>
      <c r="R38" s="416">
        <f>B3Monthly/28*365</f>
        <v>456.24999992178573</v>
      </c>
      <c r="S38" s="404"/>
      <c r="T38" s="402"/>
      <c r="U38" s="417">
        <f>U36/28*365</f>
        <v>0</v>
      </c>
      <c r="V38" s="404"/>
      <c r="W38" s="402"/>
      <c r="X38" s="417">
        <f>X36/28*365</f>
        <v>0</v>
      </c>
      <c r="Y38" s="404"/>
      <c r="Z38" s="402"/>
      <c r="AA38" s="418">
        <f>AA36/28*365</f>
        <v>0</v>
      </c>
      <c r="AB38" s="404"/>
      <c r="AC38" s="402"/>
      <c r="AD38" s="415">
        <v>0</v>
      </c>
      <c r="AE38" s="404"/>
      <c r="AF38" s="402"/>
      <c r="AG38" s="417">
        <f>AG36/28*365</f>
        <v>456.25</v>
      </c>
      <c r="AH38" s="404"/>
      <c r="AI38" s="402"/>
      <c r="AJ38" s="424">
        <f>AJ36/28*365</f>
        <v>0</v>
      </c>
      <c r="AK38" s="404"/>
      <c r="AL38" s="402"/>
      <c r="AM38" s="424">
        <f>AM36/30*365</f>
        <v>87.59999999999998</v>
      </c>
      <c r="AN38" s="404"/>
      <c r="AO38" s="402"/>
      <c r="AP38" s="421">
        <f>AP36/28*365</f>
        <v>260.58392857142854</v>
      </c>
      <c r="AQ38" s="404"/>
      <c r="AR38" s="402"/>
      <c r="AS38" s="416"/>
      <c r="AT38" s="404"/>
      <c r="AU38" s="402"/>
      <c r="AV38" s="425"/>
      <c r="AW38" s="404"/>
      <c r="AX38" s="402"/>
      <c r="AY38" s="416">
        <f>B3Monthly/28*365</f>
        <v>456.24999992178573</v>
      </c>
      <c r="AZ38" s="404"/>
      <c r="BA38" s="402"/>
      <c r="BB38" s="416"/>
      <c r="BC38" s="404"/>
      <c r="BD38" s="402"/>
      <c r="BE38" s="416"/>
      <c r="BF38" s="404"/>
      <c r="BG38" s="402"/>
      <c r="BH38" s="416"/>
      <c r="BI38" s="404"/>
      <c r="BJ38" s="402"/>
      <c r="BK38" s="416"/>
      <c r="BL38" s="404"/>
      <c r="BM38" s="402"/>
      <c r="BN38" s="416"/>
      <c r="BO38" s="404"/>
      <c r="BP38" s="402"/>
      <c r="BQ38" s="416"/>
      <c r="BR38" s="404"/>
      <c r="BS38" s="402"/>
      <c r="BT38" s="424">
        <f>BT36/28*365</f>
        <v>0</v>
      </c>
      <c r="BU38" s="402"/>
      <c r="BV38" s="402"/>
      <c r="BW38" s="414">
        <f>B1Monthy/28*365</f>
        <v>195.53571420750001</v>
      </c>
      <c r="BX38" s="404"/>
      <c r="BY38" s="402"/>
      <c r="BZ38" s="415">
        <f>B2Monthly/28*365</f>
        <v>260.71428570124999</v>
      </c>
      <c r="CA38" s="404"/>
      <c r="CB38" s="402"/>
      <c r="CC38" s="416">
        <f>B3Monthly/28*365</f>
        <v>456.24999992178573</v>
      </c>
      <c r="CD38" s="404"/>
      <c r="CE38" s="402"/>
      <c r="CF38" s="424"/>
      <c r="CG38" s="404"/>
      <c r="CH38" s="402"/>
      <c r="CI38" s="424">
        <f>CI36/28*365</f>
        <v>0</v>
      </c>
      <c r="CJ38" s="404"/>
      <c r="CK38" s="402"/>
      <c r="CL38" s="425"/>
      <c r="CM38" s="404"/>
      <c r="CN38" s="402"/>
      <c r="CO38" s="417">
        <f>CO36/28*365</f>
        <v>0</v>
      </c>
      <c r="CP38" s="404"/>
      <c r="CQ38" s="402"/>
      <c r="CR38" s="424">
        <f>CR36/30*365</f>
        <v>0</v>
      </c>
      <c r="CS38" s="404"/>
      <c r="CT38" s="402"/>
      <c r="CU38" s="424">
        <f>CU36/30*365</f>
        <v>0</v>
      </c>
      <c r="CV38" s="404"/>
      <c r="CW38" s="400" t="s">
        <v>333</v>
      </c>
    </row>
    <row r="39" spans="2:101" x14ac:dyDescent="0.2">
      <c r="B39" s="95"/>
      <c r="C39" s="95"/>
      <c r="D39" s="95"/>
      <c r="G39" s="426" t="s">
        <v>334</v>
      </c>
      <c r="H39" s="426"/>
      <c r="I39" s="427"/>
      <c r="J39" s="402"/>
      <c r="K39" s="402"/>
      <c r="L39" s="403">
        <v>15</v>
      </c>
      <c r="M39" s="404"/>
      <c r="N39" s="402"/>
      <c r="O39" s="405">
        <v>20</v>
      </c>
      <c r="P39" s="404"/>
      <c r="Q39" s="402"/>
      <c r="R39" s="406">
        <v>35</v>
      </c>
      <c r="S39" s="404"/>
      <c r="T39" s="402"/>
      <c r="U39" s="407">
        <v>0</v>
      </c>
      <c r="V39" s="404"/>
      <c r="W39" s="402"/>
      <c r="X39" s="407">
        <v>0</v>
      </c>
      <c r="Y39" s="404"/>
      <c r="Z39" s="402"/>
      <c r="AA39" s="408">
        <v>0</v>
      </c>
      <c r="AB39" s="404"/>
      <c r="AC39" s="402"/>
      <c r="AD39" s="405">
        <v>0</v>
      </c>
      <c r="AE39" s="404"/>
      <c r="AF39" s="402"/>
      <c r="AG39" s="407">
        <v>35</v>
      </c>
      <c r="AH39" s="404"/>
      <c r="AI39" s="402"/>
      <c r="AJ39" s="409">
        <v>0</v>
      </c>
      <c r="AK39" s="404"/>
      <c r="AL39" s="402"/>
      <c r="AM39" s="410"/>
      <c r="AN39" s="404"/>
      <c r="AO39" s="402"/>
      <c r="AP39" s="411">
        <v>19.989999999999998</v>
      </c>
      <c r="AQ39" s="404"/>
      <c r="AR39" s="402"/>
      <c r="AS39" s="412">
        <v>3.95</v>
      </c>
      <c r="AT39" s="404"/>
      <c r="AU39" s="402"/>
      <c r="AV39" s="413">
        <v>14.95</v>
      </c>
      <c r="AW39" s="404"/>
      <c r="AX39" s="402"/>
      <c r="AY39" s="406">
        <v>0</v>
      </c>
      <c r="AZ39" s="404"/>
      <c r="BA39" s="402"/>
      <c r="BB39" s="413">
        <v>15</v>
      </c>
      <c r="BC39" s="404"/>
      <c r="BD39" s="402"/>
      <c r="BE39" s="413">
        <v>15</v>
      </c>
      <c r="BF39" s="404"/>
      <c r="BG39" s="402"/>
      <c r="BH39" s="413">
        <v>25</v>
      </c>
      <c r="BI39" s="404"/>
      <c r="BJ39" s="402"/>
      <c r="BK39" s="413">
        <v>0</v>
      </c>
      <c r="BL39" s="404"/>
      <c r="BM39" s="402"/>
      <c r="BN39" s="413">
        <v>0</v>
      </c>
      <c r="BO39" s="404"/>
      <c r="BP39" s="402"/>
      <c r="BQ39" s="413">
        <v>0</v>
      </c>
      <c r="BR39" s="404"/>
      <c r="BS39" s="402"/>
      <c r="BT39" s="409">
        <v>0</v>
      </c>
      <c r="BU39" s="402"/>
      <c r="BV39" s="402"/>
      <c r="BW39" s="403">
        <v>15</v>
      </c>
      <c r="BX39" s="404"/>
      <c r="BY39" s="402"/>
      <c r="BZ39" s="405">
        <v>20</v>
      </c>
      <c r="CA39" s="404"/>
      <c r="CB39" s="402"/>
      <c r="CC39" s="406">
        <v>35</v>
      </c>
      <c r="CD39" s="404"/>
      <c r="CE39" s="402"/>
      <c r="CF39" s="409">
        <v>2.99</v>
      </c>
      <c r="CG39" s="404"/>
      <c r="CH39" s="402"/>
      <c r="CI39" s="409">
        <v>0</v>
      </c>
      <c r="CJ39" s="404"/>
      <c r="CK39" s="402"/>
      <c r="CL39" s="413">
        <v>15</v>
      </c>
      <c r="CM39" s="404"/>
      <c r="CN39" s="402"/>
      <c r="CO39" s="407">
        <v>0</v>
      </c>
      <c r="CP39" s="404"/>
      <c r="CQ39" s="402"/>
      <c r="CR39" s="410">
        <v>0</v>
      </c>
      <c r="CS39" s="404"/>
      <c r="CT39" s="402"/>
      <c r="CU39" s="409">
        <v>0</v>
      </c>
      <c r="CV39" s="404"/>
      <c r="CW39" s="426" t="s">
        <v>335</v>
      </c>
    </row>
    <row r="40" spans="2:101" x14ac:dyDescent="0.2">
      <c r="B40" s="95"/>
      <c r="C40" s="95"/>
      <c r="D40" s="95"/>
    </row>
    <row r="41" spans="2:101" x14ac:dyDescent="0.2">
      <c r="E41" s="428"/>
      <c r="F41" s="428"/>
      <c r="G41" s="428"/>
      <c r="H41" s="428"/>
    </row>
    <row r="42" spans="2:101" x14ac:dyDescent="0.2">
      <c r="B42" s="95"/>
      <c r="C42" s="95"/>
      <c r="D42" s="95"/>
    </row>
    <row r="43" spans="2:101" x14ac:dyDescent="0.2">
      <c r="BV43" s="93">
        <v>1</v>
      </c>
    </row>
    <row r="44" spans="2:101" s="124" customFormat="1" ht="25.5" x14ac:dyDescent="0.2">
      <c r="D44" s="429" t="s">
        <v>249</v>
      </c>
      <c r="E44" s="430">
        <v>0</v>
      </c>
      <c r="F44" s="431"/>
      <c r="G44" s="431"/>
      <c r="H44" s="432"/>
      <c r="I44" s="433"/>
      <c r="J44" s="433"/>
      <c r="K44" s="433"/>
      <c r="L44" s="433"/>
      <c r="M44" s="433"/>
      <c r="N44" s="433"/>
      <c r="O44" s="433"/>
      <c r="P44" s="433"/>
      <c r="Q44" s="433"/>
      <c r="R44" s="433"/>
      <c r="S44" s="433"/>
      <c r="T44" s="433"/>
      <c r="U44" s="433"/>
      <c r="V44" s="433"/>
      <c r="W44" s="433"/>
      <c r="X44" s="433"/>
      <c r="Y44" s="433"/>
      <c r="Z44" s="433"/>
      <c r="AA44" s="433"/>
      <c r="AB44" s="433"/>
      <c r="AC44" s="433"/>
      <c r="AD44" s="433"/>
      <c r="AE44" s="433"/>
      <c r="AF44" s="433"/>
      <c r="AG44" s="433"/>
      <c r="AH44" s="433"/>
      <c r="AI44" s="433"/>
      <c r="AJ44" s="433"/>
      <c r="AK44" s="433"/>
      <c r="AL44" s="433"/>
      <c r="AM44" s="433"/>
      <c r="AN44" s="433"/>
      <c r="AO44" s="433"/>
      <c r="AP44" s="433"/>
      <c r="AQ44" s="433"/>
      <c r="AR44" s="433"/>
      <c r="AS44" s="433"/>
      <c r="AT44" s="433"/>
      <c r="AU44" s="433"/>
      <c r="AV44" s="433"/>
      <c r="AW44" s="433"/>
      <c r="AX44" s="433"/>
      <c r="AY44" s="433"/>
      <c r="AZ44" s="433"/>
      <c r="BA44" s="433"/>
      <c r="BB44" s="433"/>
      <c r="BC44" s="433"/>
      <c r="BD44" s="433"/>
      <c r="BE44" s="433"/>
      <c r="BF44" s="433"/>
      <c r="BG44" s="433"/>
      <c r="BH44" s="433"/>
      <c r="BI44" s="433"/>
      <c r="BJ44" s="433"/>
      <c r="BK44" s="433"/>
      <c r="BL44" s="433"/>
      <c r="BM44" s="433"/>
      <c r="BN44" s="433"/>
      <c r="BO44" s="433"/>
      <c r="BP44" s="433"/>
      <c r="BQ44" s="433"/>
      <c r="BR44" s="433"/>
      <c r="BS44" s="433"/>
      <c r="BT44" s="433"/>
      <c r="BU44" s="433"/>
      <c r="BV44" s="433"/>
      <c r="BW44" s="433"/>
      <c r="BX44" s="433"/>
      <c r="BY44" s="433"/>
      <c r="BZ44" s="433"/>
      <c r="CA44" s="433"/>
      <c r="CB44" s="433"/>
      <c r="CC44" s="433"/>
      <c r="CD44" s="433"/>
      <c r="CE44" s="433"/>
      <c r="CF44" s="433"/>
      <c r="CG44" s="433"/>
      <c r="CH44" s="433"/>
      <c r="CI44" s="433"/>
      <c r="CJ44" s="433"/>
      <c r="CK44" s="433"/>
      <c r="CL44" s="433"/>
      <c r="CM44" s="433"/>
      <c r="CN44" s="433"/>
      <c r="CO44" s="433"/>
      <c r="CP44" s="433"/>
      <c r="CQ44" s="433"/>
      <c r="CR44" s="433"/>
      <c r="CS44" s="433"/>
      <c r="CT44" s="433"/>
      <c r="CU44" s="433"/>
      <c r="CV44" s="433"/>
    </row>
    <row r="45" spans="2:101" x14ac:dyDescent="0.2">
      <c r="D45" s="434"/>
      <c r="E45" s="434"/>
    </row>
    <row r="46" spans="2:101" x14ac:dyDescent="0.2">
      <c r="B46" s="95"/>
      <c r="C46" s="95"/>
      <c r="D46" s="435" t="s">
        <v>336</v>
      </c>
      <c r="E46" s="436" t="s">
        <v>337</v>
      </c>
      <c r="K46" s="95"/>
      <c r="M46" s="95"/>
      <c r="Q46" s="437"/>
      <c r="S46" s="437"/>
      <c r="T46" s="438"/>
      <c r="V46" s="437"/>
      <c r="W46" s="438"/>
      <c r="Y46" s="438"/>
      <c r="Z46" s="438"/>
      <c r="AB46" s="95"/>
      <c r="AE46" s="437"/>
      <c r="AF46" s="438"/>
      <c r="AH46" s="438"/>
      <c r="AX46" s="437"/>
      <c r="BR46" s="438"/>
      <c r="BV46" s="95"/>
      <c r="BX46" s="95"/>
      <c r="CB46" s="437"/>
      <c r="CD46" s="438"/>
      <c r="CG46" s="438"/>
      <c r="CM46" s="437"/>
      <c r="CN46" s="438"/>
    </row>
    <row r="47" spans="2:101" x14ac:dyDescent="0.2">
      <c r="D47" s="439" t="s">
        <v>338</v>
      </c>
      <c r="E47" s="440">
        <v>1</v>
      </c>
      <c r="J47" s="434"/>
      <c r="K47" s="434"/>
      <c r="L47" s="441"/>
      <c r="M47" s="434"/>
      <c r="N47" s="434"/>
      <c r="O47" s="434"/>
      <c r="AB47" s="434"/>
      <c r="AC47" s="434"/>
      <c r="AD47" s="434"/>
      <c r="BU47" s="434" t="s">
        <v>339</v>
      </c>
      <c r="BV47" s="434"/>
      <c r="BW47" s="441"/>
      <c r="BX47" s="434"/>
      <c r="BY47" s="434" t="s">
        <v>340</v>
      </c>
      <c r="BZ47" s="434"/>
    </row>
    <row r="48" spans="2:101" x14ac:dyDescent="0.2">
      <c r="D48" s="439" t="s">
        <v>92</v>
      </c>
      <c r="E48" s="440">
        <v>28</v>
      </c>
      <c r="G48" s="442"/>
      <c r="H48" s="442"/>
      <c r="I48" s="442"/>
      <c r="J48" s="442"/>
      <c r="K48" s="442"/>
      <c r="L48" s="442"/>
      <c r="M48" s="442"/>
      <c r="N48" s="442"/>
      <c r="O48" s="442"/>
      <c r="P48" s="442"/>
      <c r="Q48" s="442"/>
      <c r="R48" s="442"/>
      <c r="AB48" s="434"/>
      <c r="AC48" s="434"/>
      <c r="AD48" s="434"/>
      <c r="BU48" s="442" t="s">
        <v>341</v>
      </c>
      <c r="BV48" s="442" t="s">
        <v>341</v>
      </c>
      <c r="BW48" s="442" t="s">
        <v>341</v>
      </c>
      <c r="BX48" s="442" t="s">
        <v>341</v>
      </c>
      <c r="BY48" s="442" t="s">
        <v>341</v>
      </c>
      <c r="BZ48" s="442" t="s">
        <v>341</v>
      </c>
      <c r="CA48" s="442" t="s">
        <v>341</v>
      </c>
      <c r="CB48" s="442" t="s">
        <v>341</v>
      </c>
      <c r="CC48" s="442" t="s">
        <v>341</v>
      </c>
    </row>
    <row r="49" spans="2:93" x14ac:dyDescent="0.2">
      <c r="D49" s="439" t="s">
        <v>238</v>
      </c>
      <c r="E49" s="440">
        <v>365</v>
      </c>
      <c r="J49" s="434"/>
      <c r="K49" s="434"/>
      <c r="L49" s="441"/>
      <c r="M49" s="434"/>
      <c r="N49" s="434"/>
      <c r="O49" s="434"/>
      <c r="AB49" s="434"/>
      <c r="AC49" s="434"/>
      <c r="AD49" s="434"/>
      <c r="BU49" s="434" t="s">
        <v>342</v>
      </c>
      <c r="BV49" s="434"/>
      <c r="BW49" s="441"/>
      <c r="BX49" s="434"/>
      <c r="BY49" s="434" t="s">
        <v>343</v>
      </c>
      <c r="BZ49" s="434"/>
    </row>
    <row r="50" spans="2:93" ht="13.5" thickBot="1" x14ac:dyDescent="0.25">
      <c r="J50" s="443"/>
      <c r="K50" s="443"/>
      <c r="L50" s="443"/>
      <c r="M50" s="443"/>
      <c r="N50" s="443"/>
      <c r="O50" s="443"/>
      <c r="AB50" s="443"/>
      <c r="AC50" s="443"/>
      <c r="AD50" s="443"/>
      <c r="BU50" s="443" t="s">
        <v>344</v>
      </c>
      <c r="BV50" s="443"/>
      <c r="BW50" s="443" t="s">
        <v>345</v>
      </c>
      <c r="BX50" s="443"/>
      <c r="BY50" s="443" t="s">
        <v>346</v>
      </c>
      <c r="BZ50" s="443"/>
    </row>
    <row r="51" spans="2:93" ht="13.5" thickTop="1" x14ac:dyDescent="0.2">
      <c r="J51" s="434"/>
      <c r="K51" s="434"/>
      <c r="L51" s="434"/>
      <c r="M51" s="434"/>
      <c r="N51" s="434"/>
      <c r="O51" s="434"/>
      <c r="AB51" s="434"/>
      <c r="AC51" s="434"/>
      <c r="AD51" s="434"/>
      <c r="BU51" s="434"/>
      <c r="BV51" s="434"/>
      <c r="BW51" s="434"/>
      <c r="BX51" s="434"/>
      <c r="BY51" s="434"/>
      <c r="BZ51" s="434"/>
    </row>
    <row r="52" spans="2:93" x14ac:dyDescent="0.2">
      <c r="J52" s="434"/>
      <c r="K52" s="434"/>
      <c r="L52" s="434"/>
      <c r="M52" s="434"/>
      <c r="N52" s="434"/>
      <c r="O52" s="434"/>
      <c r="AB52" s="434"/>
      <c r="AC52" s="434"/>
      <c r="AD52" s="434"/>
      <c r="BU52" s="434"/>
      <c r="BV52" s="434"/>
      <c r="BW52" s="434"/>
      <c r="BX52" s="434"/>
      <c r="BY52" s="434"/>
      <c r="BZ52" s="434"/>
    </row>
    <row r="53" spans="2:93" s="124" customFormat="1" ht="25.5" x14ac:dyDescent="0.2">
      <c r="B53" s="444" t="s">
        <v>347</v>
      </c>
      <c r="C53" s="444" t="s">
        <v>348</v>
      </c>
      <c r="D53" s="444" t="s">
        <v>23</v>
      </c>
      <c r="E53" s="445" t="s">
        <v>349</v>
      </c>
      <c r="F53" s="445" t="s">
        <v>350</v>
      </c>
      <c r="G53" s="433"/>
      <c r="H53" s="433"/>
      <c r="I53" s="433"/>
      <c r="J53" s="433"/>
      <c r="K53" s="433"/>
      <c r="L53" s="433"/>
      <c r="M53" s="433"/>
      <c r="N53" s="433"/>
      <c r="O53" s="433"/>
      <c r="P53" s="433"/>
      <c r="Q53" s="433"/>
      <c r="R53" s="433"/>
      <c r="S53" s="433"/>
      <c r="T53" s="433"/>
      <c r="U53" s="433"/>
      <c r="V53" s="433"/>
      <c r="W53" s="433"/>
      <c r="X53" s="433"/>
      <c r="Y53" s="433"/>
      <c r="Z53" s="433"/>
      <c r="AA53" s="433"/>
      <c r="AB53" s="433"/>
      <c r="AC53" s="433"/>
      <c r="AD53" s="433"/>
      <c r="AE53" s="433"/>
      <c r="AF53" s="433"/>
      <c r="AG53" s="433"/>
      <c r="AH53" s="433"/>
      <c r="AI53" s="433"/>
      <c r="AW53" s="433"/>
      <c r="AX53" s="433"/>
      <c r="AY53" s="433"/>
      <c r="BR53" s="433"/>
      <c r="BS53" s="433"/>
      <c r="BU53" s="433"/>
      <c r="BV53" s="433"/>
      <c r="BW53" s="433"/>
      <c r="BX53" s="433"/>
      <c r="BY53" s="433"/>
      <c r="BZ53" s="433"/>
      <c r="CA53" s="433"/>
      <c r="CB53" s="433"/>
      <c r="CC53" s="433"/>
      <c r="CD53" s="433"/>
      <c r="CE53" s="433"/>
      <c r="CG53" s="433"/>
      <c r="CH53" s="433"/>
      <c r="CM53" s="433"/>
      <c r="CN53" s="433"/>
      <c r="CO53" s="433"/>
    </row>
    <row r="54" spans="2:93" ht="45" x14ac:dyDescent="0.2">
      <c r="B54" s="446" t="s">
        <v>351</v>
      </c>
      <c r="C54" s="446" t="s">
        <v>352</v>
      </c>
      <c r="D54" s="447">
        <v>1</v>
      </c>
      <c r="E54" s="447"/>
      <c r="F54" s="447" t="s">
        <v>136</v>
      </c>
      <c r="K54" s="95"/>
      <c r="M54" s="95"/>
      <c r="N54" s="448"/>
      <c r="P54" s="448"/>
      <c r="Q54" s="448"/>
      <c r="S54" s="448"/>
      <c r="T54" s="448"/>
      <c r="V54" s="448"/>
      <c r="W54" s="448"/>
      <c r="Y54" s="448"/>
      <c r="Z54" s="448"/>
      <c r="AB54" s="95"/>
      <c r="AC54" s="448"/>
      <c r="AE54" s="448"/>
      <c r="AF54" s="448"/>
      <c r="AH54" s="448"/>
      <c r="AW54" s="448"/>
      <c r="AX54" s="448"/>
      <c r="BR54" s="448"/>
      <c r="BV54" s="95"/>
      <c r="BX54" s="95"/>
      <c r="BY54" s="448"/>
      <c r="CA54" s="448"/>
      <c r="CB54" s="448"/>
      <c r="CD54" s="448"/>
      <c r="CG54" s="448"/>
      <c r="CM54" s="448"/>
      <c r="CN54" s="448"/>
    </row>
    <row r="55" spans="2:93" ht="45" x14ac:dyDescent="0.2">
      <c r="B55" s="446" t="s">
        <v>353</v>
      </c>
      <c r="C55" s="446" t="s">
        <v>354</v>
      </c>
      <c r="D55" s="447">
        <v>2</v>
      </c>
      <c r="E55" s="447"/>
      <c r="F55" s="447" t="s">
        <v>135</v>
      </c>
      <c r="K55" s="95"/>
      <c r="M55" s="95"/>
      <c r="N55" s="448"/>
      <c r="P55" s="448"/>
      <c r="Q55" s="448"/>
      <c r="S55" s="448"/>
      <c r="T55" s="448"/>
      <c r="V55" s="448"/>
      <c r="W55" s="448"/>
      <c r="Y55" s="448"/>
      <c r="Z55" s="448"/>
      <c r="AB55" s="95"/>
      <c r="AC55" s="448"/>
      <c r="AE55" s="448"/>
      <c r="AF55" s="448"/>
      <c r="AH55" s="448"/>
      <c r="AW55" s="448"/>
      <c r="AX55" s="448"/>
      <c r="BR55" s="448"/>
      <c r="BV55" s="95"/>
      <c r="BX55" s="95"/>
      <c r="BY55" s="448"/>
      <c r="CA55" s="448"/>
      <c r="CB55" s="448"/>
      <c r="CD55" s="448"/>
      <c r="CG55" s="448"/>
      <c r="CM55" s="448"/>
      <c r="CN55" s="448"/>
    </row>
    <row r="56" spans="2:93" ht="45" x14ac:dyDescent="0.2">
      <c r="B56" s="446" t="s">
        <v>355</v>
      </c>
      <c r="C56" s="446" t="s">
        <v>356</v>
      </c>
      <c r="D56" s="447">
        <v>3</v>
      </c>
      <c r="E56" s="447"/>
      <c r="F56" s="447" t="s">
        <v>133</v>
      </c>
      <c r="K56" s="95"/>
      <c r="M56" s="95"/>
      <c r="N56" s="448"/>
      <c r="P56" s="448"/>
      <c r="Q56" s="448"/>
      <c r="S56" s="448"/>
      <c r="T56" s="448"/>
      <c r="V56" s="448"/>
      <c r="W56" s="448"/>
      <c r="Y56" s="448"/>
      <c r="Z56" s="448"/>
      <c r="AB56" s="95"/>
      <c r="AC56" s="448"/>
      <c r="AE56" s="448"/>
      <c r="AF56" s="448"/>
      <c r="AH56" s="448"/>
      <c r="AW56" s="448"/>
      <c r="AX56" s="448"/>
      <c r="BR56" s="448"/>
      <c r="BV56" s="95"/>
      <c r="BX56" s="95"/>
      <c r="BY56" s="448"/>
      <c r="CA56" s="448"/>
      <c r="CB56" s="448"/>
      <c r="CD56" s="448"/>
      <c r="CG56" s="448"/>
      <c r="CM56" s="448"/>
      <c r="CN56" s="448"/>
    </row>
    <row r="57" spans="2:93" ht="45" x14ac:dyDescent="0.2">
      <c r="B57" s="446" t="s">
        <v>355</v>
      </c>
      <c r="C57" s="446" t="s">
        <v>357</v>
      </c>
      <c r="D57" s="447">
        <v>9</v>
      </c>
      <c r="E57" s="447" t="s">
        <v>358</v>
      </c>
      <c r="F57" s="447" t="s">
        <v>133</v>
      </c>
      <c r="K57" s="95"/>
      <c r="M57" s="95"/>
      <c r="N57" s="448"/>
      <c r="P57" s="448"/>
      <c r="Q57" s="448"/>
      <c r="S57" s="448"/>
      <c r="T57" s="448"/>
      <c r="V57" s="448"/>
      <c r="W57" s="448"/>
      <c r="Y57" s="448"/>
      <c r="Z57" s="448"/>
      <c r="AB57" s="95"/>
      <c r="AC57" s="448"/>
      <c r="AE57" s="448"/>
      <c r="AF57" s="448"/>
      <c r="AH57" s="448"/>
      <c r="AW57" s="448"/>
      <c r="AX57" s="448"/>
      <c r="BR57" s="448"/>
      <c r="BV57" s="95"/>
      <c r="BX57" s="95"/>
      <c r="BY57" s="448"/>
      <c r="CA57" s="448"/>
      <c r="CB57" s="448"/>
      <c r="CD57" s="448"/>
      <c r="CG57" s="448"/>
      <c r="CM57" s="448"/>
      <c r="CN57" s="448"/>
    </row>
    <row r="58" spans="2:93" ht="75" x14ac:dyDescent="0.2">
      <c r="B58" s="446" t="s">
        <v>359</v>
      </c>
      <c r="C58" s="446" t="s">
        <v>360</v>
      </c>
      <c r="D58" s="447">
        <v>4</v>
      </c>
      <c r="E58" s="447"/>
      <c r="F58" s="447" t="s">
        <v>361</v>
      </c>
      <c r="K58" s="95"/>
      <c r="M58" s="95"/>
      <c r="N58" s="448"/>
      <c r="P58" s="448"/>
      <c r="Q58" s="448"/>
      <c r="S58" s="448"/>
      <c r="T58" s="448"/>
      <c r="V58" s="448"/>
      <c r="W58" s="448"/>
      <c r="Y58" s="448"/>
      <c r="Z58" s="448"/>
      <c r="AB58" s="95"/>
      <c r="AC58" s="448"/>
      <c r="AE58" s="448"/>
      <c r="AF58" s="448"/>
      <c r="AH58" s="448"/>
      <c r="AW58" s="448"/>
      <c r="AX58" s="448"/>
      <c r="BR58" s="448"/>
      <c r="BV58" s="95"/>
      <c r="BX58" s="95"/>
      <c r="BY58" s="448"/>
      <c r="CA58" s="448"/>
      <c r="CB58" s="448"/>
      <c r="CD58" s="448"/>
      <c r="CG58" s="448"/>
      <c r="CM58" s="448"/>
      <c r="CN58" s="448"/>
    </row>
    <row r="59" spans="2:93" ht="60" x14ac:dyDescent="0.2">
      <c r="B59" s="446" t="s">
        <v>359</v>
      </c>
      <c r="C59" s="446" t="s">
        <v>362</v>
      </c>
      <c r="D59" s="447">
        <v>6</v>
      </c>
      <c r="E59" s="447"/>
      <c r="F59" s="447" t="s">
        <v>363</v>
      </c>
      <c r="K59" s="95"/>
      <c r="M59" s="95"/>
      <c r="N59" s="448"/>
      <c r="P59" s="448"/>
      <c r="Q59" s="448"/>
      <c r="S59" s="448"/>
      <c r="T59" s="448"/>
      <c r="V59" s="448"/>
      <c r="W59" s="448"/>
      <c r="Y59" s="448"/>
      <c r="Z59" s="448"/>
      <c r="AB59" s="95"/>
      <c r="AC59" s="448"/>
      <c r="AE59" s="448"/>
      <c r="AF59" s="448"/>
      <c r="AH59" s="448"/>
      <c r="AW59" s="448"/>
      <c r="AX59" s="448"/>
      <c r="BR59" s="448"/>
      <c r="BV59" s="95"/>
      <c r="BX59" s="95"/>
      <c r="BY59" s="448"/>
      <c r="CA59" s="448"/>
      <c r="CB59" s="448"/>
      <c r="CD59" s="448"/>
      <c r="CG59" s="448"/>
      <c r="CM59" s="448"/>
      <c r="CN59" s="448"/>
    </row>
    <row r="60" spans="2:93" ht="60" x14ac:dyDescent="0.2">
      <c r="B60" s="449" t="s">
        <v>364</v>
      </c>
      <c r="C60" s="449" t="s">
        <v>365</v>
      </c>
      <c r="D60" s="450"/>
      <c r="E60" s="450"/>
      <c r="F60" s="447"/>
      <c r="K60" s="95"/>
      <c r="M60" s="95"/>
      <c r="N60" s="448"/>
      <c r="P60" s="448"/>
      <c r="Q60" s="448"/>
      <c r="S60" s="448"/>
      <c r="T60" s="448"/>
      <c r="V60" s="448"/>
      <c r="W60" s="448"/>
      <c r="Y60" s="448"/>
      <c r="Z60" s="448"/>
      <c r="AB60" s="95"/>
      <c r="AC60" s="448"/>
      <c r="AE60" s="448"/>
      <c r="AF60" s="448"/>
      <c r="AH60" s="448"/>
      <c r="AW60" s="448"/>
      <c r="AX60" s="448"/>
      <c r="BR60" s="448"/>
      <c r="BV60" s="95"/>
      <c r="BX60" s="95"/>
      <c r="BY60" s="448"/>
      <c r="CA60" s="448"/>
      <c r="CB60" s="448"/>
      <c r="CD60" s="448"/>
      <c r="CG60" s="448"/>
      <c r="CM60" s="448"/>
      <c r="CN60" s="448"/>
    </row>
    <row r="61" spans="2:93" ht="45" x14ac:dyDescent="0.2">
      <c r="B61" s="449" t="s">
        <v>364</v>
      </c>
      <c r="C61" s="449" t="s">
        <v>366</v>
      </c>
      <c r="D61" s="450">
        <v>7</v>
      </c>
      <c r="E61" s="450" t="s">
        <v>367</v>
      </c>
      <c r="F61" s="450" t="s">
        <v>368</v>
      </c>
      <c r="K61" s="95"/>
      <c r="M61" s="95"/>
      <c r="N61" s="448"/>
      <c r="P61" s="448"/>
      <c r="Q61" s="448"/>
      <c r="S61" s="448"/>
      <c r="T61" s="448"/>
      <c r="V61" s="448"/>
      <c r="W61" s="448"/>
      <c r="Y61" s="448"/>
      <c r="Z61" s="448"/>
      <c r="AB61" s="95"/>
      <c r="AC61" s="448"/>
      <c r="AE61" s="448"/>
      <c r="AF61" s="448"/>
      <c r="AH61" s="448"/>
      <c r="AW61" s="448"/>
      <c r="AX61" s="448"/>
      <c r="BR61" s="448"/>
      <c r="BV61" s="95"/>
      <c r="BX61" s="95"/>
      <c r="BY61" s="448"/>
      <c r="CA61" s="448"/>
      <c r="CB61" s="448"/>
      <c r="CD61" s="448"/>
      <c r="CG61" s="448"/>
      <c r="CM61" s="448"/>
      <c r="CN61" s="448"/>
    </row>
    <row r="62" spans="2:93" ht="45" x14ac:dyDescent="0.2">
      <c r="B62" s="449" t="s">
        <v>364</v>
      </c>
      <c r="C62" s="449" t="s">
        <v>369</v>
      </c>
      <c r="D62" s="450">
        <v>8</v>
      </c>
      <c r="E62" s="450" t="s">
        <v>367</v>
      </c>
      <c r="F62" s="450" t="s">
        <v>368</v>
      </c>
      <c r="K62" s="95"/>
      <c r="M62" s="95"/>
      <c r="N62" s="448"/>
      <c r="P62" s="448"/>
      <c r="Q62" s="448"/>
      <c r="S62" s="448"/>
      <c r="T62" s="448"/>
      <c r="V62" s="448"/>
      <c r="W62" s="448"/>
      <c r="Y62" s="448"/>
      <c r="Z62" s="448"/>
      <c r="AB62" s="95"/>
      <c r="AC62" s="448"/>
      <c r="AE62" s="448"/>
      <c r="AF62" s="448"/>
      <c r="AH62" s="448"/>
      <c r="AW62" s="448"/>
      <c r="AX62" s="448"/>
      <c r="BR62" s="448"/>
      <c r="BV62" s="95"/>
      <c r="BX62" s="95"/>
      <c r="BY62" s="448"/>
      <c r="CA62" s="448"/>
      <c r="CB62" s="448"/>
      <c r="CD62" s="448"/>
      <c r="CG62" s="448"/>
      <c r="CM62" s="448"/>
      <c r="CN62" s="448"/>
    </row>
    <row r="63" spans="2:93" x14ac:dyDescent="0.2">
      <c r="G63" s="451"/>
      <c r="H63" s="451"/>
      <c r="I63" s="451"/>
      <c r="J63" s="451"/>
      <c r="K63" s="451"/>
      <c r="L63" s="451"/>
      <c r="M63" s="451"/>
      <c r="N63" s="451"/>
      <c r="O63" s="451"/>
      <c r="P63" s="451"/>
      <c r="Q63" s="451"/>
      <c r="R63" s="451"/>
      <c r="BU63" s="451">
        <f>B2Monthly*13</f>
        <v>259.99999998700002</v>
      </c>
      <c r="BV63" s="451">
        <f>B3Monthly*13</f>
        <v>454.99999992199997</v>
      </c>
      <c r="BW63" s="451">
        <f>B3Monthly*13</f>
        <v>454.99999992199997</v>
      </c>
      <c r="BX63" s="451">
        <f>B1Monthy*13</f>
        <v>194.999999922</v>
      </c>
      <c r="BY63" s="451">
        <f>B1Monthy*13</f>
        <v>194.999999922</v>
      </c>
      <c r="BZ63" s="451">
        <f>B2Monthly*13</f>
        <v>259.99999998700002</v>
      </c>
      <c r="CA63" s="451">
        <f>B2Monthly*13</f>
        <v>259.99999998700002</v>
      </c>
      <c r="CB63" s="451">
        <f>B3Monthly*13</f>
        <v>454.99999992199997</v>
      </c>
      <c r="CC63" s="451">
        <f>B3Monthly*13</f>
        <v>454.99999992199997</v>
      </c>
    </row>
    <row r="65" spans="2:77" x14ac:dyDescent="0.2">
      <c r="B65" s="434" t="s">
        <v>370</v>
      </c>
      <c r="BU65" s="93" t="s">
        <v>371</v>
      </c>
      <c r="BV65" s="93" t="s">
        <v>371</v>
      </c>
      <c r="BW65" s="93" t="s">
        <v>371</v>
      </c>
      <c r="BX65" s="93" t="s">
        <v>371</v>
      </c>
      <c r="BY65" s="93" t="s">
        <v>371</v>
      </c>
    </row>
    <row r="67" spans="2:77" x14ac:dyDescent="0.2">
      <c r="B67" s="452" t="s">
        <v>372</v>
      </c>
      <c r="D67" s="452" t="s">
        <v>373</v>
      </c>
      <c r="E67" s="452" t="s">
        <v>374</v>
      </c>
    </row>
    <row r="68" spans="2:77" ht="15" x14ac:dyDescent="0.25">
      <c r="B68" s="95" t="s">
        <v>293</v>
      </c>
      <c r="D68" s="453" t="s">
        <v>375</v>
      </c>
      <c r="E68" s="95" t="s">
        <v>376</v>
      </c>
      <c r="F68" s="95"/>
    </row>
    <row r="69" spans="2:77" ht="15" x14ac:dyDescent="0.25">
      <c r="B69" s="95" t="s">
        <v>305</v>
      </c>
      <c r="D69" s="453" t="s">
        <v>377</v>
      </c>
      <c r="E69" s="32" t="s">
        <v>378</v>
      </c>
      <c r="F69" s="95"/>
    </row>
    <row r="70" spans="2:77" ht="15" x14ac:dyDescent="0.25">
      <c r="B70" s="95" t="s">
        <v>311</v>
      </c>
      <c r="D70" s="453" t="s">
        <v>379</v>
      </c>
      <c r="E70" s="32" t="s">
        <v>380</v>
      </c>
      <c r="F70" s="95"/>
    </row>
    <row r="71" spans="2:77" ht="15" x14ac:dyDescent="0.25">
      <c r="B71" s="95" t="s">
        <v>381</v>
      </c>
      <c r="D71" s="453"/>
      <c r="E71" s="32" t="s">
        <v>382</v>
      </c>
      <c r="F71" s="95"/>
    </row>
    <row r="72" spans="2:77" ht="15" x14ac:dyDescent="0.25">
      <c r="B72" s="95" t="s">
        <v>383</v>
      </c>
      <c r="D72" s="453" t="s">
        <v>384</v>
      </c>
      <c r="E72" s="32" t="s">
        <v>385</v>
      </c>
      <c r="F72" s="95"/>
    </row>
    <row r="73" spans="2:77" ht="15" x14ac:dyDescent="0.25">
      <c r="B73" s="95" t="s">
        <v>316</v>
      </c>
      <c r="D73" s="453" t="s">
        <v>386</v>
      </c>
      <c r="E73" s="32" t="s">
        <v>387</v>
      </c>
      <c r="F73" s="95"/>
    </row>
    <row r="74" spans="2:77" ht="15" x14ac:dyDescent="0.25">
      <c r="B74" s="95" t="s">
        <v>308</v>
      </c>
      <c r="D74" s="453" t="s">
        <v>388</v>
      </c>
      <c r="E74" s="95" t="s">
        <v>389</v>
      </c>
    </row>
    <row r="75" spans="2:77" ht="15" x14ac:dyDescent="0.25">
      <c r="B75" s="95" t="s">
        <v>318</v>
      </c>
      <c r="D75" s="453" t="s">
        <v>390</v>
      </c>
      <c r="E75" s="95" t="s">
        <v>391</v>
      </c>
    </row>
    <row r="76" spans="2:77" x14ac:dyDescent="0.2">
      <c r="B76" s="93" t="s">
        <v>137</v>
      </c>
      <c r="E76" s="93" t="s">
        <v>392</v>
      </c>
    </row>
    <row r="77" spans="2:77" x14ac:dyDescent="0.2">
      <c r="B77" s="93" t="s">
        <v>393</v>
      </c>
      <c r="D77" s="93" t="s">
        <v>394</v>
      </c>
      <c r="E77" s="32" t="s">
        <v>395</v>
      </c>
    </row>
    <row r="78" spans="2:77" x14ac:dyDescent="0.2">
      <c r="B78" s="93" t="s">
        <v>396</v>
      </c>
      <c r="D78" s="93" t="s">
        <v>152</v>
      </c>
      <c r="E78" s="32" t="s">
        <v>395</v>
      </c>
      <c r="H78" s="95"/>
    </row>
    <row r="79" spans="2:77" x14ac:dyDescent="0.2">
      <c r="H79" s="95"/>
    </row>
    <row r="80" spans="2:77" x14ac:dyDescent="0.2">
      <c r="H80" s="95"/>
    </row>
    <row r="81" spans="8:81" x14ac:dyDescent="0.2">
      <c r="H81" s="95"/>
      <c r="BZ81" s="93" t="s">
        <v>397</v>
      </c>
      <c r="CA81" s="93" t="s">
        <v>397</v>
      </c>
      <c r="CB81" s="93" t="s">
        <v>397</v>
      </c>
      <c r="CC81" s="93" t="s">
        <v>397</v>
      </c>
    </row>
    <row r="82" spans="8:81" x14ac:dyDescent="0.2">
      <c r="H82" s="95"/>
    </row>
  </sheetData>
  <sheetProtection password="8CED" sheet="1" objects="1" scenarios="1"/>
  <mergeCells count="8">
    <mergeCell ref="H2:H4"/>
    <mergeCell ref="J2:AJ2"/>
    <mergeCell ref="B2:B4"/>
    <mergeCell ref="C2:C4"/>
    <mergeCell ref="D2:D4"/>
    <mergeCell ref="E2:E4"/>
    <mergeCell ref="F2:F4"/>
    <mergeCell ref="G2:G4"/>
  </mergeCells>
  <dataValidations count="1">
    <dataValidation type="list" allowBlank="1" showInputMessage="1" showErrorMessage="1" sqref="F61:F62 F54:F59">
      <formula1>BUNDLE</formula1>
    </dataValidation>
  </dataValidations>
  <pageMargins left="0.2" right="0.2" top="0.25" bottom="0.25" header="0.3" footer="0.3"/>
  <pageSetup paperSize="17" scale="46"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tabSelected="1" zoomScale="86" zoomScaleNormal="86" zoomScalePageLayoutView="86" workbookViewId="0">
      <pane xSplit="3" ySplit="2" topLeftCell="F122" activePane="bottomRight" state="frozen"/>
      <selection activeCell="J21" sqref="J21"/>
      <selection pane="topRight" activeCell="J21" sqref="J21"/>
      <selection pane="bottomLeft" activeCell="J21" sqref="J21"/>
      <selection pane="bottomRight" activeCell="I141" sqref="I141"/>
    </sheetView>
  </sheetViews>
  <sheetFormatPr defaultColWidth="8.85546875" defaultRowHeight="15.75" x14ac:dyDescent="0.25"/>
  <cols>
    <col min="1" max="1" width="2.28515625" customWidth="1"/>
    <col min="2" max="2" width="3.42578125" customWidth="1"/>
    <col min="3" max="6" width="23.42578125" customWidth="1"/>
    <col min="7" max="9" width="45.42578125" style="92" customWidth="1"/>
  </cols>
  <sheetData>
    <row r="1" spans="1:9" s="4" customFormat="1" x14ac:dyDescent="0.25">
      <c r="A1" s="1"/>
      <c r="B1" s="2"/>
      <c r="C1" s="3" t="s">
        <v>0</v>
      </c>
      <c r="D1" s="3" t="s">
        <v>1</v>
      </c>
      <c r="E1" s="3" t="s">
        <v>2</v>
      </c>
      <c r="F1" s="3" t="s">
        <v>3</v>
      </c>
      <c r="G1" s="5" t="s">
        <v>4</v>
      </c>
      <c r="H1" s="5" t="s">
        <v>5</v>
      </c>
      <c r="I1" s="5" t="s">
        <v>6</v>
      </c>
    </row>
    <row r="2" spans="1:9" x14ac:dyDescent="0.25">
      <c r="A2" s="1"/>
      <c r="B2" s="6"/>
      <c r="C2" s="7" t="s">
        <v>7</v>
      </c>
      <c r="D2" s="7"/>
      <c r="E2" s="7"/>
      <c r="F2" s="7"/>
      <c r="G2" s="8"/>
      <c r="H2" s="8"/>
      <c r="I2" s="8"/>
    </row>
    <row r="3" spans="1:9" ht="30" customHeight="1" x14ac:dyDescent="0.2">
      <c r="A3" s="9"/>
      <c r="B3" s="10" t="s">
        <v>8</v>
      </c>
      <c r="C3" s="11" t="s">
        <v>9</v>
      </c>
      <c r="D3" s="11" t="s">
        <v>10</v>
      </c>
      <c r="E3" s="11" t="s">
        <v>11</v>
      </c>
      <c r="F3" s="11" t="s">
        <v>12</v>
      </c>
      <c r="G3" s="12" t="s">
        <v>13</v>
      </c>
      <c r="H3" s="12" t="s">
        <v>13</v>
      </c>
      <c r="I3" s="13" t="s">
        <v>13</v>
      </c>
    </row>
    <row r="4" spans="1:9" ht="24.75" customHeight="1" x14ac:dyDescent="0.2">
      <c r="A4" s="9"/>
      <c r="B4" s="10"/>
      <c r="C4" s="14" t="s">
        <v>14</v>
      </c>
      <c r="D4" s="14" t="s">
        <v>15</v>
      </c>
      <c r="E4" s="14" t="s">
        <v>11</v>
      </c>
      <c r="F4" s="14" t="s">
        <v>16</v>
      </c>
      <c r="G4" s="16">
        <v>60015001</v>
      </c>
      <c r="H4" s="16">
        <v>60015002</v>
      </c>
      <c r="I4" s="16">
        <v>60015003</v>
      </c>
    </row>
    <row r="5" spans="1:9" ht="45" x14ac:dyDescent="0.2">
      <c r="A5" s="17"/>
      <c r="B5" s="10"/>
      <c r="C5" s="14" t="s">
        <v>17</v>
      </c>
      <c r="D5" s="14" t="s">
        <v>18</v>
      </c>
      <c r="E5" s="14" t="s">
        <v>19</v>
      </c>
      <c r="F5" s="14" t="s">
        <v>16</v>
      </c>
      <c r="G5" s="12" t="s">
        <v>20</v>
      </c>
      <c r="H5" s="12" t="s">
        <v>21</v>
      </c>
      <c r="I5" s="12" t="s">
        <v>22</v>
      </c>
    </row>
    <row r="6" spans="1:9" ht="24" customHeight="1" x14ac:dyDescent="0.2">
      <c r="A6" s="9"/>
      <c r="B6" s="10"/>
      <c r="C6" s="14" t="s">
        <v>23</v>
      </c>
      <c r="D6" s="14" t="s">
        <v>24</v>
      </c>
      <c r="E6" s="14" t="s">
        <v>25</v>
      </c>
      <c r="F6" s="14" t="s">
        <v>26</v>
      </c>
      <c r="G6" s="15">
        <v>7</v>
      </c>
      <c r="H6" s="20">
        <v>2</v>
      </c>
      <c r="I6" s="20">
        <v>2</v>
      </c>
    </row>
    <row r="7" spans="1:9" s="4" customFormat="1" ht="76.5" customHeight="1" x14ac:dyDescent="0.2">
      <c r="A7" s="1"/>
      <c r="B7" s="10"/>
      <c r="C7" s="14" t="s">
        <v>27</v>
      </c>
      <c r="D7" s="14" t="s">
        <v>28</v>
      </c>
      <c r="E7" s="14" t="s">
        <v>19</v>
      </c>
      <c r="F7" s="14" t="s">
        <v>29</v>
      </c>
      <c r="G7" s="22" t="s">
        <v>30</v>
      </c>
      <c r="H7" s="22" t="s">
        <v>31</v>
      </c>
      <c r="I7" s="22" t="s">
        <v>32</v>
      </c>
    </row>
    <row r="8" spans="1:9" ht="30" x14ac:dyDescent="0.2">
      <c r="A8" s="9"/>
      <c r="B8" s="10"/>
      <c r="C8" s="23" t="s">
        <v>33</v>
      </c>
      <c r="D8" s="23" t="s">
        <v>34</v>
      </c>
      <c r="E8" s="23" t="s">
        <v>19</v>
      </c>
      <c r="F8" s="23" t="s">
        <v>16</v>
      </c>
      <c r="G8" s="24" t="s">
        <v>35</v>
      </c>
      <c r="H8" s="24" t="s">
        <v>36</v>
      </c>
      <c r="I8" s="24" t="s">
        <v>37</v>
      </c>
    </row>
    <row r="9" spans="1:9" ht="75" customHeight="1" x14ac:dyDescent="0.2">
      <c r="A9" s="9"/>
      <c r="B9" s="10"/>
      <c r="C9" s="14" t="s">
        <v>38</v>
      </c>
      <c r="D9" s="14" t="s">
        <v>39</v>
      </c>
      <c r="E9" s="14" t="s">
        <v>40</v>
      </c>
      <c r="F9" s="14" t="s">
        <v>40</v>
      </c>
      <c r="G9" s="25" t="s">
        <v>41</v>
      </c>
      <c r="H9" s="26" t="s">
        <v>42</v>
      </c>
      <c r="I9" s="21" t="s">
        <v>43</v>
      </c>
    </row>
    <row r="10" spans="1:9" s="4" customFormat="1" x14ac:dyDescent="0.2">
      <c r="A10" s="1"/>
      <c r="B10" s="10"/>
      <c r="C10" s="11" t="s">
        <v>44</v>
      </c>
      <c r="D10" s="11"/>
      <c r="E10" s="11" t="s">
        <v>19</v>
      </c>
      <c r="F10" s="11" t="s">
        <v>45</v>
      </c>
      <c r="G10" s="28" t="s">
        <v>46</v>
      </c>
      <c r="H10" s="28" t="s">
        <v>46</v>
      </c>
      <c r="I10" s="22" t="s">
        <v>47</v>
      </c>
    </row>
    <row r="11" spans="1:9" ht="43.5" customHeight="1" x14ac:dyDescent="0.2">
      <c r="A11" s="9"/>
      <c r="B11" s="10"/>
      <c r="C11" s="14" t="s">
        <v>48</v>
      </c>
      <c r="D11" s="14" t="s">
        <v>49</v>
      </c>
      <c r="E11" s="14" t="s">
        <v>19</v>
      </c>
      <c r="F11" s="14" t="s">
        <v>50</v>
      </c>
      <c r="G11" s="12"/>
      <c r="H11" s="12"/>
      <c r="I11" s="12"/>
    </row>
    <row r="12" spans="1:9" ht="31.5" customHeight="1" x14ac:dyDescent="0.2">
      <c r="A12" s="9"/>
      <c r="B12" s="10"/>
      <c r="C12" s="14" t="s">
        <v>51</v>
      </c>
      <c r="D12" s="14" t="s">
        <v>52</v>
      </c>
      <c r="E12" s="14" t="s">
        <v>19</v>
      </c>
      <c r="F12" s="14" t="s">
        <v>50</v>
      </c>
      <c r="G12" s="12"/>
      <c r="H12" s="12"/>
      <c r="I12" s="12" t="s">
        <v>53</v>
      </c>
    </row>
    <row r="13" spans="1:9" ht="31.5" x14ac:dyDescent="0.2">
      <c r="A13" s="9"/>
      <c r="B13" s="10"/>
      <c r="C13" s="14" t="s">
        <v>54</v>
      </c>
      <c r="D13" s="14" t="s">
        <v>55</v>
      </c>
      <c r="E13" s="14" t="s">
        <v>11</v>
      </c>
      <c r="F13" s="14" t="s">
        <v>56</v>
      </c>
      <c r="G13" s="22" t="s">
        <v>57</v>
      </c>
      <c r="H13" s="22" t="s">
        <v>57</v>
      </c>
      <c r="I13" s="13" t="s">
        <v>57</v>
      </c>
    </row>
    <row r="14" spans="1:9" ht="45" x14ac:dyDescent="0.2">
      <c r="A14" s="9"/>
      <c r="B14" s="10"/>
      <c r="C14" s="14" t="s">
        <v>58</v>
      </c>
      <c r="D14" s="14" t="s">
        <v>59</v>
      </c>
      <c r="E14" s="14" t="s">
        <v>19</v>
      </c>
      <c r="F14" s="14" t="s">
        <v>50</v>
      </c>
      <c r="G14" s="12" t="s">
        <v>60</v>
      </c>
      <c r="H14" s="12"/>
      <c r="I14" s="12" t="s">
        <v>61</v>
      </c>
    </row>
    <row r="15" spans="1:9" ht="51.75" customHeight="1" x14ac:dyDescent="0.2">
      <c r="A15" s="9"/>
      <c r="B15" s="10"/>
      <c r="C15" s="14" t="s">
        <v>62</v>
      </c>
      <c r="D15" s="14" t="s">
        <v>63</v>
      </c>
      <c r="E15" s="14" t="s">
        <v>19</v>
      </c>
      <c r="F15" s="14" t="s">
        <v>50</v>
      </c>
      <c r="G15" s="12" t="s">
        <v>65</v>
      </c>
      <c r="H15" s="12"/>
      <c r="I15" s="12" t="s">
        <v>64</v>
      </c>
    </row>
    <row r="16" spans="1:9" ht="30" x14ac:dyDescent="0.2">
      <c r="A16" s="9"/>
      <c r="B16" s="10"/>
      <c r="C16" s="14" t="s">
        <v>66</v>
      </c>
      <c r="D16" s="14" t="s">
        <v>67</v>
      </c>
      <c r="E16" s="14" t="s">
        <v>19</v>
      </c>
      <c r="F16" s="14" t="s">
        <v>50</v>
      </c>
      <c r="G16" s="12"/>
      <c r="H16" s="12"/>
      <c r="I16" s="12" t="s">
        <v>68</v>
      </c>
    </row>
    <row r="17" spans="1:9" ht="45" x14ac:dyDescent="0.2">
      <c r="A17" s="9"/>
      <c r="B17" s="10"/>
      <c r="C17" s="14" t="s">
        <v>69</v>
      </c>
      <c r="D17" s="14" t="s">
        <v>70</v>
      </c>
      <c r="E17" s="14" t="s">
        <v>19</v>
      </c>
      <c r="F17" s="14" t="s">
        <v>50</v>
      </c>
      <c r="G17" s="12"/>
      <c r="H17" s="12"/>
      <c r="I17" s="12"/>
    </row>
    <row r="18" spans="1:9" ht="31.5" customHeight="1" x14ac:dyDescent="0.2">
      <c r="A18" s="9"/>
      <c r="B18" s="10"/>
      <c r="C18" s="14" t="s">
        <v>71</v>
      </c>
      <c r="D18" s="14" t="s">
        <v>72</v>
      </c>
      <c r="E18" s="14" t="s">
        <v>19</v>
      </c>
      <c r="F18" s="14" t="s">
        <v>50</v>
      </c>
      <c r="G18" s="12"/>
      <c r="H18" s="12"/>
      <c r="I18" s="12"/>
    </row>
    <row r="19" spans="1:9" ht="31.5" customHeight="1" x14ac:dyDescent="0.2">
      <c r="A19" s="9"/>
      <c r="B19" s="10"/>
      <c r="C19" s="14" t="s">
        <v>73</v>
      </c>
      <c r="D19" s="14" t="s">
        <v>74</v>
      </c>
      <c r="E19" s="14" t="s">
        <v>19</v>
      </c>
      <c r="F19" s="14" t="s">
        <v>50</v>
      </c>
      <c r="G19" s="12"/>
      <c r="H19" s="12"/>
      <c r="I19" s="12"/>
    </row>
    <row r="20" spans="1:9" ht="36.75" customHeight="1" x14ac:dyDescent="0.2">
      <c r="A20" s="29"/>
      <c r="B20" s="10"/>
      <c r="C20" s="14" t="s">
        <v>75</v>
      </c>
      <c r="D20" s="14" t="s">
        <v>76</v>
      </c>
      <c r="E20" s="14" t="s">
        <v>19</v>
      </c>
      <c r="F20" s="14" t="s">
        <v>50</v>
      </c>
      <c r="G20" s="12" t="s">
        <v>78</v>
      </c>
      <c r="H20" s="12" t="s">
        <v>78</v>
      </c>
      <c r="I20" s="12" t="s">
        <v>79</v>
      </c>
    </row>
    <row r="21" spans="1:9" ht="36.75" customHeight="1" x14ac:dyDescent="0.2">
      <c r="A21" s="9"/>
      <c r="B21" s="10"/>
      <c r="C21" s="14" t="s">
        <v>80</v>
      </c>
      <c r="D21" s="14" t="s">
        <v>76</v>
      </c>
      <c r="E21" s="14" t="s">
        <v>19</v>
      </c>
      <c r="F21" s="14" t="s">
        <v>50</v>
      </c>
      <c r="G21" s="12"/>
      <c r="H21" s="12"/>
      <c r="I21" s="12" t="s">
        <v>81</v>
      </c>
    </row>
    <row r="22" spans="1:9" ht="36.75" customHeight="1" x14ac:dyDescent="0.25">
      <c r="A22" s="9"/>
      <c r="B22" s="10"/>
      <c r="C22" s="14" t="s">
        <v>82</v>
      </c>
      <c r="D22" s="14" t="s">
        <v>83</v>
      </c>
      <c r="E22" s="14" t="s">
        <v>19</v>
      </c>
      <c r="F22" s="14" t="s">
        <v>50</v>
      </c>
      <c r="G22" s="33"/>
      <c r="H22" s="33"/>
      <c r="I22" s="18" t="s">
        <v>84</v>
      </c>
    </row>
    <row r="23" spans="1:9" ht="36.75" customHeight="1" x14ac:dyDescent="0.25">
      <c r="A23" s="9"/>
      <c r="B23" s="10"/>
      <c r="C23" s="14" t="s">
        <v>85</v>
      </c>
      <c r="D23" s="14" t="s">
        <v>86</v>
      </c>
      <c r="E23" s="14" t="s">
        <v>19</v>
      </c>
      <c r="F23" s="14" t="s">
        <v>50</v>
      </c>
      <c r="G23" s="33"/>
      <c r="H23" s="33"/>
      <c r="I23" s="27" t="s">
        <v>87</v>
      </c>
    </row>
    <row r="24" spans="1:9" ht="54" customHeight="1" x14ac:dyDescent="0.2">
      <c r="A24" s="9"/>
      <c r="B24" s="10"/>
      <c r="C24" s="11" t="s">
        <v>88</v>
      </c>
      <c r="D24" s="11" t="s">
        <v>89</v>
      </c>
      <c r="E24" s="11" t="s">
        <v>19</v>
      </c>
      <c r="F24" s="11" t="s">
        <v>90</v>
      </c>
      <c r="G24" s="13" t="s">
        <v>93</v>
      </c>
      <c r="H24" s="13" t="s">
        <v>93</v>
      </c>
      <c r="I24" s="34" t="s">
        <v>91</v>
      </c>
    </row>
    <row r="25" spans="1:9" x14ac:dyDescent="0.2">
      <c r="A25" s="9"/>
      <c r="B25" s="10"/>
      <c r="C25" s="11" t="s">
        <v>94</v>
      </c>
      <c r="D25" s="11"/>
      <c r="E25" s="11" t="s">
        <v>19</v>
      </c>
      <c r="F25" s="11" t="s">
        <v>95</v>
      </c>
      <c r="G25" s="35" t="s">
        <v>96</v>
      </c>
      <c r="H25" s="35" t="s">
        <v>96</v>
      </c>
      <c r="I25" s="35" t="s">
        <v>97</v>
      </c>
    </row>
    <row r="26" spans="1:9" ht="30" x14ac:dyDescent="0.2">
      <c r="A26" s="9"/>
      <c r="B26" s="10"/>
      <c r="C26" s="14" t="s">
        <v>98</v>
      </c>
      <c r="D26" s="14" t="s">
        <v>99</v>
      </c>
      <c r="E26" s="14" t="s">
        <v>19</v>
      </c>
      <c r="F26" s="14" t="s">
        <v>40</v>
      </c>
      <c r="G26" s="12"/>
      <c r="H26" s="12"/>
      <c r="I26" s="12"/>
    </row>
    <row r="27" spans="1:9" ht="55.5" customHeight="1" x14ac:dyDescent="0.2">
      <c r="A27" s="9"/>
      <c r="B27" s="10"/>
      <c r="C27" s="36" t="s">
        <v>100</v>
      </c>
      <c r="D27" s="36" t="s">
        <v>101</v>
      </c>
      <c r="E27" s="36" t="s">
        <v>25</v>
      </c>
      <c r="F27" s="36" t="s">
        <v>40</v>
      </c>
      <c r="G27" s="37" t="str">
        <f t="shared" ref="G27:H27" si="0">CONCATENATE(G3,"-",G10,"-",G24,"-",G25)</f>
        <v>NYTimes: Web + Tablet App-Complimentary-4 week gift subscription-DAC - Third Party Complimentary</v>
      </c>
      <c r="H27" s="37" t="str">
        <f t="shared" si="0"/>
        <v>NYTimes: Web + Tablet App-Complimentary-4 week gift subscription-DAC - Third Party Complimentary</v>
      </c>
      <c r="I27" s="37" t="str">
        <f>CONCATENATE(I3,"-",I10,"-",I24,"-",I25)</f>
        <v>NYTimes: Web + Tablet App-First 4 Weeks free, $0.99 for next 8 Weeks-every 4 weeks thereafter-DAC Upsell - Third Party</v>
      </c>
    </row>
    <row r="28" spans="1:9" ht="126" x14ac:dyDescent="0.2">
      <c r="A28" s="9"/>
      <c r="B28" s="10"/>
      <c r="C28" s="14" t="s">
        <v>102</v>
      </c>
      <c r="D28" s="14" t="s">
        <v>103</v>
      </c>
      <c r="E28" s="14" t="s">
        <v>19</v>
      </c>
      <c r="F28" s="14" t="s">
        <v>50</v>
      </c>
      <c r="G28" s="22" t="s">
        <v>104</v>
      </c>
      <c r="H28" s="22"/>
      <c r="I28" s="22"/>
    </row>
    <row r="29" spans="1:9" ht="30" x14ac:dyDescent="0.25">
      <c r="A29" s="9"/>
      <c r="B29" s="10"/>
      <c r="C29" s="14" t="s">
        <v>105</v>
      </c>
      <c r="D29" s="14" t="s">
        <v>106</v>
      </c>
      <c r="E29" s="14" t="s">
        <v>107</v>
      </c>
      <c r="F29" s="14" t="s">
        <v>16</v>
      </c>
      <c r="G29" s="38"/>
      <c r="H29" s="38"/>
      <c r="I29" s="38"/>
    </row>
    <row r="30" spans="1:9" ht="75" x14ac:dyDescent="0.25">
      <c r="A30" s="9"/>
      <c r="B30" s="10"/>
      <c r="C30" s="14" t="s">
        <v>108</v>
      </c>
      <c r="D30" s="14" t="s">
        <v>109</v>
      </c>
      <c r="E30" s="14" t="s">
        <v>107</v>
      </c>
      <c r="F30" s="14" t="s">
        <v>16</v>
      </c>
      <c r="G30" s="38"/>
      <c r="H30" s="38"/>
      <c r="I30" s="38"/>
    </row>
    <row r="31" spans="1:9" ht="60" x14ac:dyDescent="0.2">
      <c r="A31" s="9"/>
      <c r="B31" s="10"/>
      <c r="C31" s="14" t="s">
        <v>110</v>
      </c>
      <c r="D31" s="14" t="s">
        <v>111</v>
      </c>
      <c r="E31" s="14" t="s">
        <v>107</v>
      </c>
      <c r="F31" s="14" t="s">
        <v>16</v>
      </c>
      <c r="G31" s="39"/>
      <c r="H31" s="39">
        <v>1</v>
      </c>
      <c r="I31" s="39">
        <v>1</v>
      </c>
    </row>
    <row r="32" spans="1:9" ht="30" x14ac:dyDescent="0.25">
      <c r="A32" s="9"/>
      <c r="B32" s="10"/>
      <c r="C32" s="14" t="s">
        <v>112</v>
      </c>
      <c r="D32" s="14" t="s">
        <v>113</v>
      </c>
      <c r="E32" s="14" t="s">
        <v>11</v>
      </c>
      <c r="F32" s="14" t="s">
        <v>16</v>
      </c>
      <c r="G32" s="40">
        <v>1</v>
      </c>
      <c r="H32" s="40"/>
      <c r="I32" s="41"/>
    </row>
    <row r="33" spans="1:9" s="44" customFormat="1" ht="30" x14ac:dyDescent="0.25">
      <c r="A33" s="42"/>
      <c r="B33" s="10"/>
      <c r="C33" s="43" t="s">
        <v>114</v>
      </c>
      <c r="D33" s="43" t="s">
        <v>115</v>
      </c>
      <c r="E33" s="43" t="s">
        <v>19</v>
      </c>
      <c r="F33" s="43" t="s">
        <v>16</v>
      </c>
      <c r="G33" s="16" t="s">
        <v>116</v>
      </c>
      <c r="H33" s="45"/>
      <c r="I33" s="41"/>
    </row>
    <row r="34" spans="1:9" ht="30" x14ac:dyDescent="0.25">
      <c r="A34" s="9"/>
      <c r="B34" s="10"/>
      <c r="C34" s="14" t="s">
        <v>117</v>
      </c>
      <c r="D34" s="14" t="s">
        <v>118</v>
      </c>
      <c r="E34" s="14" t="s">
        <v>19</v>
      </c>
      <c r="F34" s="14" t="s">
        <v>16</v>
      </c>
      <c r="G34" s="45"/>
      <c r="H34" s="39">
        <v>0</v>
      </c>
      <c r="I34" s="40">
        <v>0</v>
      </c>
    </row>
    <row r="35" spans="1:9" ht="35.25" customHeight="1" x14ac:dyDescent="0.2">
      <c r="A35" s="9"/>
      <c r="B35" s="10"/>
      <c r="C35" s="14" t="s">
        <v>119</v>
      </c>
      <c r="D35" s="14" t="s">
        <v>120</v>
      </c>
      <c r="E35" s="14" t="s">
        <v>19</v>
      </c>
      <c r="F35" s="14" t="s">
        <v>16</v>
      </c>
      <c r="G35" s="40">
        <v>0</v>
      </c>
      <c r="H35" s="40">
        <v>0</v>
      </c>
      <c r="I35" s="39">
        <v>0</v>
      </c>
    </row>
    <row r="36" spans="1:9" ht="39" customHeight="1" x14ac:dyDescent="0.25">
      <c r="A36" s="9"/>
      <c r="B36" s="10"/>
      <c r="C36" s="14" t="s">
        <v>121</v>
      </c>
      <c r="D36" s="14" t="s">
        <v>122</v>
      </c>
      <c r="E36" s="14" t="s">
        <v>19</v>
      </c>
      <c r="F36" s="14" t="s">
        <v>16</v>
      </c>
      <c r="G36" s="41"/>
      <c r="H36" s="41"/>
      <c r="I36" s="41"/>
    </row>
    <row r="37" spans="1:9" ht="36.75" customHeight="1" x14ac:dyDescent="0.25">
      <c r="A37" s="9"/>
      <c r="B37" s="10"/>
      <c r="C37" s="14" t="s">
        <v>123</v>
      </c>
      <c r="D37" s="14" t="s">
        <v>124</v>
      </c>
      <c r="E37" s="14" t="s">
        <v>19</v>
      </c>
      <c r="F37" s="14" t="s">
        <v>16</v>
      </c>
      <c r="G37" s="45"/>
      <c r="H37" s="45"/>
      <c r="I37" s="39">
        <v>28</v>
      </c>
    </row>
    <row r="38" spans="1:9" ht="75" x14ac:dyDescent="0.25">
      <c r="A38" s="9"/>
      <c r="B38" s="10"/>
      <c r="C38" s="14" t="s">
        <v>125</v>
      </c>
      <c r="D38" s="14" t="s">
        <v>126</v>
      </c>
      <c r="E38" s="14" t="s">
        <v>19</v>
      </c>
      <c r="F38" s="14" t="s">
        <v>16</v>
      </c>
      <c r="G38" s="38"/>
      <c r="H38" s="38"/>
      <c r="I38" s="47"/>
    </row>
    <row r="39" spans="1:9" ht="41.25" customHeight="1" x14ac:dyDescent="0.25">
      <c r="A39" s="9"/>
      <c r="B39" s="10"/>
      <c r="C39" s="14" t="s">
        <v>127</v>
      </c>
      <c r="D39" s="14" t="s">
        <v>128</v>
      </c>
      <c r="E39" s="14" t="s">
        <v>19</v>
      </c>
      <c r="F39" s="14" t="s">
        <v>16</v>
      </c>
      <c r="G39" s="38"/>
      <c r="H39" s="38"/>
      <c r="I39" s="38"/>
    </row>
    <row r="40" spans="1:9" ht="30.75" customHeight="1" x14ac:dyDescent="0.2">
      <c r="A40" s="9"/>
      <c r="B40" s="10"/>
      <c r="C40" s="14" t="s">
        <v>129</v>
      </c>
      <c r="D40" s="14" t="s">
        <v>130</v>
      </c>
      <c r="E40" s="14" t="s">
        <v>19</v>
      </c>
      <c r="F40" s="14" t="s">
        <v>16</v>
      </c>
      <c r="G40" s="39">
        <v>0</v>
      </c>
      <c r="H40" s="39">
        <v>0</v>
      </c>
      <c r="I40" s="39">
        <v>1</v>
      </c>
    </row>
    <row r="41" spans="1:9" ht="23.25" customHeight="1" x14ac:dyDescent="0.2">
      <c r="A41" s="9"/>
      <c r="B41" s="10"/>
      <c r="C41" s="14" t="s">
        <v>131</v>
      </c>
      <c r="D41" s="14" t="s">
        <v>132</v>
      </c>
      <c r="E41" s="14" t="s">
        <v>19</v>
      </c>
      <c r="F41" s="14" t="s">
        <v>16</v>
      </c>
      <c r="G41" s="12" t="s">
        <v>135</v>
      </c>
      <c r="H41" s="12" t="s">
        <v>135</v>
      </c>
      <c r="I41" s="12" t="s">
        <v>135</v>
      </c>
    </row>
    <row r="42" spans="1:9" ht="39.75" customHeight="1" x14ac:dyDescent="0.2">
      <c r="A42" s="9"/>
      <c r="B42" s="10"/>
      <c r="C42" s="14" t="s">
        <v>138</v>
      </c>
      <c r="D42" s="14" t="s">
        <v>139</v>
      </c>
      <c r="E42" s="14" t="s">
        <v>140</v>
      </c>
      <c r="F42" s="14" t="s">
        <v>16</v>
      </c>
      <c r="G42" s="13" t="s">
        <v>141</v>
      </c>
      <c r="H42" s="13" t="s">
        <v>141</v>
      </c>
      <c r="I42" s="13" t="s">
        <v>141</v>
      </c>
    </row>
    <row r="43" spans="1:9" x14ac:dyDescent="0.2">
      <c r="A43" s="9"/>
      <c r="B43" s="10"/>
      <c r="C43" s="14" t="s">
        <v>142</v>
      </c>
      <c r="D43" s="14"/>
      <c r="E43" s="14" t="s">
        <v>11</v>
      </c>
      <c r="F43" s="14" t="s">
        <v>16</v>
      </c>
      <c r="G43" s="48" t="s">
        <v>143</v>
      </c>
      <c r="H43" s="48" t="s">
        <v>143</v>
      </c>
      <c r="I43" s="48" t="s">
        <v>143</v>
      </c>
    </row>
    <row r="44" spans="1:9" s="51" customFormat="1" ht="38.25" customHeight="1" x14ac:dyDescent="0.2">
      <c r="A44" s="49"/>
      <c r="B44" s="10"/>
      <c r="C44" s="50" t="s">
        <v>144</v>
      </c>
      <c r="D44" s="50" t="s">
        <v>145</v>
      </c>
      <c r="E44" s="50" t="s">
        <v>11</v>
      </c>
      <c r="F44" s="50" t="s">
        <v>16</v>
      </c>
      <c r="G44" s="52">
        <v>41450</v>
      </c>
      <c r="H44" s="52">
        <v>41450</v>
      </c>
      <c r="I44" s="52">
        <v>41450</v>
      </c>
    </row>
    <row r="45" spans="1:9" s="51" customFormat="1" ht="37.5" customHeight="1" x14ac:dyDescent="0.2">
      <c r="A45" s="49"/>
      <c r="B45" s="10"/>
      <c r="C45" s="50" t="s">
        <v>146</v>
      </c>
      <c r="D45" s="50" t="s">
        <v>147</v>
      </c>
      <c r="E45" s="50" t="s">
        <v>11</v>
      </c>
      <c r="F45" s="50" t="s">
        <v>16</v>
      </c>
      <c r="G45" s="53">
        <v>41549</v>
      </c>
      <c r="H45" s="53">
        <v>41549</v>
      </c>
      <c r="I45" s="53">
        <v>41549</v>
      </c>
    </row>
    <row r="46" spans="1:9" ht="24.75" customHeight="1" x14ac:dyDescent="0.2">
      <c r="A46" s="9"/>
      <c r="B46" s="10"/>
      <c r="C46" s="14" t="s">
        <v>148</v>
      </c>
      <c r="D46" s="14" t="s">
        <v>149</v>
      </c>
      <c r="E46" s="14" t="s">
        <v>19</v>
      </c>
      <c r="F46" s="14" t="s">
        <v>150</v>
      </c>
      <c r="G46" s="35" t="s">
        <v>151</v>
      </c>
      <c r="H46" s="35" t="s">
        <v>151</v>
      </c>
      <c r="I46" s="35" t="s">
        <v>151</v>
      </c>
    </row>
    <row r="47" spans="1:9" ht="25.5" customHeight="1" x14ac:dyDescent="0.25">
      <c r="A47" s="9"/>
      <c r="B47" s="10"/>
      <c r="C47" s="14" t="s">
        <v>153</v>
      </c>
      <c r="D47" s="14" t="s">
        <v>154</v>
      </c>
      <c r="E47" s="14" t="s">
        <v>19</v>
      </c>
      <c r="F47" s="14" t="s">
        <v>155</v>
      </c>
      <c r="G47" s="38"/>
      <c r="H47" s="38"/>
      <c r="I47" s="38"/>
    </row>
    <row r="48" spans="1:9" ht="45" x14ac:dyDescent="0.2">
      <c r="A48" s="9"/>
      <c r="B48" s="10"/>
      <c r="C48" s="14" t="s">
        <v>156</v>
      </c>
      <c r="D48" s="14" t="s">
        <v>157</v>
      </c>
      <c r="E48" s="14" t="s">
        <v>19</v>
      </c>
      <c r="F48" s="14" t="s">
        <v>16</v>
      </c>
      <c r="G48" s="54" t="s">
        <v>158</v>
      </c>
      <c r="H48" s="54" t="s">
        <v>158</v>
      </c>
      <c r="I48" s="54" t="s">
        <v>159</v>
      </c>
    </row>
    <row r="49" spans="1:9" ht="18.75" customHeight="1" x14ac:dyDescent="0.25">
      <c r="A49" s="9"/>
      <c r="B49" s="10"/>
      <c r="C49" s="14" t="s">
        <v>160</v>
      </c>
      <c r="D49" s="14" t="s">
        <v>161</v>
      </c>
      <c r="E49" s="14" t="s">
        <v>19</v>
      </c>
      <c r="F49" s="14" t="s">
        <v>16</v>
      </c>
      <c r="G49" s="38"/>
      <c r="H49" s="38"/>
      <c r="I49" s="38"/>
    </row>
    <row r="50" spans="1:9" ht="23.25" customHeight="1" x14ac:dyDescent="0.2">
      <c r="A50" s="9"/>
      <c r="B50" s="10"/>
      <c r="C50" s="14" t="s">
        <v>162</v>
      </c>
      <c r="D50" s="14" t="s">
        <v>163</v>
      </c>
      <c r="E50" s="14" t="s">
        <v>19</v>
      </c>
      <c r="F50" s="14" t="s">
        <v>16</v>
      </c>
      <c r="G50" s="39">
        <v>1</v>
      </c>
      <c r="H50" s="40">
        <v>1</v>
      </c>
      <c r="I50" s="40">
        <v>0</v>
      </c>
    </row>
    <row r="51" spans="1:9" ht="21" customHeight="1" x14ac:dyDescent="0.2">
      <c r="A51" s="9"/>
      <c r="B51" s="10"/>
      <c r="C51" s="14" t="s">
        <v>162</v>
      </c>
      <c r="D51" s="14" t="s">
        <v>163</v>
      </c>
      <c r="E51" s="14" t="s">
        <v>107</v>
      </c>
      <c r="F51" s="14" t="s">
        <v>16</v>
      </c>
      <c r="G51" s="39">
        <v>1</v>
      </c>
      <c r="H51" s="40">
        <v>1</v>
      </c>
      <c r="I51" s="40">
        <v>0</v>
      </c>
    </row>
    <row r="52" spans="1:9" ht="38.25" customHeight="1" x14ac:dyDescent="0.25">
      <c r="A52" s="9"/>
      <c r="B52" s="10"/>
      <c r="C52" s="14" t="s">
        <v>164</v>
      </c>
      <c r="D52" s="14" t="s">
        <v>165</v>
      </c>
      <c r="E52" s="14" t="s">
        <v>107</v>
      </c>
      <c r="F52" s="14" t="s">
        <v>16</v>
      </c>
      <c r="G52" s="41"/>
      <c r="H52" s="40">
        <v>1</v>
      </c>
      <c r="I52" s="40">
        <v>1</v>
      </c>
    </row>
    <row r="53" spans="1:9" ht="41.25" customHeight="1" x14ac:dyDescent="0.25">
      <c r="A53" s="9"/>
      <c r="B53" s="10"/>
      <c r="C53" s="14" t="s">
        <v>166</v>
      </c>
      <c r="D53" s="14" t="s">
        <v>167</v>
      </c>
      <c r="E53" s="14" t="s">
        <v>107</v>
      </c>
      <c r="F53" s="14" t="s">
        <v>16</v>
      </c>
      <c r="G53" s="38"/>
      <c r="H53" s="38"/>
      <c r="I53" s="38"/>
    </row>
    <row r="54" spans="1:9" ht="41.25" customHeight="1" x14ac:dyDescent="0.25">
      <c r="A54" s="9"/>
      <c r="B54" s="10"/>
      <c r="C54" s="14" t="s">
        <v>168</v>
      </c>
      <c r="D54" s="14" t="s">
        <v>169</v>
      </c>
      <c r="E54" s="14" t="s">
        <v>107</v>
      </c>
      <c r="F54" s="14" t="s">
        <v>16</v>
      </c>
      <c r="G54" s="38"/>
      <c r="H54" s="38"/>
      <c r="I54" s="38"/>
    </row>
    <row r="55" spans="1:9" ht="41.25" customHeight="1" x14ac:dyDescent="0.25">
      <c r="A55" s="9"/>
      <c r="B55" s="10"/>
      <c r="C55" s="14" t="s">
        <v>170</v>
      </c>
      <c r="D55" s="14" t="s">
        <v>171</v>
      </c>
      <c r="E55" s="14" t="s">
        <v>19</v>
      </c>
      <c r="F55" s="14" t="s">
        <v>172</v>
      </c>
      <c r="G55" s="38"/>
      <c r="H55" s="38"/>
      <c r="I55" s="38"/>
    </row>
    <row r="56" spans="1:9" ht="41.25" customHeight="1" x14ac:dyDescent="0.2">
      <c r="A56" s="9"/>
      <c r="B56" s="10"/>
      <c r="C56" s="14" t="s">
        <v>173</v>
      </c>
      <c r="D56" s="14" t="s">
        <v>174</v>
      </c>
      <c r="E56" s="14" t="s">
        <v>11</v>
      </c>
      <c r="F56" s="14" t="s">
        <v>175</v>
      </c>
      <c r="G56" s="12" t="s">
        <v>176</v>
      </c>
      <c r="H56" s="12" t="s">
        <v>176</v>
      </c>
      <c r="I56" s="48" t="s">
        <v>16</v>
      </c>
    </row>
    <row r="57" spans="1:9" ht="41.25" customHeight="1" x14ac:dyDescent="0.2">
      <c r="A57" s="9"/>
      <c r="B57" s="10"/>
      <c r="C57" s="14" t="s">
        <v>177</v>
      </c>
      <c r="D57" s="14" t="s">
        <v>178</v>
      </c>
      <c r="E57" s="14" t="s">
        <v>11</v>
      </c>
      <c r="F57" s="14" t="s">
        <v>16</v>
      </c>
      <c r="G57" s="55">
        <v>1</v>
      </c>
      <c r="H57" s="55">
        <v>1</v>
      </c>
      <c r="I57" s="55">
        <v>1</v>
      </c>
    </row>
    <row r="58" spans="1:9" ht="41.25" customHeight="1" x14ac:dyDescent="0.25">
      <c r="A58" s="9"/>
      <c r="B58" s="10"/>
      <c r="C58" s="14" t="s">
        <v>179</v>
      </c>
      <c r="D58" s="14" t="s">
        <v>180</v>
      </c>
      <c r="E58" s="14" t="s">
        <v>11</v>
      </c>
      <c r="F58" s="14" t="s">
        <v>16</v>
      </c>
      <c r="G58" s="38"/>
      <c r="H58" s="38"/>
      <c r="I58" s="38"/>
    </row>
    <row r="59" spans="1:9" ht="41.25" customHeight="1" x14ac:dyDescent="0.2">
      <c r="A59" s="9"/>
      <c r="B59" s="10"/>
      <c r="C59" s="14" t="s">
        <v>181</v>
      </c>
      <c r="D59" s="14" t="s">
        <v>182</v>
      </c>
      <c r="E59" s="14" t="s">
        <v>107</v>
      </c>
      <c r="F59" s="14" t="s">
        <v>16</v>
      </c>
      <c r="G59" s="48"/>
      <c r="H59" s="48"/>
      <c r="I59" s="48"/>
    </row>
    <row r="60" spans="1:9" ht="41.25" customHeight="1" x14ac:dyDescent="0.25">
      <c r="A60" s="9"/>
      <c r="B60" s="10"/>
      <c r="C60" s="14" t="s">
        <v>183</v>
      </c>
      <c r="D60" s="14" t="s">
        <v>184</v>
      </c>
      <c r="E60" s="14" t="s">
        <v>19</v>
      </c>
      <c r="F60" s="14" t="s">
        <v>16</v>
      </c>
      <c r="G60" s="38"/>
      <c r="H60" s="38"/>
      <c r="I60" s="38"/>
    </row>
    <row r="61" spans="1:9" ht="75" x14ac:dyDescent="0.2">
      <c r="A61" s="9"/>
      <c r="B61" s="10"/>
      <c r="C61" s="14" t="s">
        <v>185</v>
      </c>
      <c r="D61" s="14" t="s">
        <v>186</v>
      </c>
      <c r="E61" s="14" t="s">
        <v>107</v>
      </c>
      <c r="F61" s="14" t="s">
        <v>16</v>
      </c>
      <c r="G61" s="35"/>
      <c r="H61" s="48"/>
      <c r="I61" s="48"/>
    </row>
    <row r="62" spans="1:9" ht="165" x14ac:dyDescent="0.2">
      <c r="A62" s="9"/>
      <c r="B62" s="10"/>
      <c r="C62" s="14" t="s">
        <v>187</v>
      </c>
      <c r="D62" s="14" t="s">
        <v>188</v>
      </c>
      <c r="E62" s="14" t="s">
        <v>11</v>
      </c>
      <c r="F62" s="14" t="s">
        <v>16</v>
      </c>
      <c r="G62" s="22" t="s">
        <v>189</v>
      </c>
      <c r="H62" s="22" t="s">
        <v>189</v>
      </c>
      <c r="I62" s="22" t="s">
        <v>189</v>
      </c>
    </row>
    <row r="63" spans="1:9" ht="60" x14ac:dyDescent="0.2">
      <c r="A63" s="9"/>
      <c r="B63" s="10"/>
      <c r="C63" s="14" t="s">
        <v>190</v>
      </c>
      <c r="D63" s="14" t="s">
        <v>191</v>
      </c>
      <c r="E63" s="14" t="s">
        <v>19</v>
      </c>
      <c r="F63" s="14" t="s">
        <v>192</v>
      </c>
      <c r="G63" s="22" t="s">
        <v>193</v>
      </c>
      <c r="H63" s="22"/>
      <c r="I63" s="22"/>
    </row>
    <row r="64" spans="1:9" ht="60" x14ac:dyDescent="0.2">
      <c r="A64" s="9"/>
      <c r="B64" s="10"/>
      <c r="C64" s="14" t="s">
        <v>194</v>
      </c>
      <c r="D64" s="14" t="s">
        <v>195</v>
      </c>
      <c r="E64" s="14" t="s">
        <v>11</v>
      </c>
      <c r="F64" s="14" t="s">
        <v>196</v>
      </c>
      <c r="G64" s="39">
        <v>0</v>
      </c>
      <c r="H64" s="39">
        <v>0</v>
      </c>
      <c r="I64" s="39">
        <v>0</v>
      </c>
    </row>
    <row r="65" spans="1:9" ht="30" x14ac:dyDescent="0.25">
      <c r="A65" s="9"/>
      <c r="B65" s="10"/>
      <c r="C65" s="56" t="s">
        <v>197</v>
      </c>
      <c r="D65" s="56"/>
      <c r="E65" s="56" t="s">
        <v>11</v>
      </c>
      <c r="F65" s="56" t="s">
        <v>16</v>
      </c>
      <c r="G65" s="38"/>
      <c r="H65" s="38"/>
      <c r="I65" s="38"/>
    </row>
    <row r="66" spans="1:9" ht="23.25" customHeight="1" x14ac:dyDescent="0.2">
      <c r="A66" s="46"/>
      <c r="B66" s="10"/>
      <c r="C66" s="36" t="s">
        <v>198</v>
      </c>
      <c r="D66" s="36" t="s">
        <v>199</v>
      </c>
      <c r="E66" s="36" t="s">
        <v>19</v>
      </c>
      <c r="F66" s="36" t="s">
        <v>95</v>
      </c>
      <c r="G66" s="58">
        <f>B2Monthly*13</f>
        <v>259.99999998700002</v>
      </c>
      <c r="H66" s="58">
        <f>B2Monthly*13</f>
        <v>259.99999998700002</v>
      </c>
      <c r="I66" s="58">
        <f>B2Monthly*13</f>
        <v>259.99999998700002</v>
      </c>
    </row>
    <row r="67" spans="1:9" x14ac:dyDescent="0.2">
      <c r="A67" s="46"/>
      <c r="B67" s="59"/>
      <c r="C67" s="57" t="s">
        <v>200</v>
      </c>
      <c r="D67" s="57" t="s">
        <v>201</v>
      </c>
      <c r="E67" s="57" t="s">
        <v>19</v>
      </c>
      <c r="F67" s="57" t="s">
        <v>16</v>
      </c>
      <c r="G67" s="60"/>
      <c r="H67" s="60"/>
      <c r="I67" s="60"/>
    </row>
    <row r="68" spans="1:9" x14ac:dyDescent="0.2">
      <c r="A68" s="46"/>
      <c r="B68" s="61"/>
      <c r="C68" s="57" t="s">
        <v>202</v>
      </c>
      <c r="D68" s="57" t="s">
        <v>201</v>
      </c>
      <c r="E68" s="57" t="s">
        <v>19</v>
      </c>
      <c r="F68" s="57" t="s">
        <v>16</v>
      </c>
      <c r="G68" s="60"/>
      <c r="H68" s="60"/>
      <c r="I68" s="60"/>
    </row>
    <row r="69" spans="1:9" x14ac:dyDescent="0.2">
      <c r="A69" s="46"/>
      <c r="B69" s="61"/>
      <c r="C69" s="57" t="s">
        <v>203</v>
      </c>
      <c r="D69" s="57" t="s">
        <v>201</v>
      </c>
      <c r="E69" s="57" t="s">
        <v>19</v>
      </c>
      <c r="F69" s="57" t="s">
        <v>16</v>
      </c>
      <c r="G69" s="60"/>
      <c r="H69" s="60"/>
      <c r="I69" s="60"/>
    </row>
    <row r="70" spans="1:9" ht="30" x14ac:dyDescent="0.2">
      <c r="A70" s="46"/>
      <c r="B70" s="61"/>
      <c r="C70" s="57" t="s">
        <v>204</v>
      </c>
      <c r="D70" s="57" t="s">
        <v>201</v>
      </c>
      <c r="E70" s="57" t="s">
        <v>19</v>
      </c>
      <c r="F70" s="57" t="s">
        <v>16</v>
      </c>
      <c r="G70" s="60"/>
      <c r="H70" s="60"/>
      <c r="I70" s="60"/>
    </row>
    <row r="71" spans="1:9" x14ac:dyDescent="0.25">
      <c r="A71" s="1"/>
      <c r="B71" s="62"/>
      <c r="C71" s="7" t="s">
        <v>205</v>
      </c>
      <c r="D71" s="7"/>
      <c r="E71" s="7"/>
      <c r="F71" s="7"/>
      <c r="G71" s="63"/>
      <c r="H71" s="63"/>
      <c r="I71" s="63"/>
    </row>
    <row r="72" spans="1:9" ht="30" x14ac:dyDescent="0.2">
      <c r="A72" s="9"/>
      <c r="B72" s="64"/>
      <c r="C72" s="65" t="s">
        <v>206</v>
      </c>
      <c r="D72" s="14" t="s">
        <v>207</v>
      </c>
      <c r="E72" s="14" t="s">
        <v>208</v>
      </c>
      <c r="F72" s="14" t="s">
        <v>16</v>
      </c>
      <c r="G72" s="21"/>
      <c r="H72" s="21"/>
      <c r="I72" s="21" t="s">
        <v>209</v>
      </c>
    </row>
    <row r="73" spans="1:9" ht="30" x14ac:dyDescent="0.2">
      <c r="A73" s="9"/>
      <c r="B73" s="64"/>
      <c r="C73" s="65" t="s">
        <v>210</v>
      </c>
      <c r="D73" s="14" t="s">
        <v>207</v>
      </c>
      <c r="E73" s="14" t="s">
        <v>208</v>
      </c>
      <c r="F73" s="14" t="s">
        <v>16</v>
      </c>
      <c r="G73" s="21"/>
      <c r="H73" s="21"/>
      <c r="I73" s="21" t="s">
        <v>209</v>
      </c>
    </row>
    <row r="74" spans="1:9" ht="30" x14ac:dyDescent="0.2">
      <c r="A74" s="9"/>
      <c r="B74" s="64"/>
      <c r="C74" s="65" t="s">
        <v>211</v>
      </c>
      <c r="D74" s="14" t="s">
        <v>207</v>
      </c>
      <c r="E74" s="14" t="s">
        <v>25</v>
      </c>
      <c r="F74" s="14" t="s">
        <v>212</v>
      </c>
      <c r="G74" s="21"/>
      <c r="H74" s="21"/>
      <c r="I74" s="21" t="s">
        <v>213</v>
      </c>
    </row>
    <row r="75" spans="1:9" ht="30" x14ac:dyDescent="0.2">
      <c r="A75" s="9"/>
      <c r="B75" s="64"/>
      <c r="C75" s="65" t="s">
        <v>214</v>
      </c>
      <c r="D75" s="14" t="s">
        <v>207</v>
      </c>
      <c r="E75" s="14" t="s">
        <v>208</v>
      </c>
      <c r="F75" s="14" t="s">
        <v>16</v>
      </c>
      <c r="G75" s="21"/>
      <c r="H75" s="21"/>
      <c r="I75" s="21" t="s">
        <v>215</v>
      </c>
    </row>
    <row r="76" spans="1:9" ht="30" x14ac:dyDescent="0.2">
      <c r="A76" s="9"/>
      <c r="B76" s="64"/>
      <c r="C76" s="65" t="s">
        <v>216</v>
      </c>
      <c r="D76" s="14" t="s">
        <v>207</v>
      </c>
      <c r="E76" s="14" t="s">
        <v>208</v>
      </c>
      <c r="F76" s="14" t="s">
        <v>16</v>
      </c>
      <c r="G76" s="21"/>
      <c r="H76" s="21"/>
      <c r="I76" s="21" t="s">
        <v>217</v>
      </c>
    </row>
    <row r="77" spans="1:9" ht="30" x14ac:dyDescent="0.2">
      <c r="A77" s="9"/>
      <c r="B77" s="64"/>
      <c r="C77" s="65" t="s">
        <v>218</v>
      </c>
      <c r="D77" s="14" t="s">
        <v>207</v>
      </c>
      <c r="E77" s="14" t="s">
        <v>208</v>
      </c>
      <c r="F77" s="14" t="s">
        <v>16</v>
      </c>
      <c r="G77" s="21"/>
      <c r="H77" s="21"/>
      <c r="I77" s="21" t="s">
        <v>219</v>
      </c>
    </row>
    <row r="78" spans="1:9" ht="30" x14ac:dyDescent="0.2">
      <c r="A78" s="9"/>
      <c r="B78" s="66"/>
      <c r="C78" s="65" t="s">
        <v>220</v>
      </c>
      <c r="D78" s="14" t="s">
        <v>207</v>
      </c>
      <c r="E78" s="14" t="s">
        <v>208</v>
      </c>
      <c r="F78" s="14" t="s">
        <v>16</v>
      </c>
      <c r="G78" s="21"/>
      <c r="H78" s="21"/>
      <c r="I78" s="21"/>
    </row>
    <row r="79" spans="1:9" ht="30" x14ac:dyDescent="0.25">
      <c r="A79" s="9"/>
      <c r="B79" s="67"/>
      <c r="C79" s="65" t="s">
        <v>221</v>
      </c>
      <c r="D79" s="14" t="s">
        <v>207</v>
      </c>
      <c r="E79" s="14" t="s">
        <v>208</v>
      </c>
      <c r="F79" s="14" t="s">
        <v>16</v>
      </c>
      <c r="G79" s="68"/>
      <c r="H79" s="19" t="s">
        <v>222</v>
      </c>
      <c r="I79" s="19" t="s">
        <v>222</v>
      </c>
    </row>
    <row r="80" spans="1:9" ht="30" x14ac:dyDescent="0.25">
      <c r="A80" s="9"/>
      <c r="B80" s="67"/>
      <c r="C80" s="65" t="s">
        <v>223</v>
      </c>
      <c r="D80" s="14" t="s">
        <v>207</v>
      </c>
      <c r="E80" s="14" t="s">
        <v>208</v>
      </c>
      <c r="F80" s="14" t="s">
        <v>16</v>
      </c>
      <c r="G80" s="30"/>
      <c r="H80" s="31"/>
      <c r="I80" s="30"/>
    </row>
    <row r="81" spans="1:9" ht="30" x14ac:dyDescent="0.25">
      <c r="A81" s="9"/>
      <c r="B81" s="67"/>
      <c r="C81" s="65" t="s">
        <v>224</v>
      </c>
      <c r="D81" s="14" t="s">
        <v>207</v>
      </c>
      <c r="E81" s="14" t="s">
        <v>208</v>
      </c>
      <c r="F81" s="14" t="s">
        <v>16</v>
      </c>
      <c r="G81" s="30"/>
      <c r="H81" s="31"/>
      <c r="I81" s="30"/>
    </row>
    <row r="82" spans="1:9" ht="30" x14ac:dyDescent="0.25">
      <c r="A82" s="9"/>
      <c r="B82" s="67"/>
      <c r="C82" s="65" t="s">
        <v>225</v>
      </c>
      <c r="D82" s="14" t="s">
        <v>207</v>
      </c>
      <c r="E82" s="14" t="s">
        <v>208</v>
      </c>
      <c r="F82" s="14" t="s">
        <v>16</v>
      </c>
      <c r="G82" s="31"/>
      <c r="H82" s="31"/>
      <c r="I82" s="69"/>
    </row>
    <row r="83" spans="1:9" ht="30" x14ac:dyDescent="0.25">
      <c r="A83" s="9"/>
      <c r="B83" s="67"/>
      <c r="C83" s="65" t="s">
        <v>226</v>
      </c>
      <c r="D83" s="14" t="s">
        <v>207</v>
      </c>
      <c r="E83" s="14" t="s">
        <v>208</v>
      </c>
      <c r="F83" s="14" t="s">
        <v>16</v>
      </c>
      <c r="G83" s="31"/>
      <c r="H83" s="31"/>
      <c r="I83" s="31"/>
    </row>
    <row r="84" spans="1:9" ht="30" x14ac:dyDescent="0.25">
      <c r="A84" s="9"/>
      <c r="B84" s="67"/>
      <c r="C84" s="65" t="s">
        <v>227</v>
      </c>
      <c r="D84" s="14" t="s">
        <v>207</v>
      </c>
      <c r="E84" s="14" t="s">
        <v>208</v>
      </c>
      <c r="F84" s="14" t="s">
        <v>16</v>
      </c>
      <c r="G84" s="31"/>
      <c r="H84" s="31"/>
      <c r="I84" s="31"/>
    </row>
    <row r="85" spans="1:9" ht="30" x14ac:dyDescent="0.25">
      <c r="A85" s="9"/>
      <c r="B85" s="67"/>
      <c r="C85" s="65" t="s">
        <v>228</v>
      </c>
      <c r="D85" s="14" t="s">
        <v>207</v>
      </c>
      <c r="E85" s="14" t="s">
        <v>208</v>
      </c>
      <c r="F85" s="14" t="s">
        <v>16</v>
      </c>
      <c r="G85" s="31"/>
      <c r="H85" s="31"/>
      <c r="I85" s="31"/>
    </row>
    <row r="86" spans="1:9" ht="30" x14ac:dyDescent="0.25">
      <c r="A86" s="9"/>
      <c r="B86" s="67"/>
      <c r="C86" s="65" t="s">
        <v>229</v>
      </c>
      <c r="D86" s="14" t="s">
        <v>207</v>
      </c>
      <c r="E86" s="14" t="s">
        <v>208</v>
      </c>
      <c r="F86" s="14" t="s">
        <v>16</v>
      </c>
      <c r="G86" s="31"/>
      <c r="H86" s="31"/>
      <c r="I86" s="31"/>
    </row>
    <row r="87" spans="1:9" ht="30" x14ac:dyDescent="0.25">
      <c r="A87" s="9"/>
      <c r="B87" s="67"/>
      <c r="C87" s="65" t="s">
        <v>230</v>
      </c>
      <c r="D87" s="14" t="s">
        <v>207</v>
      </c>
      <c r="E87" s="14" t="s">
        <v>208</v>
      </c>
      <c r="F87" s="14" t="s">
        <v>16</v>
      </c>
      <c r="G87" s="31"/>
      <c r="H87" s="31"/>
      <c r="I87" s="31"/>
    </row>
    <row r="88" spans="1:9" ht="30" x14ac:dyDescent="0.25">
      <c r="A88" s="9"/>
      <c r="B88" s="67"/>
      <c r="C88" s="65" t="s">
        <v>231</v>
      </c>
      <c r="D88" s="14" t="s">
        <v>207</v>
      </c>
      <c r="E88" s="14" t="s">
        <v>208</v>
      </c>
      <c r="F88" s="14" t="s">
        <v>16</v>
      </c>
      <c r="G88" s="31"/>
      <c r="H88" s="31"/>
      <c r="I88" s="31"/>
    </row>
    <row r="89" spans="1:9" ht="30" x14ac:dyDescent="0.25">
      <c r="A89" s="9"/>
      <c r="B89" s="67"/>
      <c r="C89" s="65" t="s">
        <v>232</v>
      </c>
      <c r="D89" s="14" t="s">
        <v>207</v>
      </c>
      <c r="E89" s="14" t="s">
        <v>208</v>
      </c>
      <c r="F89" s="14" t="s">
        <v>16</v>
      </c>
      <c r="G89" s="22"/>
      <c r="H89" s="70" t="s">
        <v>233</v>
      </c>
      <c r="I89" s="34"/>
    </row>
    <row r="90" spans="1:9" x14ac:dyDescent="0.25">
      <c r="A90" s="46"/>
      <c r="B90" s="62"/>
      <c r="C90" s="71"/>
      <c r="D90" s="71"/>
      <c r="E90" s="71"/>
      <c r="F90" s="72"/>
      <c r="G90" s="63"/>
      <c r="H90" s="63"/>
      <c r="I90" s="63"/>
    </row>
    <row r="91" spans="1:9" ht="30" customHeight="1" x14ac:dyDescent="0.2">
      <c r="A91" s="9"/>
      <c r="B91" s="73" t="s">
        <v>234</v>
      </c>
      <c r="C91" s="74" t="s">
        <v>235</v>
      </c>
      <c r="D91" s="74" t="s">
        <v>236</v>
      </c>
      <c r="E91" s="74" t="s">
        <v>11</v>
      </c>
      <c r="F91" s="75" t="s">
        <v>16</v>
      </c>
      <c r="G91" s="55">
        <v>1</v>
      </c>
      <c r="H91" s="55">
        <v>1</v>
      </c>
      <c r="I91" s="55">
        <v>1</v>
      </c>
    </row>
    <row r="92" spans="1:9" x14ac:dyDescent="0.2">
      <c r="A92" s="9"/>
      <c r="B92" s="76"/>
      <c r="C92" s="74" t="s">
        <v>77</v>
      </c>
      <c r="D92" s="74"/>
      <c r="E92" s="74" t="s">
        <v>25</v>
      </c>
      <c r="F92" s="75" t="s">
        <v>40</v>
      </c>
      <c r="G92" s="55" t="s">
        <v>92</v>
      </c>
      <c r="H92" s="55" t="s">
        <v>92</v>
      </c>
      <c r="I92" s="55" t="s">
        <v>92</v>
      </c>
    </row>
    <row r="93" spans="1:9" ht="45" x14ac:dyDescent="0.2">
      <c r="A93" s="9"/>
      <c r="B93" s="76"/>
      <c r="C93" s="74" t="s">
        <v>239</v>
      </c>
      <c r="D93" s="74" t="s">
        <v>240</v>
      </c>
      <c r="E93" s="74" t="s">
        <v>11</v>
      </c>
      <c r="F93" s="75" t="s">
        <v>16</v>
      </c>
      <c r="G93" s="55">
        <v>1</v>
      </c>
      <c r="H93" s="55">
        <v>1</v>
      </c>
      <c r="I93" s="55">
        <v>1</v>
      </c>
    </row>
    <row r="94" spans="1:9" x14ac:dyDescent="0.2">
      <c r="A94" s="9"/>
      <c r="B94" s="76"/>
      <c r="C94" s="74" t="s">
        <v>242</v>
      </c>
      <c r="D94" s="74"/>
      <c r="E94" s="74" t="s">
        <v>11</v>
      </c>
      <c r="F94" s="75" t="s">
        <v>16</v>
      </c>
      <c r="G94" s="55" t="s">
        <v>143</v>
      </c>
      <c r="H94" s="55" t="s">
        <v>143</v>
      </c>
      <c r="I94" s="55" t="s">
        <v>143</v>
      </c>
    </row>
    <row r="95" spans="1:9" ht="30" x14ac:dyDescent="0.2">
      <c r="A95" s="9"/>
      <c r="B95" s="76"/>
      <c r="C95" s="74" t="s">
        <v>243</v>
      </c>
      <c r="D95" s="74" t="s">
        <v>244</v>
      </c>
      <c r="E95" s="74" t="s">
        <v>25</v>
      </c>
      <c r="F95" s="75" t="s">
        <v>40</v>
      </c>
      <c r="G95" s="55">
        <f>4*7</f>
        <v>28</v>
      </c>
      <c r="H95" s="55">
        <f>4*7</f>
        <v>28</v>
      </c>
      <c r="I95" s="55">
        <f>4*7</f>
        <v>28</v>
      </c>
    </row>
    <row r="96" spans="1:9" x14ac:dyDescent="0.25">
      <c r="A96" s="9"/>
      <c r="B96" s="76"/>
      <c r="C96" s="77"/>
      <c r="D96" s="78"/>
      <c r="E96" s="78"/>
      <c r="F96" s="78"/>
      <c r="G96" s="79"/>
      <c r="H96" s="79"/>
      <c r="I96" s="79"/>
    </row>
    <row r="97" spans="1:9" ht="30" x14ac:dyDescent="0.2">
      <c r="A97" s="9"/>
      <c r="B97" s="76"/>
      <c r="C97" s="74" t="s">
        <v>245</v>
      </c>
      <c r="D97" s="74" t="s">
        <v>246</v>
      </c>
      <c r="E97" s="74" t="s">
        <v>25</v>
      </c>
      <c r="F97" s="75" t="s">
        <v>40</v>
      </c>
      <c r="G97" s="80">
        <v>1</v>
      </c>
      <c r="H97" s="80">
        <v>1</v>
      </c>
      <c r="I97" s="80">
        <v>1</v>
      </c>
    </row>
    <row r="98" spans="1:9" ht="30" x14ac:dyDescent="0.2">
      <c r="A98" s="9"/>
      <c r="B98" s="76"/>
      <c r="C98" s="74" t="s">
        <v>247</v>
      </c>
      <c r="D98" s="74" t="s">
        <v>248</v>
      </c>
      <c r="E98" s="74" t="s">
        <v>25</v>
      </c>
      <c r="F98" s="75" t="s">
        <v>40</v>
      </c>
      <c r="G98" s="81">
        <v>0</v>
      </c>
      <c r="H98" s="81">
        <v>0</v>
      </c>
      <c r="I98" s="81">
        <v>0</v>
      </c>
    </row>
    <row r="99" spans="1:9" x14ac:dyDescent="0.25">
      <c r="A99" s="9"/>
      <c r="B99" s="76"/>
      <c r="C99" s="77"/>
      <c r="D99" s="78"/>
      <c r="E99" s="78"/>
      <c r="F99" s="78"/>
      <c r="G99" s="79"/>
      <c r="H99" s="79"/>
      <c r="I99" s="79"/>
    </row>
    <row r="100" spans="1:9" ht="23.25" customHeight="1" x14ac:dyDescent="0.2">
      <c r="A100" s="9"/>
      <c r="B100" s="76"/>
      <c r="C100" s="74" t="s">
        <v>249</v>
      </c>
      <c r="D100" s="74"/>
      <c r="E100" s="74" t="s">
        <v>25</v>
      </c>
      <c r="F100" s="75" t="s">
        <v>40</v>
      </c>
      <c r="G100" s="82">
        <f t="shared" ref="G100:H100" si="1">Markup</f>
        <v>0</v>
      </c>
      <c r="H100" s="82">
        <f t="shared" si="1"/>
        <v>0</v>
      </c>
      <c r="I100" s="82">
        <f>Markup</f>
        <v>0</v>
      </c>
    </row>
    <row r="101" spans="1:9" ht="45" x14ac:dyDescent="0.2">
      <c r="A101" s="9"/>
      <c r="B101" s="83"/>
      <c r="C101" s="74" t="s">
        <v>250</v>
      </c>
      <c r="D101" s="74"/>
      <c r="E101" s="74" t="s">
        <v>25</v>
      </c>
      <c r="F101" s="75" t="s">
        <v>40</v>
      </c>
      <c r="G101" s="81">
        <f t="shared" ref="G101:H101" si="2">IF(G98=0.99,0.99,G98+(G98*G100))</f>
        <v>0</v>
      </c>
      <c r="H101" s="81">
        <f t="shared" si="2"/>
        <v>0</v>
      </c>
      <c r="I101" s="81">
        <f>IF(I98=0.99,0.99,I98+(I98*I100))</f>
        <v>0</v>
      </c>
    </row>
    <row r="102" spans="1:9" x14ac:dyDescent="0.25">
      <c r="A102" s="9"/>
      <c r="B102" s="62"/>
      <c r="C102" s="84"/>
      <c r="D102" s="84"/>
      <c r="E102" s="84"/>
      <c r="F102" s="85"/>
      <c r="G102" s="63"/>
      <c r="H102" s="63"/>
      <c r="I102" s="63"/>
    </row>
    <row r="103" spans="1:9" ht="30" customHeight="1" x14ac:dyDescent="0.25">
      <c r="A103" s="9"/>
      <c r="B103" s="73" t="s">
        <v>251</v>
      </c>
      <c r="C103" s="74" t="s">
        <v>235</v>
      </c>
      <c r="D103" s="74" t="s">
        <v>236</v>
      </c>
      <c r="E103" s="74" t="s">
        <v>11</v>
      </c>
      <c r="F103" s="75" t="s">
        <v>16</v>
      </c>
      <c r="G103" s="38"/>
      <c r="H103" s="38"/>
      <c r="I103" s="55">
        <v>2</v>
      </c>
    </row>
    <row r="104" spans="1:9" x14ac:dyDescent="0.25">
      <c r="A104" s="9"/>
      <c r="B104" s="76"/>
      <c r="C104" s="74" t="s">
        <v>77</v>
      </c>
      <c r="D104" s="74"/>
      <c r="E104" s="74" t="s">
        <v>25</v>
      </c>
      <c r="F104" s="75" t="s">
        <v>40</v>
      </c>
      <c r="G104" s="38"/>
      <c r="H104" s="38"/>
      <c r="I104" s="55" t="s">
        <v>237</v>
      </c>
    </row>
    <row r="105" spans="1:9" ht="45" x14ac:dyDescent="0.25">
      <c r="A105" s="9"/>
      <c r="B105" s="76"/>
      <c r="C105" s="74" t="s">
        <v>239</v>
      </c>
      <c r="D105" s="74" t="s">
        <v>240</v>
      </c>
      <c r="E105" s="74" t="s">
        <v>11</v>
      </c>
      <c r="F105" s="75" t="s">
        <v>16</v>
      </c>
      <c r="G105" s="38"/>
      <c r="H105" s="38"/>
      <c r="I105" s="55">
        <v>1</v>
      </c>
    </row>
    <row r="106" spans="1:9" x14ac:dyDescent="0.25">
      <c r="A106" s="9"/>
      <c r="B106" s="76"/>
      <c r="C106" s="74" t="s">
        <v>242</v>
      </c>
      <c r="D106" s="74"/>
      <c r="E106" s="74" t="s">
        <v>11</v>
      </c>
      <c r="F106" s="75" t="s">
        <v>16</v>
      </c>
      <c r="G106" s="38"/>
      <c r="H106" s="38"/>
      <c r="I106" s="55" t="s">
        <v>143</v>
      </c>
    </row>
    <row r="107" spans="1:9" ht="30" x14ac:dyDescent="0.25">
      <c r="A107" s="9"/>
      <c r="B107" s="76"/>
      <c r="C107" s="74" t="s">
        <v>243</v>
      </c>
      <c r="D107" s="74" t="s">
        <v>244</v>
      </c>
      <c r="E107" s="74" t="s">
        <v>25</v>
      </c>
      <c r="F107" s="75" t="s">
        <v>40</v>
      </c>
      <c r="G107" s="38"/>
      <c r="H107" s="38"/>
      <c r="I107" s="55">
        <f>8*7</f>
        <v>56</v>
      </c>
    </row>
    <row r="108" spans="1:9" x14ac:dyDescent="0.25">
      <c r="A108" s="9"/>
      <c r="B108" s="76"/>
      <c r="C108" s="77"/>
      <c r="D108" s="78"/>
      <c r="E108" s="78"/>
      <c r="F108" s="78"/>
      <c r="G108" s="79"/>
      <c r="H108" s="79"/>
      <c r="I108" s="79"/>
    </row>
    <row r="109" spans="1:9" ht="30" x14ac:dyDescent="0.25">
      <c r="A109" s="9"/>
      <c r="B109" s="76"/>
      <c r="C109" s="74" t="s">
        <v>245</v>
      </c>
      <c r="D109" s="74" t="s">
        <v>246</v>
      </c>
      <c r="E109" s="74" t="s">
        <v>25</v>
      </c>
      <c r="F109" s="75" t="s">
        <v>40</v>
      </c>
      <c r="G109" s="38"/>
      <c r="H109" s="38"/>
      <c r="I109" s="86">
        <v>39.01</v>
      </c>
    </row>
    <row r="110" spans="1:9" ht="30" x14ac:dyDescent="0.25">
      <c r="A110" s="9"/>
      <c r="B110" s="76"/>
      <c r="C110" s="74" t="s">
        <v>247</v>
      </c>
      <c r="D110" s="74" t="s">
        <v>248</v>
      </c>
      <c r="E110" s="74" t="s">
        <v>25</v>
      </c>
      <c r="F110" s="75" t="s">
        <v>40</v>
      </c>
      <c r="G110" s="87"/>
      <c r="H110" s="87"/>
      <c r="I110" s="81">
        <f>B2Monthly*2-I109</f>
        <v>0.98999999800000182</v>
      </c>
    </row>
    <row r="111" spans="1:9" x14ac:dyDescent="0.25">
      <c r="A111" s="9"/>
      <c r="B111" s="76"/>
      <c r="C111" s="77"/>
      <c r="D111" s="78"/>
      <c r="E111" s="78"/>
      <c r="F111" s="78"/>
      <c r="G111" s="79"/>
      <c r="H111" s="79"/>
      <c r="I111" s="79"/>
    </row>
    <row r="112" spans="1:9" x14ac:dyDescent="0.2">
      <c r="A112" s="9"/>
      <c r="B112" s="76"/>
      <c r="C112" s="74" t="s">
        <v>249</v>
      </c>
      <c r="D112" s="74"/>
      <c r="E112" s="74" t="s">
        <v>25</v>
      </c>
      <c r="F112" s="75" t="s">
        <v>40</v>
      </c>
      <c r="G112" s="82"/>
      <c r="H112" s="82"/>
      <c r="I112" s="82">
        <f>Markup</f>
        <v>0</v>
      </c>
    </row>
    <row r="113" spans="1:9" ht="45" x14ac:dyDescent="0.2">
      <c r="A113" s="9"/>
      <c r="B113" s="83"/>
      <c r="C113" s="74" t="s">
        <v>250</v>
      </c>
      <c r="D113" s="74"/>
      <c r="E113" s="74" t="s">
        <v>25</v>
      </c>
      <c r="F113" s="75" t="s">
        <v>40</v>
      </c>
      <c r="G113" s="88"/>
      <c r="H113" s="88"/>
      <c r="I113" s="89">
        <f>IF(I110=0.99,0.99,I110+(I110*I112))</f>
        <v>0.98999999800000182</v>
      </c>
    </row>
    <row r="114" spans="1:9" x14ac:dyDescent="0.25">
      <c r="A114" s="9"/>
      <c r="B114" s="62"/>
      <c r="C114" s="84"/>
      <c r="D114" s="84"/>
      <c r="E114" s="84"/>
      <c r="F114" s="85"/>
      <c r="G114" s="63"/>
      <c r="H114" s="63"/>
      <c r="I114" s="63"/>
    </row>
    <row r="115" spans="1:9" ht="30" customHeight="1" x14ac:dyDescent="0.25">
      <c r="A115" s="9"/>
      <c r="B115" s="73" t="s">
        <v>252</v>
      </c>
      <c r="C115" s="74" t="s">
        <v>235</v>
      </c>
      <c r="D115" s="74" t="s">
        <v>236</v>
      </c>
      <c r="E115" s="74" t="s">
        <v>11</v>
      </c>
      <c r="F115" s="75" t="s">
        <v>16</v>
      </c>
      <c r="G115" s="38"/>
      <c r="H115" s="38"/>
      <c r="I115" s="55">
        <v>3</v>
      </c>
    </row>
    <row r="116" spans="1:9" x14ac:dyDescent="0.25">
      <c r="A116" s="9"/>
      <c r="B116" s="76"/>
      <c r="C116" s="74" t="s">
        <v>77</v>
      </c>
      <c r="D116" s="74"/>
      <c r="E116" s="74" t="s">
        <v>25</v>
      </c>
      <c r="F116" s="75" t="s">
        <v>40</v>
      </c>
      <c r="G116" s="38"/>
      <c r="H116" s="38"/>
      <c r="I116" s="55" t="s">
        <v>92</v>
      </c>
    </row>
    <row r="117" spans="1:9" ht="45" x14ac:dyDescent="0.25">
      <c r="A117" s="9"/>
      <c r="B117" s="76"/>
      <c r="C117" s="74" t="s">
        <v>239</v>
      </c>
      <c r="D117" s="74" t="s">
        <v>240</v>
      </c>
      <c r="E117" s="74" t="s">
        <v>11</v>
      </c>
      <c r="F117" s="75" t="s">
        <v>16</v>
      </c>
      <c r="G117" s="38"/>
      <c r="H117" s="38"/>
      <c r="I117" s="90" t="s">
        <v>241</v>
      </c>
    </row>
    <row r="118" spans="1:9" x14ac:dyDescent="0.25">
      <c r="A118" s="9"/>
      <c r="B118" s="76"/>
      <c r="C118" s="74" t="s">
        <v>242</v>
      </c>
      <c r="D118" s="74"/>
      <c r="E118" s="74" t="s">
        <v>11</v>
      </c>
      <c r="F118" s="75" t="s">
        <v>16</v>
      </c>
      <c r="G118" s="38"/>
      <c r="H118" s="38"/>
      <c r="I118" s="55" t="s">
        <v>143</v>
      </c>
    </row>
    <row r="119" spans="1:9" ht="30" x14ac:dyDescent="0.25">
      <c r="A119" s="9"/>
      <c r="B119" s="76"/>
      <c r="C119" s="74" t="s">
        <v>243</v>
      </c>
      <c r="D119" s="74" t="s">
        <v>244</v>
      </c>
      <c r="E119" s="74" t="s">
        <v>25</v>
      </c>
      <c r="F119" s="75" t="s">
        <v>40</v>
      </c>
      <c r="G119" s="38"/>
      <c r="H119" s="38"/>
      <c r="I119" s="55">
        <v>28</v>
      </c>
    </row>
    <row r="120" spans="1:9" x14ac:dyDescent="0.25">
      <c r="A120" s="9"/>
      <c r="B120" s="76"/>
      <c r="C120" s="77"/>
      <c r="D120" s="78"/>
      <c r="E120" s="78"/>
      <c r="F120" s="78"/>
      <c r="G120" s="79"/>
      <c r="H120" s="79"/>
      <c r="I120" s="79"/>
    </row>
    <row r="121" spans="1:9" ht="30" x14ac:dyDescent="0.25">
      <c r="A121" s="9"/>
      <c r="B121" s="76"/>
      <c r="C121" s="74" t="s">
        <v>245</v>
      </c>
      <c r="D121" s="74" t="s">
        <v>246</v>
      </c>
      <c r="E121" s="74" t="s">
        <v>25</v>
      </c>
      <c r="F121" s="75" t="s">
        <v>40</v>
      </c>
      <c r="G121" s="38"/>
      <c r="H121" s="38"/>
      <c r="I121" s="48">
        <v>0</v>
      </c>
    </row>
    <row r="122" spans="1:9" ht="30" x14ac:dyDescent="0.25">
      <c r="A122" s="9"/>
      <c r="B122" s="76"/>
      <c r="C122" s="74" t="s">
        <v>247</v>
      </c>
      <c r="D122" s="74" t="s">
        <v>248</v>
      </c>
      <c r="E122" s="74" t="s">
        <v>25</v>
      </c>
      <c r="F122" s="75" t="s">
        <v>40</v>
      </c>
      <c r="G122" s="87"/>
      <c r="H122" s="87"/>
      <c r="I122" s="81">
        <f>B2Monthly</f>
        <v>19.999999999</v>
      </c>
    </row>
    <row r="123" spans="1:9" x14ac:dyDescent="0.25">
      <c r="A123" s="9"/>
      <c r="B123" s="76"/>
      <c r="C123" s="77"/>
      <c r="D123" s="78"/>
      <c r="E123" s="78"/>
      <c r="F123" s="78"/>
      <c r="G123" s="79"/>
      <c r="H123" s="79"/>
      <c r="I123" s="79"/>
    </row>
    <row r="124" spans="1:9" ht="35.25" customHeight="1" x14ac:dyDescent="0.2">
      <c r="A124" s="9"/>
      <c r="B124" s="76"/>
      <c r="C124" s="74" t="s">
        <v>249</v>
      </c>
      <c r="D124" s="74"/>
      <c r="E124" s="74" t="s">
        <v>25</v>
      </c>
      <c r="F124" s="75" t="s">
        <v>40</v>
      </c>
      <c r="G124" s="82"/>
      <c r="H124" s="82"/>
      <c r="I124" s="82">
        <f>Markup</f>
        <v>0</v>
      </c>
    </row>
    <row r="125" spans="1:9" ht="45" x14ac:dyDescent="0.2">
      <c r="A125" s="9"/>
      <c r="B125" s="83"/>
      <c r="C125" s="74" t="s">
        <v>250</v>
      </c>
      <c r="D125" s="74"/>
      <c r="E125" s="74" t="s">
        <v>25</v>
      </c>
      <c r="F125" s="75" t="s">
        <v>40</v>
      </c>
      <c r="G125" s="88"/>
      <c r="H125" s="88"/>
      <c r="I125" s="89">
        <f>IF(I122=0.99,0.99,I122+(I122*I124))</f>
        <v>19.999999999</v>
      </c>
    </row>
    <row r="126" spans="1:9" x14ac:dyDescent="0.25">
      <c r="A126" s="9"/>
      <c r="B126" s="9"/>
      <c r="C126" s="91"/>
      <c r="D126" s="91"/>
      <c r="E126" s="91"/>
      <c r="F126" s="91"/>
    </row>
  </sheetData>
  <mergeCells count="11">
    <mergeCell ref="B115:B125"/>
    <mergeCell ref="C120:F120"/>
    <mergeCell ref="C123:F123"/>
    <mergeCell ref="B3:B66"/>
    <mergeCell ref="B72:B78"/>
    <mergeCell ref="B91:B101"/>
    <mergeCell ref="C96:F96"/>
    <mergeCell ref="C99:F99"/>
    <mergeCell ref="B103:B113"/>
    <mergeCell ref="C108:F108"/>
    <mergeCell ref="C111:F111"/>
  </mergeCells>
  <dataValidations count="16">
    <dataValidation type="list" allowBlank="1" showInputMessage="1" showErrorMessage="1" sqref="C106 A118 C118:F118">
      <formula1>STATUS</formula1>
    </dataValidation>
    <dataValidation type="list" allowBlank="1" showInputMessage="1" showErrorMessage="1" sqref="G12:I12 G14">
      <formula1>PRODUCT_MARKETING_DESCRIPTOR</formula1>
    </dataValidation>
    <dataValidation type="list" allowBlank="1" showInputMessage="1" showErrorMessage="1" sqref="G7:I7">
      <formula1>OFFER_TYPES</formula1>
    </dataValidation>
    <dataValidation type="list" allowBlank="1" showInputMessage="1" showErrorMessage="1" sqref="G9:I9 I89 G72:I78">
      <formula1>PRICE_DESCRIPTION</formula1>
    </dataValidation>
    <dataValidation type="list" allowBlank="1" showInputMessage="1" showErrorMessage="1" sqref="G11:I11">
      <formula1>PRODUCT_MARKETING_IMAGE</formula1>
    </dataValidation>
    <dataValidation type="list" allowBlank="1" showInputMessage="1" showErrorMessage="1" sqref="H14:I14">
      <formula1>OFFER_PRICE_DESCRIPTOR</formula1>
    </dataValidation>
    <dataValidation type="list" allowBlank="1" showInputMessage="1" showErrorMessage="1" sqref="G15:H15">
      <formula1>OFFER_PRICE</formula1>
    </dataValidation>
    <dataValidation type="list" allowBlank="1" showInputMessage="1" showErrorMessage="1" sqref="G16:H19 I15">
      <formula1>OFFER_PRICE_DETAIL</formula1>
    </dataValidation>
    <dataValidation type="list" allowBlank="1" showInputMessage="1" showErrorMessage="1" sqref="I24">
      <formula1>BILLING_CYCLE</formula1>
    </dataValidation>
    <dataValidation type="list" allowBlank="1" showInputMessage="1" showErrorMessage="1" sqref="G26:H26">
      <formula1>REFUND_POLICY</formula1>
    </dataValidation>
    <dataValidation type="list" allowBlank="1" showInputMessage="1" showErrorMessage="1" sqref="I25">
      <formula1>SUBSCRIBER_TYPE</formula1>
    </dataValidation>
    <dataValidation type="list" allowBlank="1" showInputMessage="1" showErrorMessage="1" sqref="G42:I42">
      <formula1>TAX_CATEGORY</formula1>
    </dataValidation>
    <dataValidation type="list" allowBlank="1" showInputMessage="1" showErrorMessage="1" sqref="G21:I21">
      <formula1>ACTUAL_PRICE_FOOTER_LABEL</formula1>
    </dataValidation>
    <dataValidation type="list" allowBlank="1" showInputMessage="1" showErrorMessage="1" sqref="G20:I20">
      <formula1>PROMO_PRICE_FOOTER_LABEL</formula1>
    </dataValidation>
    <dataValidation type="list" allowBlank="1" showInputMessage="1" showErrorMessage="1" sqref="G8:I8">
      <formula1>NAMES</formula1>
      <formula2>0</formula2>
    </dataValidation>
    <dataValidation type="list" allowBlank="1" showInputMessage="1" showErrorMessage="1" sqref="A41:F41 G41:I41">
      <formula1>BUNDLE</formula1>
    </dataValidation>
  </dataValidations>
  <pageMargins left="0.7" right="0.7" top="0.75" bottom="0.75" header="0.3" footer="0.3"/>
  <pageSetup orientation="portrait"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38</vt:i4>
      </vt:variant>
    </vt:vector>
  </HeadingPairs>
  <TitlesOfParts>
    <vt:vector size="40" baseType="lpstr">
      <vt:lpstr>Products</vt:lpstr>
      <vt:lpstr>Proposed_Offers</vt:lpstr>
      <vt:lpstr>Products!B10Monthly</vt:lpstr>
      <vt:lpstr>B10Monthly</vt:lpstr>
      <vt:lpstr>Products!B11Monthly</vt:lpstr>
      <vt:lpstr>B11Monthly</vt:lpstr>
      <vt:lpstr>Products!B13Monthly</vt:lpstr>
      <vt:lpstr>B13Monthly</vt:lpstr>
      <vt:lpstr>Products!B15Monthly</vt:lpstr>
      <vt:lpstr>B15Monthly</vt:lpstr>
      <vt:lpstr>Products!B16Monthly</vt:lpstr>
      <vt:lpstr>B16Monthly</vt:lpstr>
      <vt:lpstr>Products!B17Monthly</vt:lpstr>
      <vt:lpstr>B17Monthly</vt:lpstr>
      <vt:lpstr>Products!B18Monthly</vt:lpstr>
      <vt:lpstr>B18Monthly</vt:lpstr>
      <vt:lpstr>Products!B19Monthly</vt:lpstr>
      <vt:lpstr>B19Monthly</vt:lpstr>
      <vt:lpstr>Products!B1Monthy</vt:lpstr>
      <vt:lpstr>B1Monthy</vt:lpstr>
      <vt:lpstr>Products!B20Monthly</vt:lpstr>
      <vt:lpstr>B20Monthly</vt:lpstr>
      <vt:lpstr>Products!B27Monthly</vt:lpstr>
      <vt:lpstr>B27Monthly</vt:lpstr>
      <vt:lpstr>Products!B28Monthly</vt:lpstr>
      <vt:lpstr>B28Monthly</vt:lpstr>
      <vt:lpstr>Products!B2Monthly</vt:lpstr>
      <vt:lpstr>B2Monthly</vt:lpstr>
      <vt:lpstr>Products!B3Monthly</vt:lpstr>
      <vt:lpstr>B3Monthly</vt:lpstr>
      <vt:lpstr>Products!B8Annual</vt:lpstr>
      <vt:lpstr>B8Annual</vt:lpstr>
      <vt:lpstr>Products!B8Monthly</vt:lpstr>
      <vt:lpstr>B8Monthly</vt:lpstr>
      <vt:lpstr>Products!B9Monthly</vt:lpstr>
      <vt:lpstr>B9Monthly</vt:lpstr>
      <vt:lpstr>Products!Markup</vt:lpstr>
      <vt:lpstr>Markup</vt:lpstr>
      <vt:lpstr>Products!Products</vt:lpstr>
      <vt:lpstr>Products</vt:lpstr>
    </vt:vector>
  </TitlesOfParts>
  <Company>The New York Times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Kaul, Nimpee</dc:creator>
  <cp:lastModifiedBy>Kaul, Nimpee</cp:lastModifiedBy>
  <dcterms:created xsi:type="dcterms:W3CDTF">2013-06-27T18:12:06Z</dcterms:created>
  <dcterms:modified xsi:type="dcterms:W3CDTF">2013-06-27T18:13:40Z</dcterms:modified>
</cp:coreProperties>
</file>