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pur\Dropbox\UW\sptlRP\aep0629\"/>
    </mc:Choice>
  </mc:AlternateContent>
  <xr:revisionPtr revIDLastSave="0" documentId="13_ncr:1_{A88A63FE-2C0E-438D-891C-16148495312E}" xr6:coauthVersionLast="47" xr6:coauthVersionMax="47" xr10:uidLastSave="{00000000-0000-0000-0000-000000000000}"/>
  <bookViews>
    <workbookView xWindow="-108" yWindow="-108" windowWidth="23256" windowHeight="12576" xr2:uid="{EF060E7F-93AF-4821-AD21-CF60B49FA1D7}"/>
  </bookViews>
  <sheets>
    <sheet name="FZ" sheetId="1" r:id="rId1"/>
    <sheet name="F0" sheetId="2" r:id="rId2"/>
  </sheets>
  <definedNames>
    <definedName name="steep">FZ!$B$22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C20" i="1"/>
  <c r="C19" i="1"/>
  <c r="D15" i="2"/>
  <c r="D14" i="2"/>
  <c r="E10" i="2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F7" i="2"/>
  <c r="G7" i="2" s="1"/>
  <c r="H7" i="2" s="1"/>
  <c r="E7" i="2"/>
  <c r="E3" i="2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W3" i="1"/>
  <c r="W7" i="1"/>
  <c r="F7" i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E7" i="1"/>
  <c r="F3" i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E3" i="1"/>
  <c r="E10" i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E2" i="1"/>
  <c r="C21" i="1" l="1"/>
  <c r="E19" i="1"/>
  <c r="D15" i="1"/>
  <c r="E20" i="1" s="1"/>
  <c r="I7" i="2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F3" i="2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F19" i="1" l="1"/>
  <c r="F20" i="1"/>
  <c r="D16" i="1"/>
  <c r="D16" i="2"/>
  <c r="G20" i="1" l="1"/>
  <c r="G19" i="1"/>
  <c r="F21" i="1"/>
  <c r="G21" i="1" s="1"/>
</calcChain>
</file>

<file path=xl/sharedStrings.xml><?xml version="1.0" encoding="utf-8"?>
<sst xmlns="http://schemas.openxmlformats.org/spreadsheetml/2006/main" count="32" uniqueCount="20">
  <si>
    <t>Age</t>
  </si>
  <si>
    <t>Area</t>
  </si>
  <si>
    <t>Stock 1</t>
  </si>
  <si>
    <t>Numbers</t>
  </si>
  <si>
    <t>Z</t>
  </si>
  <si>
    <t>SSSB(F=0)</t>
  </si>
  <si>
    <t>Prop (S=1)</t>
  </si>
  <si>
    <t>Prop (S=2)</t>
  </si>
  <si>
    <t>Fec</t>
  </si>
  <si>
    <t>Rec1</t>
  </si>
  <si>
    <t>Rec2</t>
  </si>
  <si>
    <t>PropEst</t>
  </si>
  <si>
    <t>Rest</t>
  </si>
  <si>
    <t>Steep</t>
  </si>
  <si>
    <t>Local</t>
  </si>
  <si>
    <t>Gobal</t>
  </si>
  <si>
    <t>OBJ</t>
  </si>
  <si>
    <t>R_EST_AREA</t>
  </si>
  <si>
    <t>SSB_AREA</t>
  </si>
  <si>
    <t>R_EST_AREA*NAA*FEC, SUMMED OVER SINK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</si>
</sst>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E14E-E118-4F1F-B97B-223646D32C6C}">
  <dimension ref="A1:W22"/>
  <sheetViews>
    <sheetView tabSelected="1" workbookViewId="0">
      <selection activeCell="F24" sqref="F24"/>
    </sheetView>
  </sheetViews>
  <sheetFormatPr defaultRowHeight="14.4" x14ac:dyDescent="0.3"/>
  <cols>
    <col min="23" max="23" width="12" bestFit="1" customWidth="1"/>
  </cols>
  <sheetData>
    <row r="1" spans="1:23" x14ac:dyDescent="0.3">
      <c r="A1" t="s">
        <v>2</v>
      </c>
      <c r="C1" t="s">
        <v>3</v>
      </c>
      <c r="D1" t="s">
        <v>0</v>
      </c>
    </row>
    <row r="2" spans="1:23" x14ac:dyDescent="0.3">
      <c r="B2" t="s">
        <v>1</v>
      </c>
      <c r="D2">
        <v>0</v>
      </c>
      <c r="E2">
        <f>D2+1</f>
        <v>1</v>
      </c>
      <c r="F2">
        <f t="shared" ref="F2:W2" si="0">E2+1</f>
        <v>2</v>
      </c>
      <c r="G2">
        <f t="shared" si="0"/>
        <v>3</v>
      </c>
      <c r="H2">
        <f t="shared" si="0"/>
        <v>4</v>
      </c>
      <c r="I2">
        <f t="shared" si="0"/>
        <v>5</v>
      </c>
      <c r="J2">
        <f t="shared" si="0"/>
        <v>6</v>
      </c>
      <c r="K2">
        <f t="shared" si="0"/>
        <v>7</v>
      </c>
      <c r="L2">
        <f t="shared" si="0"/>
        <v>8</v>
      </c>
      <c r="M2">
        <f t="shared" si="0"/>
        <v>9</v>
      </c>
      <c r="N2">
        <f t="shared" si="0"/>
        <v>10</v>
      </c>
      <c r="O2">
        <f t="shared" si="0"/>
        <v>11</v>
      </c>
      <c r="P2">
        <f t="shared" si="0"/>
        <v>12</v>
      </c>
      <c r="Q2">
        <f t="shared" si="0"/>
        <v>13</v>
      </c>
      <c r="R2">
        <f t="shared" si="0"/>
        <v>14</v>
      </c>
      <c r="S2">
        <f t="shared" si="0"/>
        <v>15</v>
      </c>
      <c r="T2">
        <f t="shared" si="0"/>
        <v>16</v>
      </c>
      <c r="U2">
        <f t="shared" si="0"/>
        <v>17</v>
      </c>
      <c r="V2">
        <f t="shared" si="0"/>
        <v>18</v>
      </c>
      <c r="W2">
        <f t="shared" si="0"/>
        <v>19</v>
      </c>
    </row>
    <row r="3" spans="1:23" x14ac:dyDescent="0.3">
      <c r="A3">
        <v>1</v>
      </c>
      <c r="C3">
        <v>1</v>
      </c>
      <c r="D3">
        <v>1</v>
      </c>
      <c r="E3">
        <f>D3*EXP(-D11)</f>
        <v>0.81873075307798182</v>
      </c>
      <c r="F3">
        <f t="shared" ref="F3:V3" si="1">E3*EXP(-E11)</f>
        <v>0.66727401522506902</v>
      </c>
      <c r="G3">
        <f t="shared" si="1"/>
        <v>0.54116297381602529</v>
      </c>
      <c r="H3">
        <f t="shared" si="1"/>
        <v>0.43443679974006916</v>
      </c>
      <c r="I3">
        <f t="shared" si="1"/>
        <v>0.34155532747159972</v>
      </c>
      <c r="J3">
        <f t="shared" si="1"/>
        <v>0.25751386903465612</v>
      </c>
      <c r="K3">
        <f t="shared" si="1"/>
        <v>0.17908165571138041</v>
      </c>
      <c r="L3">
        <f t="shared" si="1"/>
        <v>0.10778962157030349</v>
      </c>
      <c r="M3">
        <f t="shared" si="1"/>
        <v>5.1740150161300805E-2</v>
      </c>
      <c r="N3">
        <f t="shared" si="1"/>
        <v>1.857604930126357E-2</v>
      </c>
      <c r="O3">
        <f t="shared" si="1"/>
        <v>4.9883194974397445E-3</v>
      </c>
      <c r="P3">
        <f t="shared" si="1"/>
        <v>1.0682673949265534E-3</v>
      </c>
      <c r="Q3">
        <f t="shared" si="1"/>
        <v>1.9800719293005723E-4</v>
      </c>
      <c r="R3">
        <f t="shared" si="1"/>
        <v>3.3852686395405649E-5</v>
      </c>
      <c r="S3">
        <f t="shared" si="1"/>
        <v>5.5502243921789969E-6</v>
      </c>
      <c r="T3">
        <f t="shared" si="1"/>
        <v>8.9117662214627438E-7</v>
      </c>
      <c r="U3">
        <f t="shared" si="1"/>
        <v>1.416418427062781E-7</v>
      </c>
      <c r="V3">
        <f t="shared" si="1"/>
        <v>2.2401650449913592E-8</v>
      </c>
      <c r="W3">
        <f>V3*EXP(-V11)/(1-EXP(-W11))</f>
        <v>4.1958750130881726E-9</v>
      </c>
    </row>
    <row r="4" spans="1:23" x14ac:dyDescent="0.3">
      <c r="A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6" spans="1:23" x14ac:dyDescent="0.3">
      <c r="A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2</v>
      </c>
      <c r="C7">
        <v>2</v>
      </c>
      <c r="D7">
        <v>1</v>
      </c>
      <c r="E7">
        <f>D7*EXP(-D12)</f>
        <v>0.81873075307798182</v>
      </c>
      <c r="F7">
        <f t="shared" ref="F7:V7" si="2">E7*EXP(-E12)</f>
        <v>0.66727401522506902</v>
      </c>
      <c r="G7">
        <f t="shared" si="2"/>
        <v>0.54116297381602529</v>
      </c>
      <c r="H7">
        <f t="shared" si="2"/>
        <v>0.43443679974006916</v>
      </c>
      <c r="I7">
        <f t="shared" si="2"/>
        <v>0.34155532747159972</v>
      </c>
      <c r="J7">
        <f t="shared" si="2"/>
        <v>0.25751386903465612</v>
      </c>
      <c r="K7">
        <f t="shared" si="2"/>
        <v>0.17908165571138041</v>
      </c>
      <c r="L7">
        <f t="shared" si="2"/>
        <v>0.10778962157030349</v>
      </c>
      <c r="M7">
        <f t="shared" si="2"/>
        <v>5.1740150161300805E-2</v>
      </c>
      <c r="N7">
        <f t="shared" si="2"/>
        <v>1.857604930126357E-2</v>
      </c>
      <c r="O7">
        <f t="shared" si="2"/>
        <v>4.9883194974397445E-3</v>
      </c>
      <c r="P7">
        <f t="shared" si="2"/>
        <v>1.0682673949265534E-3</v>
      </c>
      <c r="Q7">
        <f t="shared" si="2"/>
        <v>1.9800719293005723E-4</v>
      </c>
      <c r="R7">
        <f t="shared" si="2"/>
        <v>3.3852686395405649E-5</v>
      </c>
      <c r="S7">
        <f t="shared" si="2"/>
        <v>5.5502243921789969E-6</v>
      </c>
      <c r="T7">
        <f t="shared" si="2"/>
        <v>8.9117662214627438E-7</v>
      </c>
      <c r="U7">
        <f t="shared" si="2"/>
        <v>1.416418427062781E-7</v>
      </c>
      <c r="V7">
        <f t="shared" si="2"/>
        <v>2.2401650449913592E-8</v>
      </c>
      <c r="W7">
        <f>V7*EXP(-V12)/(1-EXP(-W12))</f>
        <v>4.1958750130881726E-9</v>
      </c>
    </row>
    <row r="8" spans="1:23" x14ac:dyDescent="0.3">
      <c r="C8" t="s">
        <v>8</v>
      </c>
      <c r="D8">
        <v>0</v>
      </c>
      <c r="E8">
        <v>5.838136E-2</v>
      </c>
      <c r="F8">
        <v>0.37391859999999999</v>
      </c>
      <c r="G8">
        <v>1.4229940000000001</v>
      </c>
      <c r="H8">
        <v>4.3612359999999999</v>
      </c>
      <c r="I8">
        <v>11.77247</v>
      </c>
      <c r="J8">
        <v>28.835840000000001</v>
      </c>
      <c r="K8">
        <v>64.098690000000005</v>
      </c>
      <c r="L8">
        <v>126.79810000000001</v>
      </c>
      <c r="M8">
        <v>217.55160000000001</v>
      </c>
      <c r="N8">
        <v>320.661</v>
      </c>
      <c r="O8">
        <v>414.13650000000001</v>
      </c>
      <c r="P8">
        <v>486.59730000000002</v>
      </c>
      <c r="Q8">
        <v>538.96519999999998</v>
      </c>
      <c r="R8">
        <v>576.74009999999998</v>
      </c>
      <c r="S8">
        <v>604.94060000000002</v>
      </c>
      <c r="T8">
        <v>626.92600000000004</v>
      </c>
      <c r="U8">
        <v>644.71569999999997</v>
      </c>
      <c r="V8">
        <v>659.4973</v>
      </c>
      <c r="W8">
        <v>671.98929999999996</v>
      </c>
    </row>
    <row r="9" spans="1:23" x14ac:dyDescent="0.3">
      <c r="C9" t="s">
        <v>4</v>
      </c>
    </row>
    <row r="10" spans="1:23" x14ac:dyDescent="0.3">
      <c r="D10">
        <v>0</v>
      </c>
      <c r="E10">
        <f>D10+1</f>
        <v>1</v>
      </c>
      <c r="F10">
        <f t="shared" ref="F10:W10" si="3">E10+1</f>
        <v>2</v>
      </c>
      <c r="G10">
        <f t="shared" si="3"/>
        <v>3</v>
      </c>
      <c r="H10">
        <f t="shared" si="3"/>
        <v>4</v>
      </c>
      <c r="I10">
        <f t="shared" si="3"/>
        <v>5</v>
      </c>
      <c r="J10">
        <f t="shared" si="3"/>
        <v>6</v>
      </c>
      <c r="K10">
        <f t="shared" si="3"/>
        <v>7</v>
      </c>
      <c r="L10">
        <f t="shared" si="3"/>
        <v>8</v>
      </c>
      <c r="M10">
        <f t="shared" si="3"/>
        <v>9</v>
      </c>
      <c r="N10">
        <f t="shared" si="3"/>
        <v>10</v>
      </c>
      <c r="O10">
        <f t="shared" si="3"/>
        <v>11</v>
      </c>
      <c r="P10">
        <f t="shared" si="3"/>
        <v>12</v>
      </c>
      <c r="Q10">
        <f t="shared" si="3"/>
        <v>13</v>
      </c>
      <c r="R10">
        <f t="shared" si="3"/>
        <v>14</v>
      </c>
      <c r="S10">
        <f t="shared" si="3"/>
        <v>15</v>
      </c>
      <c r="T10">
        <f t="shared" si="3"/>
        <v>16</v>
      </c>
      <c r="U10">
        <f t="shared" si="3"/>
        <v>17</v>
      </c>
      <c r="V10">
        <f t="shared" si="3"/>
        <v>18</v>
      </c>
      <c r="W10">
        <f t="shared" si="3"/>
        <v>19</v>
      </c>
    </row>
    <row r="11" spans="1:23" x14ac:dyDescent="0.3">
      <c r="B11" t="s">
        <v>1</v>
      </c>
      <c r="C11">
        <v>1</v>
      </c>
      <c r="D11">
        <v>0.2</v>
      </c>
      <c r="E11">
        <v>0.2045545</v>
      </c>
      <c r="F11">
        <v>0.20948030000000001</v>
      </c>
      <c r="G11">
        <v>0.21967</v>
      </c>
      <c r="H11">
        <v>0.2405408</v>
      </c>
      <c r="I11">
        <v>0.28243610000000002</v>
      </c>
      <c r="J11">
        <v>0.36323169999999999</v>
      </c>
      <c r="K11">
        <v>0.50766049999999996</v>
      </c>
      <c r="L11">
        <v>0.73394729999999997</v>
      </c>
      <c r="M11">
        <v>1.0243610000000001</v>
      </c>
      <c r="N11">
        <v>1.3147740000000001</v>
      </c>
      <c r="O11">
        <v>1.541061</v>
      </c>
      <c r="P11">
        <v>1.6854899999999999</v>
      </c>
      <c r="Q11">
        <v>1.7662850000000001</v>
      </c>
      <c r="R11">
        <v>1.8081799999999999</v>
      </c>
      <c r="S11">
        <v>1.829051</v>
      </c>
      <c r="T11">
        <v>1.8392409999999999</v>
      </c>
      <c r="U11">
        <v>1.8441669999999999</v>
      </c>
      <c r="V11">
        <v>1.8465370000000001</v>
      </c>
      <c r="W11">
        <v>1.847674</v>
      </c>
    </row>
    <row r="12" spans="1:23" x14ac:dyDescent="0.3">
      <c r="B12" t="s">
        <v>1</v>
      </c>
      <c r="C12">
        <v>2</v>
      </c>
      <c r="D12">
        <v>0.2</v>
      </c>
      <c r="E12">
        <v>0.2045545</v>
      </c>
      <c r="F12">
        <v>0.20948030000000001</v>
      </c>
      <c r="G12">
        <v>0.21967</v>
      </c>
      <c r="H12">
        <v>0.2405408</v>
      </c>
      <c r="I12">
        <v>0.28243610000000002</v>
      </c>
      <c r="J12">
        <v>0.36323169999999999</v>
      </c>
      <c r="K12">
        <v>0.50766049999999996</v>
      </c>
      <c r="L12">
        <v>0.73394729999999997</v>
      </c>
      <c r="M12">
        <v>1.0243610000000001</v>
      </c>
      <c r="N12">
        <v>1.3147740000000001</v>
      </c>
      <c r="O12">
        <v>1.541061</v>
      </c>
      <c r="P12">
        <v>1.6854899999999999</v>
      </c>
      <c r="Q12">
        <v>1.7662850000000001</v>
      </c>
      <c r="R12">
        <v>1.8081799999999999</v>
      </c>
      <c r="S12">
        <v>1.829051</v>
      </c>
      <c r="T12">
        <v>1.8392409999999999</v>
      </c>
      <c r="U12">
        <v>1.8441669999999999</v>
      </c>
      <c r="V12">
        <v>1.8465370000000001</v>
      </c>
      <c r="W12">
        <v>1.847674</v>
      </c>
    </row>
    <row r="13" spans="1:23" x14ac:dyDescent="0.3">
      <c r="D13" s="2" t="s">
        <v>18</v>
      </c>
    </row>
    <row r="14" spans="1:23" x14ac:dyDescent="0.3">
      <c r="A14" t="s">
        <v>6</v>
      </c>
      <c r="B14">
        <v>0.6</v>
      </c>
      <c r="D14">
        <f>C19*SUMPRODUCT(D3:W3,D$8:W$8)+C20*SUMPRODUCT(D6:W6,D$8:W$8)</f>
        <v>5.4063627970492991</v>
      </c>
      <c r="E14" s="2" t="s">
        <v>19</v>
      </c>
    </row>
    <row r="15" spans="1:23" x14ac:dyDescent="0.3">
      <c r="A15" t="s">
        <v>7</v>
      </c>
      <c r="B15">
        <v>0.4</v>
      </c>
      <c r="D15">
        <f>C19*SUMPRODUCT(D4:W4,D$8:W$8)+C20*SUMPRODUCT(D7:W7,D$8:W$8)</f>
        <v>3.6042418646995329</v>
      </c>
    </row>
    <row r="16" spans="1:23" x14ac:dyDescent="0.3">
      <c r="D16">
        <f>SUM(D14:D15)</f>
        <v>9.0106046617488325</v>
      </c>
    </row>
    <row r="17" spans="1:7" x14ac:dyDescent="0.3">
      <c r="A17" t="s">
        <v>11</v>
      </c>
      <c r="B17">
        <v>0.6</v>
      </c>
    </row>
    <row r="18" spans="1:7" x14ac:dyDescent="0.3">
      <c r="A18" t="s">
        <v>12</v>
      </c>
      <c r="B18">
        <v>0.15148010000000001</v>
      </c>
      <c r="C18" s="2" t="s">
        <v>17</v>
      </c>
      <c r="E18" t="s">
        <v>14</v>
      </c>
      <c r="F18" t="s">
        <v>15</v>
      </c>
      <c r="G18" s="2" t="s">
        <v>16</v>
      </c>
    </row>
    <row r="19" spans="1:7" x14ac:dyDescent="0.3">
      <c r="B19" t="s">
        <v>9</v>
      </c>
      <c r="C19">
        <f>$B$18*$B17</f>
        <v>9.0888060000000007E-2</v>
      </c>
      <c r="E19">
        <f>4*steep*1*0.6*$D$14/F0!$D$14/(1-steep+(5*steep-1)*$D$14/F0!$D$14)</f>
        <v>9.0888038402511445E-2</v>
      </c>
      <c r="F19">
        <f>4*steep*1*0.6*($D$14+$D$15)/(F0!$D$14+F0!$D$15)/(1-steep+(5*steep-1)*($D$14+$D$15)/(F0!$D$14+F0!$D$15))</f>
        <v>9.0888038402511445E-2</v>
      </c>
      <c r="G19">
        <f>4*steep*1*0.6*$D$16/F0!$D$16/(1-steep+(5*steep-1)*$D$16/F0!$D$16)</f>
        <v>9.0888038402511445E-2</v>
      </c>
    </row>
    <row r="20" spans="1:7" x14ac:dyDescent="0.3">
      <c r="B20" t="s">
        <v>10</v>
      </c>
      <c r="C20">
        <f>$B$18*(1-$B17)</f>
        <v>6.0592040000000007E-2</v>
      </c>
      <c r="E20">
        <f>4*steep*1*0.4*$D$15/F0!$D$15/(1-steep+(5*steep-1)*$D$15/F0!$D$15)</f>
        <v>6.0592025601674294E-2</v>
      </c>
      <c r="F20">
        <f>4*steep*1*0.4*($D$14+$D$15)/(F0!$D$14+F0!$D$15)/(1-steep+(5*steep-1)*($D$14+$D$15)/(F0!$D$14+F0!$D$15))</f>
        <v>6.0592025601674294E-2</v>
      </c>
      <c r="G20">
        <f>4*steep*1*0.4*$D$16/F0!$D$16/(1-steep+(5*steep-1)*$D$16/F0!$D$16)</f>
        <v>6.0592025601674294E-2</v>
      </c>
    </row>
    <row r="21" spans="1:7" x14ac:dyDescent="0.3">
      <c r="C21" s="1">
        <f>(C19+C20)</f>
        <v>0.15148010000000001</v>
      </c>
      <c r="D21" s="1"/>
      <c r="E21" s="1"/>
      <c r="F21" s="1">
        <f>(F19+F20)</f>
        <v>0.15148006400418573</v>
      </c>
      <c r="G21" s="1">
        <f>(C21-F21)</f>
        <v>3.5995814273714899E-8</v>
      </c>
    </row>
    <row r="22" spans="1:7" x14ac:dyDescent="0.3">
      <c r="A22" t="s">
        <v>13</v>
      </c>
      <c r="B22">
        <v>0.7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9F5B-C7BD-491C-BA5A-DDF47963BE19}">
  <dimension ref="A1:W17"/>
  <sheetViews>
    <sheetView workbookViewId="0">
      <selection activeCell="D18" sqref="D18"/>
    </sheetView>
  </sheetViews>
  <sheetFormatPr defaultRowHeight="14.4" x14ac:dyDescent="0.3"/>
  <sheetData>
    <row r="1" spans="1:23" x14ac:dyDescent="0.3">
      <c r="A1" t="s">
        <v>2</v>
      </c>
      <c r="C1" t="s">
        <v>3</v>
      </c>
      <c r="D1" t="s">
        <v>0</v>
      </c>
    </row>
    <row r="2" spans="1:23" x14ac:dyDescent="0.3">
      <c r="B2" t="s">
        <v>1</v>
      </c>
      <c r="D2">
        <v>0</v>
      </c>
      <c r="E2">
        <f>D2+1</f>
        <v>1</v>
      </c>
      <c r="F2">
        <f t="shared" ref="F2:W2" si="0">E2+1</f>
        <v>2</v>
      </c>
      <c r="G2">
        <f t="shared" si="0"/>
        <v>3</v>
      </c>
      <c r="H2">
        <f t="shared" si="0"/>
        <v>4</v>
      </c>
      <c r="I2">
        <f t="shared" si="0"/>
        <v>5</v>
      </c>
      <c r="J2">
        <f t="shared" si="0"/>
        <v>6</v>
      </c>
      <c r="K2">
        <f t="shared" si="0"/>
        <v>7</v>
      </c>
      <c r="L2">
        <f t="shared" si="0"/>
        <v>8</v>
      </c>
      <c r="M2">
        <f t="shared" si="0"/>
        <v>9</v>
      </c>
      <c r="N2">
        <f t="shared" si="0"/>
        <v>10</v>
      </c>
      <c r="O2">
        <f t="shared" si="0"/>
        <v>11</v>
      </c>
      <c r="P2">
        <f t="shared" si="0"/>
        <v>12</v>
      </c>
      <c r="Q2">
        <f t="shared" si="0"/>
        <v>13</v>
      </c>
      <c r="R2">
        <f t="shared" si="0"/>
        <v>14</v>
      </c>
      <c r="S2">
        <f t="shared" si="0"/>
        <v>15</v>
      </c>
      <c r="T2">
        <f t="shared" si="0"/>
        <v>16</v>
      </c>
      <c r="U2">
        <f t="shared" si="0"/>
        <v>17</v>
      </c>
      <c r="V2">
        <f t="shared" si="0"/>
        <v>18</v>
      </c>
      <c r="W2">
        <f t="shared" si="0"/>
        <v>19</v>
      </c>
    </row>
    <row r="3" spans="1:23" x14ac:dyDescent="0.3">
      <c r="A3">
        <v>1</v>
      </c>
      <c r="C3">
        <v>1</v>
      </c>
      <c r="D3">
        <v>1</v>
      </c>
      <c r="E3">
        <f>D3*EXP(-D11)</f>
        <v>0.81873075307798182</v>
      </c>
      <c r="F3">
        <f t="shared" ref="F3:V3" si="1">E3*EXP(-E11)</f>
        <v>0.67032004603563922</v>
      </c>
      <c r="G3">
        <f t="shared" si="1"/>
        <v>0.54881163609402639</v>
      </c>
      <c r="H3">
        <f t="shared" si="1"/>
        <v>0.44932896411722151</v>
      </c>
      <c r="I3">
        <f t="shared" si="1"/>
        <v>0.36787944117144222</v>
      </c>
      <c r="J3">
        <f t="shared" si="1"/>
        <v>0.30119421191220203</v>
      </c>
      <c r="K3">
        <f t="shared" si="1"/>
        <v>0.24659696394160641</v>
      </c>
      <c r="L3">
        <f t="shared" si="1"/>
        <v>0.20189651799465533</v>
      </c>
      <c r="M3">
        <f t="shared" si="1"/>
        <v>0.16529888822158648</v>
      </c>
      <c r="N3">
        <f t="shared" si="1"/>
        <v>0.13533528323661265</v>
      </c>
      <c r="O3">
        <f t="shared" si="1"/>
        <v>0.11080315836233384</v>
      </c>
      <c r="P3">
        <f t="shared" si="1"/>
        <v>9.071795328941247E-2</v>
      </c>
      <c r="Q3">
        <f t="shared" si="1"/>
        <v>7.4273578214333849E-2</v>
      </c>
      <c r="R3">
        <f t="shared" si="1"/>
        <v>6.0810062625217938E-2</v>
      </c>
      <c r="S3">
        <f t="shared" si="1"/>
        <v>4.9787068367863917E-2</v>
      </c>
      <c r="T3">
        <f t="shared" si="1"/>
        <v>4.076220397836619E-2</v>
      </c>
      <c r="U3">
        <f t="shared" si="1"/>
        <v>3.3373269960326059E-2</v>
      </c>
      <c r="V3">
        <f t="shared" si="1"/>
        <v>2.7323722447292541E-2</v>
      </c>
      <c r="W3">
        <f>V3*EXP(-V11)/(1-EXP(-W11))</f>
        <v>0.12341184307887294</v>
      </c>
    </row>
    <row r="4" spans="1:23" x14ac:dyDescent="0.3">
      <c r="A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6" spans="1:23" x14ac:dyDescent="0.3">
      <c r="A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2</v>
      </c>
      <c r="C7">
        <v>2</v>
      </c>
      <c r="D7">
        <v>1</v>
      </c>
      <c r="E7">
        <f>D7*EXP(-D12)</f>
        <v>0.81873075307798182</v>
      </c>
      <c r="F7">
        <f t="shared" ref="F7:V7" si="2">E7*EXP(-E12)</f>
        <v>0.67032004603563922</v>
      </c>
      <c r="G7">
        <f t="shared" si="2"/>
        <v>0.54881163609402639</v>
      </c>
      <c r="H7">
        <f t="shared" si="2"/>
        <v>0.44932896411722151</v>
      </c>
      <c r="I7">
        <f t="shared" si="2"/>
        <v>0.36787944117144222</v>
      </c>
      <c r="J7">
        <f t="shared" si="2"/>
        <v>0.30119421191220203</v>
      </c>
      <c r="K7">
        <f t="shared" si="2"/>
        <v>0.24659696394160641</v>
      </c>
      <c r="L7">
        <f t="shared" si="2"/>
        <v>0.20189651799465533</v>
      </c>
      <c r="M7">
        <f t="shared" si="2"/>
        <v>0.16529888822158648</v>
      </c>
      <c r="N7">
        <f t="shared" si="2"/>
        <v>0.13533528323661265</v>
      </c>
      <c r="O7">
        <f t="shared" si="2"/>
        <v>0.11080315836233384</v>
      </c>
      <c r="P7">
        <f t="shared" si="2"/>
        <v>9.071795328941247E-2</v>
      </c>
      <c r="Q7">
        <f t="shared" si="2"/>
        <v>7.4273578214333849E-2</v>
      </c>
      <c r="R7">
        <f t="shared" si="2"/>
        <v>6.0810062625217938E-2</v>
      </c>
      <c r="S7">
        <f t="shared" si="2"/>
        <v>4.9787068367863917E-2</v>
      </c>
      <c r="T7">
        <f t="shared" si="2"/>
        <v>4.076220397836619E-2</v>
      </c>
      <c r="U7">
        <f t="shared" si="2"/>
        <v>3.3373269960326059E-2</v>
      </c>
      <c r="V7">
        <f t="shared" si="2"/>
        <v>2.7323722447292541E-2</v>
      </c>
      <c r="W7">
        <f>V7*EXP(-V12)/(1-EXP(-W12))</f>
        <v>0.12341184307887294</v>
      </c>
    </row>
    <row r="8" spans="1:23" x14ac:dyDescent="0.3">
      <c r="C8" t="s">
        <v>8</v>
      </c>
      <c r="D8">
        <v>0</v>
      </c>
      <c r="E8">
        <v>5.838136E-2</v>
      </c>
      <c r="F8">
        <v>0.37391859999999999</v>
      </c>
      <c r="G8">
        <v>1.4229940000000001</v>
      </c>
      <c r="H8">
        <v>4.3612359999999999</v>
      </c>
      <c r="I8">
        <v>11.77247</v>
      </c>
      <c r="J8">
        <v>28.835840000000001</v>
      </c>
      <c r="K8">
        <v>64.098690000000005</v>
      </c>
      <c r="L8">
        <v>126.79810000000001</v>
      </c>
      <c r="M8">
        <v>217.55160000000001</v>
      </c>
      <c r="N8">
        <v>320.661</v>
      </c>
      <c r="O8">
        <v>414.13650000000001</v>
      </c>
      <c r="P8">
        <v>486.59730000000002</v>
      </c>
      <c r="Q8">
        <v>538.96519999999998</v>
      </c>
      <c r="R8">
        <v>576.74009999999998</v>
      </c>
      <c r="S8">
        <v>604.94060000000002</v>
      </c>
      <c r="T8">
        <v>626.92600000000004</v>
      </c>
      <c r="U8">
        <v>644.71569999999997</v>
      </c>
      <c r="V8">
        <v>659.4973</v>
      </c>
      <c r="W8">
        <v>671.98929999999996</v>
      </c>
    </row>
    <row r="9" spans="1:23" x14ac:dyDescent="0.3">
      <c r="C9" t="s">
        <v>4</v>
      </c>
    </row>
    <row r="10" spans="1:23" x14ac:dyDescent="0.3">
      <c r="D10">
        <v>0</v>
      </c>
      <c r="E10">
        <f>D10+1</f>
        <v>1</v>
      </c>
      <c r="F10">
        <f t="shared" ref="F10:W10" si="3">E10+1</f>
        <v>2</v>
      </c>
      <c r="G10">
        <f t="shared" si="3"/>
        <v>3</v>
      </c>
      <c r="H10">
        <f t="shared" si="3"/>
        <v>4</v>
      </c>
      <c r="I10">
        <f t="shared" si="3"/>
        <v>5</v>
      </c>
      <c r="J10">
        <f t="shared" si="3"/>
        <v>6</v>
      </c>
      <c r="K10">
        <f t="shared" si="3"/>
        <v>7</v>
      </c>
      <c r="L10">
        <f t="shared" si="3"/>
        <v>8</v>
      </c>
      <c r="M10">
        <f t="shared" si="3"/>
        <v>9</v>
      </c>
      <c r="N10">
        <f t="shared" si="3"/>
        <v>10</v>
      </c>
      <c r="O10">
        <f t="shared" si="3"/>
        <v>11</v>
      </c>
      <c r="P10">
        <f t="shared" si="3"/>
        <v>12</v>
      </c>
      <c r="Q10">
        <f t="shared" si="3"/>
        <v>13</v>
      </c>
      <c r="R10">
        <f t="shared" si="3"/>
        <v>14</v>
      </c>
      <c r="S10">
        <f t="shared" si="3"/>
        <v>15</v>
      </c>
      <c r="T10">
        <f t="shared" si="3"/>
        <v>16</v>
      </c>
      <c r="U10">
        <f t="shared" si="3"/>
        <v>17</v>
      </c>
      <c r="V10">
        <f t="shared" si="3"/>
        <v>18</v>
      </c>
      <c r="W10">
        <f t="shared" si="3"/>
        <v>19</v>
      </c>
    </row>
    <row r="11" spans="1:23" x14ac:dyDescent="0.3">
      <c r="B11" t="s">
        <v>1</v>
      </c>
      <c r="C11">
        <v>1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</row>
    <row r="12" spans="1:23" x14ac:dyDescent="0.3">
      <c r="B12" t="s">
        <v>1</v>
      </c>
      <c r="C12">
        <v>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</row>
    <row r="14" spans="1:23" x14ac:dyDescent="0.3">
      <c r="A14" t="s">
        <v>6</v>
      </c>
      <c r="B14">
        <v>0.6</v>
      </c>
      <c r="D14">
        <f>B14*SUMPRODUCT(D3:W3,D$8:W$8)+B15*SUMPRODUCT(D6:W6,D$8:W$8)</f>
        <v>288.05606558363405</v>
      </c>
    </row>
    <row r="15" spans="1:23" x14ac:dyDescent="0.3">
      <c r="A15" t="s">
        <v>7</v>
      </c>
      <c r="B15">
        <v>0.4</v>
      </c>
      <c r="D15">
        <f>B14*SUMPRODUCT(D4:W4,D$8:W$8)+B15*SUMPRODUCT(D7:W7,D$8:W$8)</f>
        <v>192.03737705575605</v>
      </c>
    </row>
    <row r="16" spans="1:23" x14ac:dyDescent="0.3">
      <c r="D16">
        <f>SUM(D14:D15)</f>
        <v>480.0934426393901</v>
      </c>
    </row>
    <row r="17" spans="2:2" x14ac:dyDescent="0.3"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FZ</vt:lpstr>
      <vt:lpstr>F0</vt:lpstr>
      <vt:lpstr>steep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mkapur</cp:lastModifiedBy>
  <dcterms:created xsi:type="dcterms:W3CDTF">2021-06-29T16:26:58Z</dcterms:created>
  <dcterms:modified xsi:type="dcterms:W3CDTF">2021-06-30T03:56:13Z</dcterms:modified>
</cp:coreProperties>
</file>