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<sst xmlns="http://schemas.openxmlformats.org/spreadsheetml/2006/main" count="49" uniqueCount="36">
  <si>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</si>
  <si>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</si>
  <si>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</si>
  <si>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</si>
  <si>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</si>
  <si>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</si>
  <si>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H 02</t>
  </si>
  <si>
    <t xml:space="preserve">H 03</t>
  </si>
  <si>
    <t xml:space="preserve">H 04</t>
  </si>
  <si>
    <t xml:space="preserve">Q 06</t>
  </si>
  <si>
    <t xml:space="preserve">H 05</t>
  </si>
  <si>
    <t xml:space="preserve">Q 07</t>
  </si>
  <si>
    <t xml:space="preserve">H 06</t>
  </si>
  <si>
    <t xml:space="preserve">Q 08</t>
  </si>
  <si>
    <t xml:space="preserve">Q 09</t>
  </si>
  <si>
    <t xml:space="preserve">Q 10</t>
  </si>
  <si>
    <t xml:space="preserve">H 07</t>
  </si>
  <si>
    <t xml:space="preserve">H 10</t>
  </si>
  <si>
    <t xml:space="preserve">H 11</t>
  </si>
  <si>
    <t xml:space="preserve">Q 15</t>
  </si>
  <si>
    <t xml:space="preserve">Q 17</t>
  </si>
  <si>
    <t xml:space="preserve">H 14</t>
  </si>
  <si>
    <t xml:space="preserve">H 15</t>
  </si>
  <si>
    <t xml:space="preserve">Total</t>
  </si>
  <si>
    <t xml:space="preserve">Total (WEB 03)</t>
  </si>
  <si>
    <t xml:space="preserve">Homeworks &amp; Quizzes</t>
  </si>
  <si>
    <t xml:space="preserve">H &amp; Q Final ( 45 )</t>
  </si>
  <si>
    <t xml:space="preserve">Extra point</t>
  </si>
  <si>
    <t xml:space="preserve">project</t>
  </si>
  <si>
    <t xml:space="preserve">Final Scores (WEB 03)</t>
  </si>
  <si>
    <t xml:space="preserve">TOTAL (PACK)</t>
  </si>
  <si>
    <t xml:space="preserve">WEB 01 (x1)</t>
  </si>
  <si>
    <t xml:space="preserve">WEB 02 (x1.5)</t>
  </si>
  <si>
    <t xml:space="preserve">WEB 03 (x 2)</t>
  </si>
  <si>
    <t xml:space="preserve">FINAL (100)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</si>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</sst>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E0C2CD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  <fill>
      <patternFill patternType="solid">
        <fgColor rgb="FF780373"/>
        <bgColor rgb="FF800080"/>
      </patternFill>
    </fill>
    <fill>
      <patternFill patternType="solid">
        <fgColor rgb="FFBF819E"/>
        <bgColor rgb="FF808080"/>
      </patternFill>
    </fill>
    <fill>
      <patternFill patternType="solid">
        <fgColor rgb="FFE0C2CD"/>
        <bgColor rgb="FFF4B183"/>
      </patternFill>
    </fill>
    <fill>
      <patternFill patternType="solid">
        <fgColor rgb="FF3B160E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E0C2CD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B160E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19.88"/>
    <col collapsed="false" customWidth="true" hidden="false" outlineLevel="0" max="3" min="3" style="1" width="18.33"/>
    <col collapsed="false" customWidth="true" hidden="false" outlineLevel="0" max="4" min="4" style="1" width="12.27"/>
    <col collapsed="false" customWidth="true" hidden="false" outlineLevel="0" max="5" min="5" style="1" width="11.06"/>
    <col collapsed="false" customWidth="true" hidden="false" outlineLevel="0" max="6" min="6" style="1" width="19.55"/>
    <col collapsed="false" customWidth="true" hidden="false" outlineLevel="0" max="9" min="7" style="1" width="8.53"/>
    <col collapsed="false" customWidth="true" hidden="false" outlineLevel="0" max="10" min="10" style="1" width="18.33"/>
    <col collapsed="false" customWidth="true" hidden="false" outlineLevel="0" max="11" min="11" style="1" width="8.53"/>
    <col collapsed="false" customWidth="true" hidden="false" outlineLevel="0" max="14" min="12" style="1" width="9.57"/>
    <col collapsed="false" customWidth="true" hidden="false" outlineLevel="0" max="15" min="15" style="1" width="9.59"/>
    <col collapsed="false" customWidth="true" hidden="false" outlineLevel="0" max="23" min="16" style="2" width="8.53"/>
    <col collapsed="false" customWidth="true" hidden="false" outlineLevel="0" max="1025" min="24" style="1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1" t="n">
        <v>1</v>
      </c>
      <c r="B2" s="2" t="n">
        <f aca="false">(8/9)*10</f>
        <v>8.88888888888889</v>
      </c>
      <c r="C2" s="2" t="n">
        <f aca="false">(3/5)*10</f>
        <v>6</v>
      </c>
      <c r="D2" s="2" t="n">
        <f aca="false">(4/5)*10</f>
        <v>8</v>
      </c>
      <c r="E2" s="2" t="n">
        <f aca="false">(3/5)*10</f>
        <v>6</v>
      </c>
      <c r="F2" s="2" t="n">
        <f aca="false">(3/5)*10</f>
        <v>6</v>
      </c>
      <c r="G2" s="2" t="n">
        <v>10</v>
      </c>
      <c r="H2" s="2" t="n">
        <v>9.5</v>
      </c>
      <c r="I2" s="2" t="n">
        <v>10</v>
      </c>
      <c r="J2" s="2" t="n">
        <f aca="false">(3/7)*10</f>
        <v>4.28571428571429</v>
      </c>
      <c r="K2" s="2" t="n">
        <v>10.5</v>
      </c>
      <c r="L2" s="2" t="n">
        <f aca="false">(36.25/40)*10</f>
        <v>9.0625</v>
      </c>
      <c r="M2" s="2" t="n">
        <v>10</v>
      </c>
      <c r="N2" s="2" t="n">
        <f aca="false">(4/6)*10</f>
        <v>6.66666666666667</v>
      </c>
      <c r="O2" s="2" t="n">
        <f aca="false">(2/3)*10</f>
        <v>6.66666666666667</v>
      </c>
      <c r="P2" s="2" t="n">
        <f aca="false">(54/80)*10</f>
        <v>6.75</v>
      </c>
      <c r="Q2" s="2" t="n">
        <v>10</v>
      </c>
      <c r="R2" s="2" t="n">
        <v>11</v>
      </c>
      <c r="S2" s="2" t="n">
        <v>9</v>
      </c>
      <c r="T2" s="2" t="n">
        <f aca="false">(7/7)*10</f>
        <v>10</v>
      </c>
      <c r="U2" s="2" t="n">
        <f aca="false">(10/12)*10</f>
        <v>8.33333333333333</v>
      </c>
      <c r="V2" s="2" t="n">
        <v>3.5</v>
      </c>
      <c r="W2" s="2" t="n">
        <v>10</v>
      </c>
    </row>
    <row r="3" customFormat="false" ht="13.8" hidden="false" customHeight="false" outlineLevel="0" collapsed="false">
      <c r="A3" s="1" t="n">
        <v>2</v>
      </c>
      <c r="B3" s="2" t="n">
        <f aca="false">(6/9)*10</f>
        <v>6.66666666666667</v>
      </c>
      <c r="C3" s="2" t="n">
        <f aca="false">(3/5)*10</f>
        <v>6</v>
      </c>
      <c r="D3" s="2" t="n">
        <f aca="false">(4/5)*10</f>
        <v>8</v>
      </c>
      <c r="E3" s="2" t="n">
        <f aca="false">(2/5)*10</f>
        <v>4</v>
      </c>
      <c r="F3" s="2" t="n">
        <v>0</v>
      </c>
      <c r="G3" s="2" t="n">
        <v>9</v>
      </c>
      <c r="H3" s="2" t="n">
        <v>8.5</v>
      </c>
      <c r="I3" s="2" t="n">
        <v>10</v>
      </c>
      <c r="J3" s="2" t="n">
        <f aca="false">(2/7)*10</f>
        <v>2.85714285714286</v>
      </c>
      <c r="K3" s="2" t="n">
        <v>8.5</v>
      </c>
      <c r="L3" s="2" t="n">
        <f aca="false">(22.5/40)*10</f>
        <v>5.625</v>
      </c>
      <c r="M3" s="2" t="n">
        <v>0</v>
      </c>
      <c r="N3" s="2" t="n">
        <f aca="false">(0/6)*10</f>
        <v>0</v>
      </c>
      <c r="O3" s="2" t="n">
        <v>0</v>
      </c>
      <c r="P3" s="2" t="n">
        <f aca="false">(14.5/80)*10</f>
        <v>1.8125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f aca="false">(0/12)*10</f>
        <v>0</v>
      </c>
      <c r="V3" s="2" t="n">
        <v>0</v>
      </c>
      <c r="W3" s="2" t="n">
        <v>0</v>
      </c>
    </row>
    <row r="4" customFormat="false" ht="13.8" hidden="false" customHeight="false" outlineLevel="0" collapsed="false">
      <c r="A4" s="1" t="n">
        <v>3</v>
      </c>
      <c r="B4" s="2" t="n">
        <f aca="false">(9/9)*10</f>
        <v>10</v>
      </c>
      <c r="C4" s="2" t="n">
        <f aca="false">(5/5)*10</f>
        <v>10</v>
      </c>
      <c r="D4" s="2" t="n">
        <f aca="false">(3/5)*10</f>
        <v>6</v>
      </c>
      <c r="E4" s="2" t="n">
        <f aca="false">(4/5)*10</f>
        <v>8</v>
      </c>
      <c r="F4" s="2" t="n">
        <f aca="false">(2/5)*10</f>
        <v>4</v>
      </c>
      <c r="G4" s="2" t="n">
        <v>5</v>
      </c>
      <c r="H4" s="2" t="n">
        <v>6.5</v>
      </c>
      <c r="I4" s="2" t="n">
        <v>0</v>
      </c>
      <c r="J4" s="2" t="n">
        <f aca="false">(4/7)*10</f>
        <v>5.71428571428571</v>
      </c>
      <c r="K4" s="2" t="n">
        <v>9.5</v>
      </c>
      <c r="L4" s="2" t="n">
        <f aca="false">(31.5/40)*10</f>
        <v>7.875</v>
      </c>
      <c r="M4" s="2" t="n">
        <v>0</v>
      </c>
      <c r="N4" s="2" t="n">
        <f aca="false">(2/6)*10</f>
        <v>3.33333333333333</v>
      </c>
      <c r="O4" s="2" t="n">
        <v>0</v>
      </c>
      <c r="P4" s="2" t="n">
        <f aca="false">(32/80)*10</f>
        <v>4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f aca="false">(0/12)*10</f>
        <v>0</v>
      </c>
      <c r="V4" s="2" t="n">
        <v>0</v>
      </c>
      <c r="W4" s="2" t="n">
        <v>0</v>
      </c>
    </row>
    <row r="5" customFormat="false" ht="13.8" hidden="false" customHeight="false" outlineLevel="0" collapsed="false">
      <c r="A5" s="1" t="n">
        <v>4</v>
      </c>
      <c r="B5" s="2" t="n">
        <f aca="false">(5/9)*10</f>
        <v>5.55555555555556</v>
      </c>
      <c r="C5" s="2" t="n">
        <f aca="false">(2/5)*10</f>
        <v>4</v>
      </c>
      <c r="D5" s="2" t="n">
        <f aca="false">(3/5)*10</f>
        <v>6</v>
      </c>
      <c r="E5" s="2" t="n">
        <f aca="false">(3/5)*10</f>
        <v>6</v>
      </c>
      <c r="F5" s="2" t="n">
        <f aca="false">(3/5)*10</f>
        <v>6</v>
      </c>
      <c r="G5" s="2" t="n">
        <v>3.5</v>
      </c>
      <c r="H5" s="2" t="n">
        <v>4</v>
      </c>
      <c r="I5" s="2" t="n">
        <v>5</v>
      </c>
      <c r="J5" s="2" t="n">
        <f aca="false">(0/7)*10</f>
        <v>0</v>
      </c>
      <c r="K5" s="2" t="n">
        <v>5</v>
      </c>
      <c r="L5" s="2" t="n">
        <f aca="false">(29.5/40)*10</f>
        <v>7.375</v>
      </c>
      <c r="M5" s="2" t="n">
        <v>3</v>
      </c>
      <c r="N5" s="2" t="n">
        <f aca="false">(4/6)*10</f>
        <v>6.66666666666667</v>
      </c>
      <c r="O5" s="2" t="n">
        <f aca="false">(2/3)*10</f>
        <v>6.66666666666667</v>
      </c>
      <c r="P5" s="2" t="n">
        <f aca="false">(26/80)*10</f>
        <v>3.25</v>
      </c>
      <c r="Q5" s="2" t="n">
        <v>1</v>
      </c>
      <c r="R5" s="2" t="n">
        <v>0.5</v>
      </c>
      <c r="S5" s="2" t="n">
        <v>1</v>
      </c>
      <c r="T5" s="2" t="n">
        <f aca="false">(6/7)*10</f>
        <v>8.57142857142857</v>
      </c>
      <c r="U5" s="2" t="n">
        <f aca="false">(10/12)*10</f>
        <v>8.33333333333333</v>
      </c>
      <c r="V5" s="2" t="n">
        <v>3.5</v>
      </c>
      <c r="W5" s="2" t="n">
        <v>2</v>
      </c>
    </row>
    <row r="6" customFormat="false" ht="13.8" hidden="false" customHeight="false" outlineLevel="0" collapsed="false">
      <c r="A6" s="1" t="n">
        <v>5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f aca="false">(0/12)*10</f>
        <v>0</v>
      </c>
      <c r="V6" s="2" t="n">
        <v>0</v>
      </c>
      <c r="W6" s="2" t="n">
        <v>0</v>
      </c>
    </row>
    <row r="7" customFormat="false" ht="13.8" hidden="false" customHeight="false" outlineLevel="0" collapsed="false">
      <c r="A7" s="1" t="n">
        <v>6</v>
      </c>
      <c r="B7" s="2" t="n">
        <f aca="false">(5/9)*10</f>
        <v>5.55555555555556</v>
      </c>
      <c r="C7" s="2" t="n">
        <f aca="false">(4/5)*10</f>
        <v>8</v>
      </c>
      <c r="D7" s="2" t="n">
        <v>0</v>
      </c>
      <c r="E7" s="2" t="n">
        <f aca="false">(1/5)*10</f>
        <v>2</v>
      </c>
      <c r="F7" s="2" t="n">
        <f aca="false">(4/5)*10</f>
        <v>8</v>
      </c>
      <c r="G7" s="2" t="n">
        <v>0</v>
      </c>
      <c r="H7" s="2" t="n">
        <v>0</v>
      </c>
      <c r="I7" s="2" t="n">
        <v>0</v>
      </c>
      <c r="J7" s="2" t="n">
        <f aca="false">(1/7)*10</f>
        <v>1.42857142857143</v>
      </c>
      <c r="K7" s="2" t="n">
        <v>0</v>
      </c>
      <c r="L7" s="2" t="n">
        <f aca="false">(30.5/40)*10</f>
        <v>7.625</v>
      </c>
      <c r="M7" s="2" t="n">
        <v>0</v>
      </c>
      <c r="N7" s="2" t="n">
        <f aca="false">(0/6)*10</f>
        <v>0</v>
      </c>
      <c r="O7" s="2" t="n">
        <f aca="false">(1/3)*10</f>
        <v>3.33333333333333</v>
      </c>
      <c r="P7" s="2" t="n">
        <f aca="false">(16/80)*10</f>
        <v>2</v>
      </c>
      <c r="Q7" s="2" t="n">
        <v>0</v>
      </c>
      <c r="R7" s="2" t="n">
        <v>0</v>
      </c>
      <c r="S7" s="2" t="n">
        <v>0</v>
      </c>
      <c r="T7" s="2" t="n">
        <f aca="false">(5/7)*10</f>
        <v>7.14285714285714</v>
      </c>
      <c r="U7" s="2" t="n">
        <f aca="false">(11/12)*10</f>
        <v>9.16666666666667</v>
      </c>
      <c r="V7" s="2" t="n">
        <v>0</v>
      </c>
      <c r="W7" s="2" t="n">
        <v>0</v>
      </c>
    </row>
    <row r="8" customFormat="false" ht="13.8" hidden="false" customHeight="false" outlineLevel="0" collapsed="false">
      <c r="A8" s="1" t="n">
        <v>7</v>
      </c>
      <c r="B8" s="2" t="n">
        <f aca="false">(8/9)*10</f>
        <v>8.88888888888889</v>
      </c>
      <c r="C8" s="2" t="n">
        <f aca="false">(3/5)*10</f>
        <v>6</v>
      </c>
      <c r="D8" s="2" t="n">
        <v>0</v>
      </c>
      <c r="E8" s="2" t="n">
        <f aca="false">(4/5)*10</f>
        <v>8</v>
      </c>
      <c r="F8" s="2" t="n">
        <f aca="false">(3/5)*10</f>
        <v>6</v>
      </c>
      <c r="G8" s="2" t="n">
        <v>4.5</v>
      </c>
      <c r="H8" s="2" t="n">
        <v>4</v>
      </c>
      <c r="I8" s="2" t="n">
        <v>5</v>
      </c>
      <c r="J8" s="2" t="n">
        <f aca="false">(5/7)*10</f>
        <v>7.14285714285714</v>
      </c>
      <c r="K8" s="2" t="n">
        <v>9.5</v>
      </c>
      <c r="L8" s="2" t="n">
        <f aca="false">(27.5/40)*10</f>
        <v>6.875</v>
      </c>
      <c r="M8" s="2" t="n">
        <v>11</v>
      </c>
      <c r="N8" s="2" t="n">
        <f aca="false">(1/6)*10</f>
        <v>1.66666666666667</v>
      </c>
      <c r="O8" s="2" t="n">
        <v>0</v>
      </c>
      <c r="P8" s="2" t="n">
        <f aca="false">(28/80)*10</f>
        <v>3.5</v>
      </c>
      <c r="Q8" s="2" t="n">
        <v>9</v>
      </c>
      <c r="R8" s="2" t="n">
        <v>10.5</v>
      </c>
      <c r="S8" s="2" t="n">
        <v>4</v>
      </c>
      <c r="T8" s="2" t="n">
        <f aca="false">(7/7)*10</f>
        <v>10</v>
      </c>
      <c r="U8" s="2" t="n">
        <f aca="false">(12/12)*10</f>
        <v>10</v>
      </c>
      <c r="V8" s="2" t="n">
        <v>4</v>
      </c>
      <c r="W8" s="2" t="n">
        <v>5</v>
      </c>
    </row>
    <row r="9" customFormat="false" ht="13.8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3.8" hidden="false" customHeight="false" outlineLevel="0" collapsed="false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3.8" hidden="false" customHeight="false" outlineLevel="0" collapsed="false">
      <c r="A11" s="5" t="s">
        <v>23</v>
      </c>
      <c r="B11" s="6" t="n">
        <v>220</v>
      </c>
    </row>
    <row r="12" customFormat="false" ht="13.8" hidden="false" customHeight="false" outlineLevel="0" collapsed="false">
      <c r="A12" s="7" t="s">
        <v>24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25</v>
      </c>
      <c r="C13" s="9" t="s">
        <v>26</v>
      </c>
      <c r="D13" s="9" t="s">
        <v>27</v>
      </c>
      <c r="E13" s="9" t="s">
        <v>28</v>
      </c>
      <c r="F13" s="9" t="s">
        <v>29</v>
      </c>
    </row>
    <row r="14" customFormat="false" ht="13.8" hidden="false" customHeight="false" outlineLevel="0" collapsed="false">
      <c r="A14" s="8" t="n">
        <v>1</v>
      </c>
      <c r="B14" s="10" t="n">
        <f aca="false">B2+CI2+D2+E2+F2+G2+H2+C2+I2+J2+K2+L2+M2+N2+O2+P2+Q2+R2+S2+T2+U2+V2+W2</f>
        <v>180.15376984127</v>
      </c>
      <c r="C14" s="10" t="n">
        <f aca="false">(B14*45)/B11</f>
        <v>36.8496347402597</v>
      </c>
      <c r="D14" s="1" t="n">
        <v>10</v>
      </c>
      <c r="E14" s="1" t="n">
        <v>0</v>
      </c>
      <c r="F14" s="8" t="n">
        <f aca="false">C14+D14+E14</f>
        <v>46.8496347402597</v>
      </c>
    </row>
    <row r="15" customFormat="false" ht="13.8" hidden="false" customHeight="false" outlineLevel="0" collapsed="false">
      <c r="A15" s="8" t="n">
        <v>2</v>
      </c>
      <c r="B15" s="10" t="n">
        <f aca="false">B3+C3+D3+E3+F3+G3+H3+I3+J3+K3+L3+M3+N3+O3+P3+Q3+R3+S3+T3+U3+V3+W3</f>
        <v>70.9613095238095</v>
      </c>
      <c r="C15" s="10" t="n">
        <f aca="false">(B15*45)/B11</f>
        <v>14.5148133116883</v>
      </c>
      <c r="D15" s="1" t="n">
        <v>3.5</v>
      </c>
      <c r="E15" s="1" t="n">
        <v>0</v>
      </c>
      <c r="F15" s="8" t="n">
        <f aca="false">C15+D15+E15</f>
        <v>18.0148133116883</v>
      </c>
    </row>
    <row r="16" customFormat="false" ht="13.8" hidden="false" customHeight="false" outlineLevel="0" collapsed="false">
      <c r="A16" s="8" t="n">
        <v>3</v>
      </c>
      <c r="B16" s="10" t="n">
        <f aca="false">B4+C4+D4+E4+F4+G4+H4+I4+J4+K4+L4+M4+N4+O4+P4+Q4+R4+S4+T4+U4+V4+W4</f>
        <v>79.922619047619</v>
      </c>
      <c r="C16" s="10" t="n">
        <f aca="false">(B16*45)/B11</f>
        <v>16.3478084415584</v>
      </c>
      <c r="D16" s="1" t="n">
        <v>4.5</v>
      </c>
      <c r="E16" s="1" t="n">
        <v>0</v>
      </c>
      <c r="F16" s="8" t="n">
        <f aca="false">C16+D16+E16</f>
        <v>20.8478084415584</v>
      </c>
    </row>
    <row r="17" customFormat="false" ht="13.8" hidden="false" customHeight="false" outlineLevel="0" collapsed="false">
      <c r="A17" s="8" t="n">
        <v>4</v>
      </c>
      <c r="B17" s="10" t="n">
        <f aca="false">B5+C5+D5+E5+F5+G5+H5+I5+J5+K5+L5+M5+N5+O5+P5+Q5+R5+S5+T5+U5+V5+W5</f>
        <v>96.9186507936508</v>
      </c>
      <c r="C17" s="10" t="n">
        <f aca="false">(B17*45)/B11</f>
        <v>19.8242694805195</v>
      </c>
      <c r="D17" s="1" t="n">
        <v>5</v>
      </c>
      <c r="E17" s="1" t="n">
        <v>0</v>
      </c>
      <c r="F17" s="8" t="n">
        <f aca="false">C17+D17+E17</f>
        <v>24.8242694805195</v>
      </c>
    </row>
    <row r="18" customFormat="false" ht="13.8" hidden="false" customHeight="false" outlineLevel="0" collapsed="false">
      <c r="A18" s="8" t="n">
        <v>5</v>
      </c>
      <c r="B18" s="10" t="n">
        <f aca="false">B6+C6+D6+E6+F6+G6+H6+I6+J6+K6+L6+M6+N6+O6+P6+Q6+R6+S6+T6+U6+V6+W6</f>
        <v>0</v>
      </c>
      <c r="C18" s="10" t="n">
        <f aca="false">(B18*45)/B11</f>
        <v>0</v>
      </c>
      <c r="D18" s="1" t="n">
        <v>0</v>
      </c>
      <c r="E18" s="1" t="n">
        <v>0</v>
      </c>
      <c r="F18" s="8" t="n">
        <f aca="false">C18+D18+E18</f>
        <v>0</v>
      </c>
    </row>
    <row r="19" customFormat="false" ht="13.8" hidden="false" customHeight="false" outlineLevel="0" collapsed="false">
      <c r="A19" s="8" t="n">
        <v>6</v>
      </c>
      <c r="B19" s="10" t="n">
        <f aca="false">B7+C7+D7+E7+F7+G7+H7+I7+J7+K7+L7+M7+N7+O7+P7+Q7+R7+S7+T7+U7+V7+W7</f>
        <v>54.2519841269841</v>
      </c>
      <c r="C19" s="10" t="n">
        <f aca="false">(B19*45)/B11</f>
        <v>11.0969967532468</v>
      </c>
      <c r="D19" s="1" t="n">
        <v>4</v>
      </c>
      <c r="E19" s="1" t="n">
        <v>0</v>
      </c>
      <c r="F19" s="8" t="n">
        <f aca="false">C19+D19+E19</f>
        <v>15.0969967532468</v>
      </c>
    </row>
    <row r="20" customFormat="false" ht="13.8" hidden="false" customHeight="false" outlineLevel="0" collapsed="false">
      <c r="A20" s="8" t="n">
        <v>7</v>
      </c>
      <c r="B20" s="10" t="n">
        <f aca="false">B8+C8+D8+E8+F8+G8+H8+I8+J8+K8+L8+M8+N8+O8+P8+Q8+R8+S8+T8+U8+V8+W8</f>
        <v>134.573412698413</v>
      </c>
      <c r="C20" s="10" t="n">
        <f aca="false">(B20*45)/B11</f>
        <v>27.5263798701299</v>
      </c>
      <c r="D20" s="1" t="n">
        <v>10</v>
      </c>
      <c r="E20" s="1" t="n">
        <v>0</v>
      </c>
      <c r="F20" s="8" t="n">
        <f aca="false">C20+D20+E20</f>
        <v>37.5263798701299</v>
      </c>
    </row>
    <row r="21" customFormat="false" ht="13.8" hidden="false" customHeight="false" outlineLevel="0" collapsed="false">
      <c r="A21" s="8"/>
      <c r="B21" s="10"/>
      <c r="C21" s="10"/>
      <c r="F21" s="8"/>
    </row>
    <row r="22" customFormat="false" ht="13.8" hidden="false" customHeight="false" outlineLevel="0" collapsed="false">
      <c r="A22" s="8"/>
      <c r="B22" s="10"/>
      <c r="C22" s="10"/>
      <c r="F22" s="8"/>
    </row>
    <row r="24" customFormat="false" ht="13.8" hidden="false" customHeight="false" outlineLevel="0" collapsed="false">
      <c r="A24" s="11" t="s">
        <v>30</v>
      </c>
      <c r="B24" s="11"/>
      <c r="C24" s="11"/>
      <c r="D24" s="11"/>
    </row>
    <row r="25" customFormat="false" ht="13.8" hidden="false" customHeight="false" outlineLevel="0" collapsed="false">
      <c r="A25" s="12" t="s">
        <v>0</v>
      </c>
      <c r="B25" s="12" t="s">
        <v>31</v>
      </c>
      <c r="C25" s="12" t="s">
        <v>32</v>
      </c>
      <c r="D25" s="12" t="s">
        <v>33</v>
      </c>
      <c r="E25" s="12" t="s">
        <v>34</v>
      </c>
    </row>
    <row r="26" customFormat="false" ht="13.8" hidden="false" customHeight="false" outlineLevel="0" collapsed="false">
      <c r="A26" s="12" t="n">
        <v>1</v>
      </c>
      <c r="B26" s="13" t="n">
        <v>124</v>
      </c>
      <c r="C26" s="13" t="n">
        <v>102</v>
      </c>
      <c r="D26" s="13" t="n">
        <f aca="false">F14</f>
        <v>46.8496347402597</v>
      </c>
      <c r="E26" s="14" t="n">
        <f aca="false">((B26*1)+(C26*1.5)+(D26*2))/4.5</f>
        <v>82.3776154401154</v>
      </c>
    </row>
    <row r="27" customFormat="false" ht="13.8" hidden="false" customHeight="false" outlineLevel="0" collapsed="false">
      <c r="A27" s="12" t="n">
        <v>2</v>
      </c>
      <c r="B27" s="13" t="n">
        <v>105</v>
      </c>
      <c r="C27" s="13" t="n">
        <v>103</v>
      </c>
      <c r="D27" s="13" t="n">
        <f aca="false">F15</f>
        <v>18.0148133116883</v>
      </c>
      <c r="E27" s="14" t="n">
        <f aca="false">((B27*1)+(C27*1.5)+(D27*2))/4.5</f>
        <v>65.6732503607504</v>
      </c>
    </row>
    <row r="28" customFormat="false" ht="13.8" hidden="false" customHeight="false" outlineLevel="0" collapsed="false">
      <c r="A28" s="12" t="n">
        <v>3</v>
      </c>
      <c r="B28" s="13" t="s">
        <v>35</v>
      </c>
      <c r="C28" s="13" t="s">
        <v>35</v>
      </c>
      <c r="D28" s="13" t="s">
        <v>35</v>
      </c>
      <c r="E28" s="14" t="s">
        <v>35</v>
      </c>
    </row>
    <row r="29" customFormat="false" ht="13.8" hidden="false" customHeight="false" outlineLevel="0" collapsed="false">
      <c r="A29" s="12" t="n">
        <v>4</v>
      </c>
      <c r="B29" s="13" t="n">
        <v>64</v>
      </c>
      <c r="C29" s="13" t="n">
        <v>83</v>
      </c>
      <c r="D29" s="13" t="n">
        <f aca="false">F17</f>
        <v>24.8242694805195</v>
      </c>
      <c r="E29" s="14" t="n">
        <f aca="false">((B29*1)+(C29*1.5)+(D29*2))/4.5</f>
        <v>52.9218975468976</v>
      </c>
    </row>
    <row r="30" customFormat="false" ht="13.8" hidden="false" customHeight="false" outlineLevel="0" collapsed="false">
      <c r="A30" s="12" t="n">
        <v>5</v>
      </c>
      <c r="B30" s="13" t="s">
        <v>35</v>
      </c>
      <c r="C30" s="13" t="s">
        <v>35</v>
      </c>
      <c r="D30" s="13" t="s">
        <v>35</v>
      </c>
      <c r="E30" s="14" t="s">
        <v>35</v>
      </c>
    </row>
    <row r="31" customFormat="false" ht="13.8" hidden="false" customHeight="false" outlineLevel="0" collapsed="false">
      <c r="A31" s="12" t="n">
        <v>6</v>
      </c>
      <c r="B31" s="13" t="n">
        <v>0</v>
      </c>
      <c r="C31" s="13" t="n">
        <v>60</v>
      </c>
      <c r="D31" s="13" t="n">
        <f aca="false">F19</f>
        <v>15.0969967532468</v>
      </c>
      <c r="E31" s="14" t="n">
        <f aca="false">((B31*1)+(C31*1.5)+(D31*2))/4.5</f>
        <v>26.7097763347764</v>
      </c>
    </row>
    <row r="32" customFormat="false" ht="13.8" hidden="false" customHeight="false" outlineLevel="0" collapsed="false">
      <c r="A32" s="12" t="n">
        <v>7</v>
      </c>
      <c r="B32" s="13" t="s">
        <v>35</v>
      </c>
      <c r="C32" s="13" t="s">
        <v>35</v>
      </c>
      <c r="D32" s="13" t="s">
        <v>35</v>
      </c>
      <c r="E32" s="14" t="s">
        <v>35</v>
      </c>
    </row>
  </sheetData>
  <mergeCells count="2">
    <mergeCell ref="A12:C12"/>
    <mergeCell ref="A24:D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2019-08-08T04:43:08Z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