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OCK\Capital_vercel1\"/>
    </mc:Choice>
  </mc:AlternateContent>
  <bookViews>
    <workbookView xWindow="0" yWindow="0" windowWidth="15348" windowHeight="7152" activeTab="1"/>
  </bookViews>
  <sheets>
    <sheet name="optionchain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I74" i="1" l="1"/>
  <c r="D4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8" i="1"/>
  <c r="I5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28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8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8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8" i="1"/>
  <c r="I3" i="1"/>
  <c r="E4" i="1" l="1"/>
  <c r="N110" i="1"/>
  <c r="O110" i="1"/>
  <c r="M110" i="1"/>
  <c r="E110" i="1"/>
  <c r="D110" i="1"/>
  <c r="L3" i="1" s="1"/>
  <c r="C110" i="1"/>
  <c r="P104" i="1"/>
  <c r="P100" i="1"/>
  <c r="P96" i="1"/>
  <c r="P92" i="1"/>
  <c r="P88" i="1"/>
  <c r="P84" i="1"/>
  <c r="P80" i="1"/>
  <c r="P76" i="1"/>
  <c r="P72" i="1"/>
  <c r="P68" i="1"/>
  <c r="P64" i="1"/>
  <c r="P60" i="1"/>
  <c r="P56" i="1"/>
  <c r="P52" i="1"/>
  <c r="P48" i="1"/>
  <c r="P44" i="1"/>
  <c r="P40" i="1"/>
  <c r="P36" i="1"/>
  <c r="P32" i="1"/>
  <c r="P102" i="1"/>
  <c r="P98" i="1"/>
  <c r="P94" i="1"/>
  <c r="P90" i="1"/>
  <c r="P86" i="1"/>
  <c r="P82" i="1"/>
  <c r="P78" i="1"/>
  <c r="P74" i="1"/>
  <c r="P70" i="1"/>
  <c r="P66" i="1"/>
  <c r="P62" i="1"/>
  <c r="P58" i="1"/>
  <c r="P54" i="1"/>
  <c r="P50" i="1"/>
  <c r="P46" i="1"/>
  <c r="P42" i="1"/>
  <c r="P38" i="1"/>
  <c r="P34" i="1"/>
  <c r="P30" i="1"/>
  <c r="P105" i="1"/>
  <c r="P101" i="1"/>
  <c r="P97" i="1"/>
  <c r="P93" i="1"/>
  <c r="P89" i="1"/>
  <c r="P85" i="1"/>
  <c r="P81" i="1"/>
  <c r="P77" i="1"/>
  <c r="P73" i="1"/>
  <c r="P69" i="1"/>
  <c r="P65" i="1"/>
  <c r="P61" i="1"/>
  <c r="P57" i="1"/>
  <c r="P53" i="1"/>
  <c r="P49" i="1"/>
  <c r="P45" i="1"/>
  <c r="P41" i="1"/>
  <c r="P37" i="1"/>
  <c r="P33" i="1"/>
  <c r="P29" i="1"/>
  <c r="P103" i="1"/>
  <c r="P99" i="1"/>
  <c r="P95" i="1"/>
  <c r="P91" i="1"/>
  <c r="P87" i="1"/>
  <c r="P83" i="1"/>
  <c r="P79" i="1"/>
  <c r="P75" i="1"/>
  <c r="P71" i="1"/>
  <c r="P67" i="1"/>
  <c r="P63" i="1"/>
  <c r="P59" i="1"/>
  <c r="P55" i="1"/>
  <c r="P51" i="1"/>
  <c r="P47" i="1"/>
  <c r="P43" i="1"/>
  <c r="P39" i="1"/>
  <c r="P35" i="1"/>
  <c r="P31" i="1"/>
  <c r="P28" i="1"/>
  <c r="B105" i="1"/>
  <c r="B102" i="1"/>
  <c r="B98" i="1"/>
  <c r="B94" i="1"/>
  <c r="B90" i="1"/>
  <c r="B86" i="1"/>
  <c r="B82" i="1"/>
  <c r="B78" i="1"/>
  <c r="B74" i="1"/>
  <c r="B70" i="1"/>
  <c r="B66" i="1"/>
  <c r="B62" i="1"/>
  <c r="B58" i="1"/>
  <c r="B54" i="1"/>
  <c r="B50" i="1"/>
  <c r="B46" i="1"/>
  <c r="B42" i="1"/>
  <c r="B38" i="1"/>
  <c r="B34" i="1"/>
  <c r="B30" i="1"/>
  <c r="B101" i="1"/>
  <c r="B97" i="1"/>
  <c r="B93" i="1"/>
  <c r="B89" i="1"/>
  <c r="B85" i="1"/>
  <c r="B81" i="1"/>
  <c r="B77" i="1"/>
  <c r="B73" i="1"/>
  <c r="B69" i="1"/>
  <c r="B65" i="1"/>
  <c r="B61" i="1"/>
  <c r="B57" i="1"/>
  <c r="B53" i="1"/>
  <c r="B49" i="1"/>
  <c r="B45" i="1"/>
  <c r="B41" i="1"/>
  <c r="B37" i="1"/>
  <c r="B33" i="1"/>
  <c r="B29" i="1"/>
  <c r="B104" i="1"/>
  <c r="B100" i="1"/>
  <c r="B96" i="1"/>
  <c r="B92" i="1"/>
  <c r="B88" i="1"/>
  <c r="B84" i="1"/>
  <c r="B80" i="1"/>
  <c r="B76" i="1"/>
  <c r="B72" i="1"/>
  <c r="B68" i="1"/>
  <c r="B64" i="1"/>
  <c r="B60" i="1"/>
  <c r="B56" i="1"/>
  <c r="B52" i="1"/>
  <c r="B48" i="1"/>
  <c r="B44" i="1"/>
  <c r="B40" i="1"/>
  <c r="B36" i="1"/>
  <c r="B32" i="1"/>
  <c r="B103" i="1"/>
  <c r="B99" i="1"/>
  <c r="B95" i="1"/>
  <c r="B91" i="1"/>
  <c r="B87" i="1"/>
  <c r="B83" i="1"/>
  <c r="B79" i="1"/>
  <c r="B75" i="1"/>
  <c r="B71" i="1"/>
  <c r="B67" i="1"/>
  <c r="B63" i="1"/>
  <c r="B59" i="1"/>
  <c r="B55" i="1"/>
  <c r="B51" i="1"/>
  <c r="B47" i="1"/>
  <c r="B43" i="1"/>
  <c r="B39" i="1"/>
  <c r="B35" i="1"/>
  <c r="B31" i="1"/>
  <c r="B28" i="1"/>
  <c r="H3" i="1" l="1"/>
  <c r="O3" i="1"/>
  <c r="J3" i="1"/>
  <c r="P17" i="1" l="1"/>
  <c r="B17" i="1"/>
  <c r="P18" i="1" l="1"/>
  <c r="P16" i="1"/>
  <c r="B18" i="1"/>
  <c r="B16" i="1"/>
  <c r="B19" i="1" l="1"/>
  <c r="P19" i="1"/>
  <c r="P15" i="1"/>
  <c r="B15" i="1"/>
  <c r="B14" i="1" l="1"/>
  <c r="B20" i="1"/>
  <c r="P20" i="1"/>
  <c r="P14" i="1"/>
  <c r="P21" i="1" l="1"/>
  <c r="B21" i="1"/>
  <c r="B22" i="1"/>
  <c r="P13" i="1"/>
  <c r="B13" i="1"/>
  <c r="P12" i="1" l="1"/>
  <c r="P22" i="1"/>
  <c r="B12" i="1"/>
  <c r="B23" i="1" l="1"/>
  <c r="P11" i="1"/>
  <c r="P23" i="1"/>
  <c r="B11" i="1"/>
  <c r="B24" i="1"/>
  <c r="B10" i="1" l="1"/>
  <c r="P24" i="1"/>
  <c r="P10" i="1"/>
  <c r="B9" i="1" l="1"/>
  <c r="P25" i="1"/>
  <c r="P9" i="1"/>
  <c r="B25" i="1"/>
  <c r="B26" i="1" l="1"/>
  <c r="P8" i="1"/>
  <c r="P26" i="1"/>
  <c r="B8" i="1"/>
  <c r="B27" i="1" l="1"/>
  <c r="P27" i="1"/>
  <c r="D71" i="2"/>
  <c r="E3" i="2"/>
  <c r="C4" i="1" s="1"/>
  <c r="B4" i="1"/>
</calcChain>
</file>

<file path=xl/sharedStrings.xml><?xml version="1.0" encoding="utf-8"?>
<sst xmlns="http://schemas.openxmlformats.org/spreadsheetml/2006/main" count="254" uniqueCount="244">
  <si>
    <t>FNO Symbol</t>
  </si>
  <si>
    <t>NIFTY</t>
  </si>
  <si>
    <t>BANKNIFTY</t>
  </si>
  <si>
    <t>AARTIIND</t>
  </si>
  <si>
    <t>ABB</t>
  </si>
  <si>
    <t>ABBOTINDIA</t>
  </si>
  <si>
    <t>ABCAPITAL</t>
  </si>
  <si>
    <t>ABFRL</t>
  </si>
  <si>
    <t>ACC</t>
  </si>
  <si>
    <t>ADANIENT</t>
  </si>
  <si>
    <t>ADANIPORTS</t>
  </si>
  <si>
    <t>ALKEM</t>
  </si>
  <si>
    <t>AMBUJACEM</t>
  </si>
  <si>
    <t>APOLLOHOSP</t>
  </si>
  <si>
    <t>APOLLOTYRE</t>
  </si>
  <si>
    <t>ASHOKLEY</t>
  </si>
  <si>
    <t>ASIANPAINT</t>
  </si>
  <si>
    <t>ASTRAL</t>
  </si>
  <si>
    <t>ATUL</t>
  </si>
  <si>
    <t>AUBANK</t>
  </si>
  <si>
    <t>AUROPHARMA</t>
  </si>
  <si>
    <t>AXISBANK</t>
  </si>
  <si>
    <t>BAJAJ-AUTO</t>
  </si>
  <si>
    <t>BAJAJFINSV</t>
  </si>
  <si>
    <t>BAJFINANCE</t>
  </si>
  <si>
    <t>BALKRISIND</t>
  </si>
  <si>
    <t>BALRAMCHIN</t>
  </si>
  <si>
    <t>BANDHANBNK</t>
  </si>
  <si>
    <t>BANKBARODA</t>
  </si>
  <si>
    <t>BATAINDIA</t>
  </si>
  <si>
    <t>BEL</t>
  </si>
  <si>
    <t>BERGEPAINT</t>
  </si>
  <si>
    <t>BHARATFORG</t>
  </si>
  <si>
    <t>BHARTIARTL</t>
  </si>
  <si>
    <t>BHEL</t>
  </si>
  <si>
    <t>BIOCON</t>
  </si>
  <si>
    <t>BOSCHLTD</t>
  </si>
  <si>
    <t>BPCL</t>
  </si>
  <si>
    <t>BRITANNIA</t>
  </si>
  <si>
    <t>BSOFT</t>
  </si>
  <si>
    <t>CANBK</t>
  </si>
  <si>
    <t>CANFINHOME</t>
  </si>
  <si>
    <t>CHAMBLFERT</t>
  </si>
  <si>
    <t>CHOLAFIN</t>
  </si>
  <si>
    <t>CIPLA</t>
  </si>
  <si>
    <t>COALINDIA</t>
  </si>
  <si>
    <t>COFORGE</t>
  </si>
  <si>
    <t>COLPAL</t>
  </si>
  <si>
    <t>CONCOR</t>
  </si>
  <si>
    <t>COROMANDEL</t>
  </si>
  <si>
    <t>CROMPTON</t>
  </si>
  <si>
    <t>CUB</t>
  </si>
  <si>
    <t>CUMMINSIND</t>
  </si>
  <si>
    <t>DABUR</t>
  </si>
  <si>
    <t>DALBHARAT</t>
  </si>
  <si>
    <t>DEEPAKNTR</t>
  </si>
  <si>
    <t>DELTACORP</t>
  </si>
  <si>
    <t>DIVISLAB</t>
  </si>
  <si>
    <t>DIXON</t>
  </si>
  <si>
    <t>DLF</t>
  </si>
  <si>
    <t>DRREDDY</t>
  </si>
  <si>
    <t>EICHERMOT</t>
  </si>
  <si>
    <t>ESCORTS</t>
  </si>
  <si>
    <t>EXIDEIND</t>
  </si>
  <si>
    <t>FEDERALBNK</t>
  </si>
  <si>
    <t>FINNIFTY</t>
  </si>
  <si>
    <t>GAIL</t>
  </si>
  <si>
    <t>GLENMARK</t>
  </si>
  <si>
    <t>GMRINFRA</t>
  </si>
  <si>
    <t>GNFC</t>
  </si>
  <si>
    <t>GODREJCP</t>
  </si>
  <si>
    <t>GODREJPROP</t>
  </si>
  <si>
    <t>GRANULES</t>
  </si>
  <si>
    <t>GRASIM</t>
  </si>
  <si>
    <t>GUJGASLTD</t>
  </si>
  <si>
    <t>HAL</t>
  </si>
  <si>
    <t>HAVELLS</t>
  </si>
  <si>
    <t>HCLTECH</t>
  </si>
  <si>
    <t>HDFC</t>
  </si>
  <si>
    <t>HDFCAMC</t>
  </si>
  <si>
    <t>HDFCBANK</t>
  </si>
  <si>
    <t>HDFCLIFE</t>
  </si>
  <si>
    <t>HEROMOTOCO</t>
  </si>
  <si>
    <t>HINDALCO</t>
  </si>
  <si>
    <t>HINDCOPPER</t>
  </si>
  <si>
    <t>HINDPETRO</t>
  </si>
  <si>
    <t>HINDUNILVR</t>
  </si>
  <si>
    <t>IBULHSGFIN</t>
  </si>
  <si>
    <t>ICICIBANK</t>
  </si>
  <si>
    <t>ICICIGI</t>
  </si>
  <si>
    <t>ICICIPRULI</t>
  </si>
  <si>
    <t>IDEA</t>
  </si>
  <si>
    <t>IDFC</t>
  </si>
  <si>
    <t>IDFCFIRSTB</t>
  </si>
  <si>
    <t>IEX</t>
  </si>
  <si>
    <t>IGL</t>
  </si>
  <si>
    <t>INDHOTEL</t>
  </si>
  <si>
    <t>INDIACEM</t>
  </si>
  <si>
    <t>INDIAMART</t>
  </si>
  <si>
    <t>INDIGO</t>
  </si>
  <si>
    <t>INDUSINDBK</t>
  </si>
  <si>
    <t>INDUSTOWER</t>
  </si>
  <si>
    <t>INFY</t>
  </si>
  <si>
    <t>INTELLECT</t>
  </si>
  <si>
    <t>IOC</t>
  </si>
  <si>
    <t>IPCALAB</t>
  </si>
  <si>
    <t>IRCTC</t>
  </si>
  <si>
    <t>ITC</t>
  </si>
  <si>
    <t>JINDALSTEL</t>
  </si>
  <si>
    <t>JKCEMENT</t>
  </si>
  <si>
    <t>JSWSTEEL</t>
  </si>
  <si>
    <t>JUBLFOOD</t>
  </si>
  <si>
    <t>KOTAKBANK</t>
  </si>
  <si>
    <t>L&amp;TFH</t>
  </si>
  <si>
    <t>LALPATHLAB</t>
  </si>
  <si>
    <t>LAURUSLABS</t>
  </si>
  <si>
    <t>LICHSGFIN</t>
  </si>
  <si>
    <t>LT</t>
  </si>
  <si>
    <t>LTIM</t>
  </si>
  <si>
    <t>LTTS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</si>
  <si>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</si>
  <si>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</si>
  <si>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</si>
  <si>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</si>
  <si>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</si>
  <si>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</si>
  <si>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</si>
  <si>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</si>
  <si>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METROPOLIS</t>
  </si>
  <si>
    <t>MFSL</t>
  </si>
  <si>
    <t>MGL</t>
  </si>
  <si>
    <t>MIDCPNIFTY</t>
  </si>
  <si>
    <t>MOTHERSON</t>
  </si>
  <si>
    <t>MPHASIS</t>
  </si>
  <si>
    <t>MRF</t>
  </si>
  <si>
    <t>MUTHOOTFIN</t>
  </si>
  <si>
    <t>NATIONALUM</t>
  </si>
  <si>
    <t>NAUKRI</t>
  </si>
  <si>
    <t>NAVINFLUOR</t>
  </si>
  <si>
    <t>NESTLEIND</t>
  </si>
  <si>
    <t>NMDC</t>
  </si>
  <si>
    <t>NTPC</t>
  </si>
  <si>
    <t>OBEROIRLTY</t>
  </si>
  <si>
    <t>OFSS</t>
  </si>
  <si>
    <t>ONGC</t>
  </si>
  <si>
    <t>PAGEIND</t>
  </si>
  <si>
    <t>PEL</t>
  </si>
  <si>
    <t>PERSISTENT</t>
  </si>
  <si>
    <t>PETRONET</t>
  </si>
  <si>
    <t>PFC</t>
  </si>
  <si>
    <t>PIDILITIND</t>
  </si>
  <si>
    <t>PIIND</t>
  </si>
  <si>
    <t>PNB</t>
  </si>
  <si>
    <t>POLYCAB</t>
  </si>
  <si>
    <t>POWERGRID</t>
  </si>
  <si>
    <t>PVR</t>
  </si>
  <si>
    <t>RAIN</t>
  </si>
  <si>
    <t>RAMCOCEM</t>
  </si>
  <si>
    <t>RBLBANK</t>
  </si>
  <si>
    <t>RECLTD</t>
  </si>
  <si>
    <t>RELIANCE</t>
  </si>
  <si>
    <t>SAIL</t>
  </si>
  <si>
    <t>SBICARD</t>
  </si>
  <si>
    <t>SBILIFE</t>
  </si>
  <si>
    <t>SBIN</t>
  </si>
  <si>
    <t>SHREECEM</t>
  </si>
  <si>
    <t>SHRIRAMFIN</t>
  </si>
  <si>
    <t>SIEMENS</t>
  </si>
  <si>
    <t>SRF</t>
  </si>
  <si>
    <t>SUNPHARMA</t>
  </si>
  <si>
    <t>SUNTV</t>
  </si>
  <si>
    <t>SYNGENE</t>
  </si>
  <si>
    <t>TATACHEM</t>
  </si>
  <si>
    <t>TATACOMM</t>
  </si>
  <si>
    <t>TATACONSUM</t>
  </si>
  <si>
    <t>TATAMOTORS</t>
  </si>
  <si>
    <t>TATAPOWER</t>
  </si>
  <si>
    <t>TATASTEEL</t>
  </si>
  <si>
    <t>TCS</t>
  </si>
  <si>
    <t>TECHM</t>
  </si>
  <si>
    <t>TITAN</t>
  </si>
  <si>
    <t>TORNTPHARM</t>
  </si>
  <si>
    <t>TRENT</t>
  </si>
  <si>
    <t>TVSMOTOR</t>
  </si>
  <si>
    <t>UBL</t>
  </si>
  <si>
    <t>ULTRACEMCO</t>
  </si>
  <si>
    <t>UPL</t>
  </si>
  <si>
    <t>VEDL</t>
  </si>
  <si>
    <t>VOLTAS</t>
  </si>
  <si>
    <t>WHIRLPOOL</t>
  </si>
  <si>
    <t>WIPRO</t>
  </si>
  <si>
    <t>ZEEL</t>
  </si>
  <si>
    <t>ZYDUSLIFE</t>
  </si>
  <si>
    <t>Symbol==&gt;&gt;</t>
  </si>
  <si>
    <t>Expiry==&gt;&gt;</t>
  </si>
  <si>
    <t>Expiry Date</t>
  </si>
  <si>
    <t>Spot LTP</t>
  </si>
  <si>
    <t>Total Call OI</t>
  </si>
  <si>
    <t>Total Put OI</t>
  </si>
  <si>
    <t>Total Call Change in OI</t>
  </si>
  <si>
    <t>Total Put Change in OI</t>
  </si>
  <si>
    <t>Max Call OI</t>
  </si>
  <si>
    <t>Max Put OI</t>
  </si>
  <si>
    <t>Max Call OI Strike</t>
  </si>
  <si>
    <t>Max Put OI Strike</t>
  </si>
  <si>
    <t>Max Call Change in OI</t>
  </si>
  <si>
    <t>Max Put Change in OI</t>
  </si>
  <si>
    <t>Max Call Change in OI Strike</t>
  </si>
  <si>
    <t>Max Put Change in OI Strike</t>
  </si>
  <si>
    <t>CE Volume</t>
  </si>
  <si>
    <t>CE LTP Change</t>
  </si>
  <si>
    <t>lastprice</t>
  </si>
  <si>
    <t>CE IV</t>
  </si>
  <si>
    <t>CE Change in OI</t>
  </si>
  <si>
    <t>CE OI</t>
  </si>
  <si>
    <t>Strike</t>
  </si>
  <si>
    <t>PE OI</t>
  </si>
  <si>
    <t>PE Change in OI</t>
  </si>
  <si>
    <t>PE IV</t>
  </si>
  <si>
    <t>PE LTP Change</t>
  </si>
  <si>
    <t>PE Volume</t>
  </si>
  <si>
    <t>NIFTY OPTION CHAIN ANALYSIS</t>
  </si>
  <si>
    <t>SYMBOL</t>
  </si>
  <si>
    <t>EXPIRY</t>
  </si>
  <si>
    <t>LOT SIZE</t>
  </si>
  <si>
    <t>STRIKE DIFF</t>
  </si>
  <si>
    <t>SPOT PRICE</t>
  </si>
  <si>
    <t>OI PCR</t>
  </si>
  <si>
    <t>VOL PCR</t>
  </si>
  <si>
    <t>INTRADAY</t>
  </si>
  <si>
    <t>WEEKLY</t>
  </si>
  <si>
    <t>CALL SIDE</t>
  </si>
  <si>
    <t>PUT SIDE</t>
  </si>
  <si>
    <t>INTERPRETATION</t>
  </si>
  <si>
    <t>OI</t>
  </si>
  <si>
    <t>COI</t>
  </si>
  <si>
    <t>VOLUME</t>
  </si>
  <si>
    <t>IV</t>
  </si>
  <si>
    <t>LTP</t>
  </si>
  <si>
    <t>PCHG</t>
  </si>
  <si>
    <t>STRIKE PRICE</t>
  </si>
  <si>
    <t>TOTAL</t>
  </si>
  <si>
    <t>LotSize==&gt;&gt;</t>
  </si>
  <si>
    <t>x`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</si>
</sst>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0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1"/>
      </right>
      <top/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65" fontId="5" fillId="5" borderId="4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1">
    <cellStyle name="Normal" xfId="0" builtinId="0"/>
  </cellStyles>
  <dxfs count="13">
    <dxf>
      <font>
        <b/>
        <i val="0"/>
        <color auto="1"/>
      </font>
      <fill>
        <patternFill>
          <bgColor rgb="FFFFC000"/>
        </patternFill>
      </fill>
    </dxf>
    <dxf>
      <font>
        <color auto="1"/>
      </font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ont>
        <color auto="1"/>
      </font>
      <fill>
        <gradientFill degree="45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ont>
        <color auto="1"/>
      </font>
      <fill>
        <gradientFill degree="45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45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ont>
        <color auto="1"/>
      </font>
      <fill>
        <gradientFill degree="45">
          <stop position="0">
            <color theme="0"/>
          </stop>
          <stop position="1">
            <color rgb="FFFF0000"/>
          </stop>
        </gradientFill>
      </fill>
    </dxf>
    <dxf>
      <font>
        <color auto="1"/>
      </font>
      <fill>
        <gradientFill degree="4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3"/>
  <sheetViews>
    <sheetView workbookViewId="0">
      <pane ySplit="1" topLeftCell="A59" activePane="bottomLeft" state="frozen"/>
      <selection pane="bottomLeft" activeCell="H1" sqref="H1:T86"/>
    </sheetView>
  </sheetViews>
  <sheetFormatPr defaultRowHeight="14.4" x14ac:dyDescent="0.3"/>
  <cols>
    <col min="2" max="2" width="11" bestFit="1" customWidth="1"/>
    <col min="4" max="4" width="26.109375" bestFit="1" customWidth="1"/>
    <col min="5" max="5" width="10.44140625" bestFit="1" customWidth="1"/>
    <col min="8" max="8" width="10.5546875" bestFit="1" customWidth="1"/>
    <col min="20" max="20" width="10.5546875" bestFit="1" customWidth="1"/>
  </cols>
  <sheetData>
    <row r="1" spans="1:20" x14ac:dyDescent="0.3">
      <c r="A1" t="s">
        <v>0</v>
      </c>
      <c r="B1" t="s">
        <v>195</v>
      </c>
      <c r="H1" t="s">
        <v>209</v>
      </c>
      <c r="I1" t="s">
        <v>210</v>
      </c>
      <c r="J1" t="s">
        <v>211</v>
      </c>
      <c r="K1" t="s">
        <v>212</v>
      </c>
      <c r="L1" t="s">
        <v>213</v>
      </c>
      <c r="M1" t="s">
        <v>214</v>
      </c>
      <c r="N1" t="s">
        <v>215</v>
      </c>
      <c r="O1" t="s">
        <v>216</v>
      </c>
      <c r="P1" t="s">
        <v>217</v>
      </c>
      <c r="Q1" t="s">
        <v>218</v>
      </c>
      <c r="R1" t="s">
        <v>211</v>
      </c>
      <c r="S1" t="s">
        <v>219</v>
      </c>
      <c r="T1" t="s">
        <v>220</v>
      </c>
    </row>
    <row r="2" spans="1:20" x14ac:dyDescent="0.3">
      <c r="A2" t="s">
        <v>1</v>
      </c>
      <c r="B2" s="1">
        <v>45050</v>
      </c>
      <c r="D2" t="s">
        <v>193</v>
      </c>
      <c r="E2" t="str">
        <f>A2</f>
        <v>NIFTY</v>
      </c>
      <c r="H2">
        <v>0</v>
      </c>
      <c r="I2">
        <v>857.09999999999991</v>
      </c>
      <c r="J2">
        <v>2633</v>
      </c>
      <c r="K2">
        <v>0</v>
      </c>
      <c r="L2">
        <v>0</v>
      </c>
      <c r="M2">
        <v>0</v>
      </c>
      <c r="N2">
        <v>15450</v>
      </c>
      <c r="O2">
        <v>9299</v>
      </c>
      <c r="P2">
        <v>0</v>
      </c>
      <c r="Q2">
        <v>0</v>
      </c>
      <c r="R2">
        <v>0.65</v>
      </c>
      <c r="S2">
        <v>0</v>
      </c>
      <c r="T2">
        <v>0</v>
      </c>
    </row>
    <row r="3" spans="1:20" x14ac:dyDescent="0.3">
      <c r="A3" t="s">
        <v>2</v>
      </c>
      <c r="B3" s="1">
        <v>45057</v>
      </c>
      <c r="D3" t="s">
        <v>194</v>
      </c>
      <c r="E3" s="1">
        <f>B2</f>
        <v>45050</v>
      </c>
      <c r="H3">
        <v>0</v>
      </c>
      <c r="I3">
        <v>83.050000000000182</v>
      </c>
      <c r="J3">
        <v>2583.0500000000002</v>
      </c>
      <c r="K3">
        <v>0</v>
      </c>
      <c r="L3">
        <v>0</v>
      </c>
      <c r="M3">
        <v>7</v>
      </c>
      <c r="N3">
        <v>15500</v>
      </c>
      <c r="O3">
        <v>25766</v>
      </c>
      <c r="P3">
        <v>0</v>
      </c>
      <c r="Q3">
        <v>0</v>
      </c>
      <c r="R3">
        <v>0.75</v>
      </c>
      <c r="S3">
        <v>0</v>
      </c>
      <c r="T3">
        <v>0</v>
      </c>
    </row>
    <row r="4" spans="1:20" x14ac:dyDescent="0.3">
      <c r="A4" t="s">
        <v>3</v>
      </c>
      <c r="B4" s="1">
        <v>45064</v>
      </c>
      <c r="D4" t="s">
        <v>242</v>
      </c>
      <c r="E4">
        <v>50</v>
      </c>
      <c r="H4">
        <v>0</v>
      </c>
      <c r="I4">
        <v>851.19999999999982</v>
      </c>
      <c r="J4">
        <v>2533.1</v>
      </c>
      <c r="K4">
        <v>0</v>
      </c>
      <c r="L4">
        <v>0</v>
      </c>
      <c r="M4">
        <v>0</v>
      </c>
      <c r="N4">
        <v>15550</v>
      </c>
      <c r="O4">
        <v>316</v>
      </c>
      <c r="P4">
        <v>0</v>
      </c>
      <c r="Q4">
        <v>0</v>
      </c>
      <c r="R4">
        <v>0.9</v>
      </c>
      <c r="S4">
        <v>0</v>
      </c>
      <c r="T4">
        <v>0</v>
      </c>
    </row>
    <row r="5" spans="1:20" x14ac:dyDescent="0.3">
      <c r="A5" t="s">
        <v>4</v>
      </c>
      <c r="B5" s="1">
        <v>45071</v>
      </c>
      <c r="H5">
        <v>0</v>
      </c>
      <c r="I5">
        <v>847.80000000000018</v>
      </c>
      <c r="J5">
        <v>2483.15</v>
      </c>
      <c r="K5">
        <v>0</v>
      </c>
      <c r="L5">
        <v>0</v>
      </c>
      <c r="M5">
        <v>0</v>
      </c>
      <c r="N5">
        <v>15600</v>
      </c>
      <c r="O5">
        <v>636</v>
      </c>
      <c r="P5">
        <v>0</v>
      </c>
      <c r="Q5">
        <v>0</v>
      </c>
      <c r="R5">
        <v>0.9</v>
      </c>
      <c r="S5">
        <v>0</v>
      </c>
      <c r="T5">
        <v>0</v>
      </c>
    </row>
    <row r="6" spans="1:20" x14ac:dyDescent="0.3">
      <c r="A6" t="s">
        <v>5</v>
      </c>
      <c r="B6" s="1">
        <v>45078</v>
      </c>
      <c r="D6" t="s">
        <v>196</v>
      </c>
      <c r="E6">
        <v>18065</v>
      </c>
      <c r="H6">
        <v>0</v>
      </c>
      <c r="I6">
        <v>844.09999999999991</v>
      </c>
      <c r="J6">
        <v>2433.1999999999998</v>
      </c>
      <c r="K6">
        <v>0</v>
      </c>
      <c r="L6">
        <v>0</v>
      </c>
      <c r="M6">
        <v>0</v>
      </c>
      <c r="N6">
        <v>15650</v>
      </c>
      <c r="O6">
        <v>276</v>
      </c>
      <c r="P6">
        <v>0</v>
      </c>
      <c r="Q6">
        <v>0</v>
      </c>
      <c r="R6">
        <v>0.95</v>
      </c>
      <c r="S6">
        <v>0</v>
      </c>
      <c r="T6">
        <v>0</v>
      </c>
    </row>
    <row r="7" spans="1:20" x14ac:dyDescent="0.3">
      <c r="A7" t="s">
        <v>6</v>
      </c>
      <c r="B7" s="1">
        <v>45106</v>
      </c>
      <c r="D7" t="s">
        <v>197</v>
      </c>
      <c r="E7">
        <v>1388707</v>
      </c>
      <c r="H7">
        <v>0</v>
      </c>
      <c r="I7">
        <v>840.10000000000014</v>
      </c>
      <c r="J7">
        <v>2383.3000000000002</v>
      </c>
      <c r="K7">
        <v>0</v>
      </c>
      <c r="L7">
        <v>0</v>
      </c>
      <c r="M7">
        <v>0</v>
      </c>
      <c r="N7">
        <v>15700</v>
      </c>
      <c r="O7">
        <v>223</v>
      </c>
      <c r="P7">
        <v>0</v>
      </c>
      <c r="Q7">
        <v>0</v>
      </c>
      <c r="R7">
        <v>0.95</v>
      </c>
      <c r="S7">
        <v>0</v>
      </c>
      <c r="T7">
        <v>0</v>
      </c>
    </row>
    <row r="8" spans="1:20" x14ac:dyDescent="0.3">
      <c r="A8" t="s">
        <v>7</v>
      </c>
      <c r="B8" s="1">
        <v>45134</v>
      </c>
      <c r="D8" t="s">
        <v>198</v>
      </c>
      <c r="E8">
        <v>1749165</v>
      </c>
      <c r="H8">
        <v>0</v>
      </c>
      <c r="I8">
        <v>835.69999999999982</v>
      </c>
      <c r="J8">
        <v>2333.35</v>
      </c>
      <c r="K8">
        <v>0</v>
      </c>
      <c r="L8">
        <v>0</v>
      </c>
      <c r="M8">
        <v>0</v>
      </c>
      <c r="N8">
        <v>15750</v>
      </c>
      <c r="O8">
        <v>150</v>
      </c>
      <c r="P8">
        <v>0</v>
      </c>
      <c r="Q8">
        <v>0</v>
      </c>
      <c r="R8">
        <v>1</v>
      </c>
      <c r="S8">
        <v>0</v>
      </c>
      <c r="T8">
        <v>0</v>
      </c>
    </row>
    <row r="9" spans="1:20" x14ac:dyDescent="0.3">
      <c r="A9" t="s">
        <v>8</v>
      </c>
      <c r="B9" s="1">
        <v>45197</v>
      </c>
      <c r="D9" t="s">
        <v>199</v>
      </c>
      <c r="E9">
        <v>870</v>
      </c>
      <c r="H9">
        <v>0</v>
      </c>
      <c r="I9">
        <v>273.35000000000014</v>
      </c>
      <c r="J9">
        <v>2283.4</v>
      </c>
      <c r="K9">
        <v>0</v>
      </c>
      <c r="L9">
        <v>0</v>
      </c>
      <c r="M9">
        <v>16</v>
      </c>
      <c r="N9">
        <v>15800</v>
      </c>
      <c r="O9">
        <v>822</v>
      </c>
      <c r="P9">
        <v>0</v>
      </c>
      <c r="Q9">
        <v>0</v>
      </c>
      <c r="R9">
        <v>1</v>
      </c>
      <c r="S9">
        <v>0</v>
      </c>
      <c r="T9">
        <v>0</v>
      </c>
    </row>
    <row r="10" spans="1:20" x14ac:dyDescent="0.3">
      <c r="A10" t="s">
        <v>9</v>
      </c>
      <c r="B10" s="1">
        <v>45288</v>
      </c>
      <c r="D10" t="s">
        <v>200</v>
      </c>
      <c r="E10">
        <v>4680</v>
      </c>
      <c r="H10">
        <v>0</v>
      </c>
      <c r="I10">
        <v>825.74999999999977</v>
      </c>
      <c r="J10">
        <v>2233.4499999999998</v>
      </c>
      <c r="K10">
        <v>0</v>
      </c>
      <c r="L10">
        <v>0</v>
      </c>
      <c r="M10">
        <v>0</v>
      </c>
      <c r="N10">
        <v>15850</v>
      </c>
      <c r="O10">
        <v>168</v>
      </c>
      <c r="P10">
        <v>0</v>
      </c>
      <c r="Q10">
        <v>0</v>
      </c>
      <c r="R10">
        <v>1.05</v>
      </c>
      <c r="S10">
        <v>0</v>
      </c>
      <c r="T10">
        <v>0</v>
      </c>
    </row>
    <row r="11" spans="1:20" x14ac:dyDescent="0.3">
      <c r="A11" t="s">
        <v>10</v>
      </c>
      <c r="B11" s="1">
        <v>45379</v>
      </c>
      <c r="H11">
        <v>0</v>
      </c>
      <c r="I11">
        <v>820.09999999999991</v>
      </c>
      <c r="J11">
        <v>2183.5</v>
      </c>
      <c r="K11">
        <v>0</v>
      </c>
      <c r="L11">
        <v>0</v>
      </c>
      <c r="M11">
        <v>0</v>
      </c>
      <c r="N11">
        <v>15900</v>
      </c>
      <c r="O11">
        <v>811</v>
      </c>
      <c r="P11">
        <v>0</v>
      </c>
      <c r="Q11">
        <v>0</v>
      </c>
      <c r="R11">
        <v>1.05</v>
      </c>
      <c r="S11">
        <v>0</v>
      </c>
      <c r="T11">
        <v>0</v>
      </c>
    </row>
    <row r="12" spans="1:20" x14ac:dyDescent="0.3">
      <c r="A12" t="s">
        <v>11</v>
      </c>
      <c r="B12" s="1">
        <v>45470</v>
      </c>
      <c r="D12" t="s">
        <v>201</v>
      </c>
      <c r="E12">
        <v>124190</v>
      </c>
      <c r="H12">
        <v>0</v>
      </c>
      <c r="I12">
        <v>814.00000000000023</v>
      </c>
      <c r="J12">
        <v>2133.5500000000002</v>
      </c>
      <c r="K12">
        <v>0</v>
      </c>
      <c r="L12">
        <v>0</v>
      </c>
      <c r="M12">
        <v>0</v>
      </c>
      <c r="N12">
        <v>15950</v>
      </c>
      <c r="O12">
        <v>623</v>
      </c>
      <c r="P12">
        <v>0</v>
      </c>
      <c r="Q12">
        <v>0</v>
      </c>
      <c r="R12">
        <v>1.1000000000000001</v>
      </c>
      <c r="S12">
        <v>0</v>
      </c>
      <c r="T12">
        <v>0</v>
      </c>
    </row>
    <row r="13" spans="1:20" x14ac:dyDescent="0.3">
      <c r="A13" t="s">
        <v>12</v>
      </c>
      <c r="B13" s="1">
        <v>45652</v>
      </c>
      <c r="D13" t="s">
        <v>202</v>
      </c>
      <c r="E13">
        <v>187216</v>
      </c>
      <c r="F13" t="s">
        <v>243</v>
      </c>
      <c r="H13">
        <v>0</v>
      </c>
      <c r="I13">
        <v>0</v>
      </c>
      <c r="J13">
        <v>2063.5</v>
      </c>
      <c r="K13">
        <v>0</v>
      </c>
      <c r="L13">
        <v>0</v>
      </c>
      <c r="M13">
        <v>34</v>
      </c>
      <c r="N13">
        <v>16000</v>
      </c>
      <c r="O13">
        <v>73005</v>
      </c>
      <c r="P13">
        <v>0</v>
      </c>
      <c r="Q13">
        <v>0</v>
      </c>
      <c r="R13">
        <v>1.2</v>
      </c>
      <c r="S13">
        <v>0</v>
      </c>
      <c r="T13">
        <v>0</v>
      </c>
    </row>
    <row r="14" spans="1:20" x14ac:dyDescent="0.3">
      <c r="A14" t="s">
        <v>13</v>
      </c>
      <c r="B14" s="1">
        <v>45834</v>
      </c>
      <c r="D14" t="s">
        <v>203</v>
      </c>
      <c r="E14">
        <v>18000</v>
      </c>
      <c r="H14">
        <v>0</v>
      </c>
      <c r="I14">
        <v>800.40000000000009</v>
      </c>
      <c r="J14">
        <v>2033.7</v>
      </c>
      <c r="K14">
        <v>0</v>
      </c>
      <c r="L14">
        <v>0</v>
      </c>
      <c r="M14">
        <v>0</v>
      </c>
      <c r="N14">
        <v>16050</v>
      </c>
      <c r="O14">
        <v>332</v>
      </c>
      <c r="P14">
        <v>0</v>
      </c>
      <c r="Q14">
        <v>0</v>
      </c>
      <c r="R14">
        <v>1.1499999999999999</v>
      </c>
      <c r="S14">
        <v>0</v>
      </c>
      <c r="T14">
        <v>0</v>
      </c>
    </row>
    <row r="15" spans="1:20" x14ac:dyDescent="0.3">
      <c r="A15" t="s">
        <v>14</v>
      </c>
      <c r="B15" s="1">
        <v>46015</v>
      </c>
      <c r="D15" t="s">
        <v>204</v>
      </c>
      <c r="E15">
        <v>18000</v>
      </c>
      <c r="H15">
        <v>0</v>
      </c>
      <c r="I15">
        <v>792.8</v>
      </c>
      <c r="J15">
        <v>1983.75</v>
      </c>
      <c r="K15">
        <v>0</v>
      </c>
      <c r="L15">
        <v>0</v>
      </c>
      <c r="M15">
        <v>0</v>
      </c>
      <c r="N15">
        <v>16100</v>
      </c>
      <c r="O15">
        <v>1766</v>
      </c>
      <c r="P15">
        <v>0</v>
      </c>
      <c r="Q15">
        <v>0</v>
      </c>
      <c r="R15">
        <v>1.1499999999999999</v>
      </c>
      <c r="S15">
        <v>0</v>
      </c>
      <c r="T15">
        <v>0</v>
      </c>
    </row>
    <row r="16" spans="1:20" x14ac:dyDescent="0.3">
      <c r="A16" t="s">
        <v>15</v>
      </c>
      <c r="B16" s="1">
        <v>46198</v>
      </c>
      <c r="H16">
        <v>0</v>
      </c>
      <c r="I16">
        <v>784.59999999999991</v>
      </c>
      <c r="J16">
        <v>1933.8</v>
      </c>
      <c r="K16">
        <v>0</v>
      </c>
      <c r="L16">
        <v>0</v>
      </c>
      <c r="M16">
        <v>0</v>
      </c>
      <c r="N16">
        <v>16150</v>
      </c>
      <c r="O16">
        <v>104</v>
      </c>
      <c r="P16">
        <v>0</v>
      </c>
      <c r="Q16">
        <v>0</v>
      </c>
      <c r="R16">
        <v>1.1499999999999999</v>
      </c>
      <c r="S16">
        <v>0</v>
      </c>
      <c r="T16">
        <v>0</v>
      </c>
    </row>
    <row r="17" spans="1:20" x14ac:dyDescent="0.3">
      <c r="A17" t="s">
        <v>16</v>
      </c>
      <c r="B17" s="1">
        <v>46387</v>
      </c>
      <c r="D17" t="s">
        <v>205</v>
      </c>
      <c r="E17">
        <v>850</v>
      </c>
      <c r="H17">
        <v>0</v>
      </c>
      <c r="I17">
        <v>775.8</v>
      </c>
      <c r="J17">
        <v>1883.85</v>
      </c>
      <c r="K17">
        <v>0</v>
      </c>
      <c r="L17">
        <v>0</v>
      </c>
      <c r="M17">
        <v>0</v>
      </c>
      <c r="N17">
        <v>16200</v>
      </c>
      <c r="O17">
        <v>4594</v>
      </c>
      <c r="P17">
        <v>0</v>
      </c>
      <c r="Q17">
        <v>0</v>
      </c>
      <c r="R17">
        <v>1.1499999999999999</v>
      </c>
      <c r="S17">
        <v>0</v>
      </c>
      <c r="T17">
        <v>0</v>
      </c>
    </row>
    <row r="18" spans="1:20" x14ac:dyDescent="0.3">
      <c r="A18" t="s">
        <v>17</v>
      </c>
      <c r="B18" s="1">
        <v>46562</v>
      </c>
      <c r="D18" t="s">
        <v>206</v>
      </c>
      <c r="E18">
        <v>3630</v>
      </c>
      <c r="H18">
        <v>0</v>
      </c>
      <c r="I18">
        <v>240.10000000000014</v>
      </c>
      <c r="J18">
        <v>1833.9</v>
      </c>
      <c r="K18">
        <v>0</v>
      </c>
      <c r="L18">
        <v>0</v>
      </c>
      <c r="M18">
        <v>1</v>
      </c>
      <c r="N18">
        <v>16250</v>
      </c>
      <c r="O18">
        <v>380</v>
      </c>
      <c r="P18">
        <v>0</v>
      </c>
      <c r="Q18">
        <v>0</v>
      </c>
      <c r="R18">
        <v>1.2</v>
      </c>
      <c r="S18">
        <v>0</v>
      </c>
      <c r="T18">
        <v>0</v>
      </c>
    </row>
    <row r="19" spans="1:20" x14ac:dyDescent="0.3">
      <c r="A19" t="s">
        <v>18</v>
      </c>
      <c r="B19" s="1">
        <v>46751</v>
      </c>
      <c r="D19" t="s">
        <v>207</v>
      </c>
      <c r="E19">
        <v>19550</v>
      </c>
      <c r="H19">
        <v>0</v>
      </c>
      <c r="I19">
        <v>756.34999999999991</v>
      </c>
      <c r="J19">
        <v>1784</v>
      </c>
      <c r="K19">
        <v>0</v>
      </c>
      <c r="L19">
        <v>0</v>
      </c>
      <c r="M19">
        <v>0</v>
      </c>
      <c r="N19">
        <v>16300</v>
      </c>
      <c r="O19">
        <v>2189</v>
      </c>
      <c r="P19">
        <v>0</v>
      </c>
      <c r="Q19">
        <v>0</v>
      </c>
      <c r="R19">
        <v>1.25</v>
      </c>
      <c r="S19">
        <v>0</v>
      </c>
      <c r="T19">
        <v>0</v>
      </c>
    </row>
    <row r="20" spans="1:20" x14ac:dyDescent="0.3">
      <c r="A20" t="s">
        <v>19</v>
      </c>
      <c r="D20" t="s">
        <v>208</v>
      </c>
      <c r="E20">
        <v>19550</v>
      </c>
      <c r="H20">
        <v>0</v>
      </c>
      <c r="I20">
        <v>745.65</v>
      </c>
      <c r="J20">
        <v>1734.05</v>
      </c>
      <c r="K20">
        <v>0</v>
      </c>
      <c r="L20">
        <v>0</v>
      </c>
      <c r="M20">
        <v>0</v>
      </c>
      <c r="N20">
        <v>16350</v>
      </c>
      <c r="O20">
        <v>237</v>
      </c>
      <c r="P20">
        <v>0</v>
      </c>
      <c r="Q20">
        <v>0</v>
      </c>
      <c r="R20">
        <v>1.25</v>
      </c>
      <c r="S20">
        <v>0</v>
      </c>
      <c r="T20">
        <v>0</v>
      </c>
    </row>
    <row r="21" spans="1:20" x14ac:dyDescent="0.3">
      <c r="A21" t="s">
        <v>20</v>
      </c>
      <c r="H21">
        <v>0</v>
      </c>
      <c r="I21">
        <v>734.19999999999993</v>
      </c>
      <c r="J21">
        <v>1684.1</v>
      </c>
      <c r="K21">
        <v>0</v>
      </c>
      <c r="L21">
        <v>0</v>
      </c>
      <c r="M21">
        <v>0</v>
      </c>
      <c r="N21">
        <v>16400</v>
      </c>
      <c r="O21">
        <v>6431</v>
      </c>
      <c r="P21">
        <v>0</v>
      </c>
      <c r="Q21">
        <v>0</v>
      </c>
      <c r="R21">
        <v>1.25</v>
      </c>
      <c r="S21">
        <v>0</v>
      </c>
      <c r="T21">
        <v>0</v>
      </c>
    </row>
    <row r="22" spans="1:20" x14ac:dyDescent="0.3">
      <c r="A22" t="s">
        <v>21</v>
      </c>
      <c r="H22">
        <v>0</v>
      </c>
      <c r="I22">
        <v>722.05000000000007</v>
      </c>
      <c r="J22">
        <v>1634.15</v>
      </c>
      <c r="K22">
        <v>0</v>
      </c>
      <c r="L22">
        <v>0</v>
      </c>
      <c r="M22">
        <v>0</v>
      </c>
      <c r="N22">
        <v>16450</v>
      </c>
      <c r="O22">
        <v>764</v>
      </c>
      <c r="P22">
        <v>0</v>
      </c>
      <c r="Q22">
        <v>0</v>
      </c>
      <c r="R22">
        <v>1.3</v>
      </c>
      <c r="S22">
        <v>0</v>
      </c>
      <c r="T22">
        <v>0</v>
      </c>
    </row>
    <row r="23" spans="1:20" x14ac:dyDescent="0.3">
      <c r="A23" t="s">
        <v>22</v>
      </c>
      <c r="H23">
        <v>0</v>
      </c>
      <c r="I23">
        <v>0</v>
      </c>
      <c r="J23">
        <v>1567.4</v>
      </c>
      <c r="K23">
        <v>0</v>
      </c>
      <c r="L23">
        <v>0</v>
      </c>
      <c r="M23">
        <v>415</v>
      </c>
      <c r="N23">
        <v>16500</v>
      </c>
      <c r="O23">
        <v>57753</v>
      </c>
      <c r="P23">
        <v>0</v>
      </c>
      <c r="Q23">
        <v>0</v>
      </c>
      <c r="R23">
        <v>1.45</v>
      </c>
      <c r="S23">
        <v>0</v>
      </c>
      <c r="T23">
        <v>0</v>
      </c>
    </row>
    <row r="24" spans="1:20" x14ac:dyDescent="0.3">
      <c r="A24" t="s">
        <v>23</v>
      </c>
      <c r="H24">
        <v>0</v>
      </c>
      <c r="I24">
        <v>695.75</v>
      </c>
      <c r="J24">
        <v>1534.3</v>
      </c>
      <c r="K24">
        <v>0</v>
      </c>
      <c r="L24">
        <v>0</v>
      </c>
      <c r="M24">
        <v>0</v>
      </c>
      <c r="N24">
        <v>16550</v>
      </c>
      <c r="O24">
        <v>1216</v>
      </c>
      <c r="P24">
        <v>0</v>
      </c>
      <c r="Q24">
        <v>0</v>
      </c>
      <c r="R24">
        <v>1.35</v>
      </c>
      <c r="S24">
        <v>0</v>
      </c>
      <c r="T24">
        <v>0</v>
      </c>
    </row>
    <row r="25" spans="1:20" x14ac:dyDescent="0.3">
      <c r="A25" t="s">
        <v>24</v>
      </c>
      <c r="H25">
        <v>0</v>
      </c>
      <c r="I25">
        <v>89.049999999999955</v>
      </c>
      <c r="J25">
        <v>1484.35</v>
      </c>
      <c r="K25">
        <v>0</v>
      </c>
      <c r="L25">
        <v>0</v>
      </c>
      <c r="M25">
        <v>21</v>
      </c>
      <c r="N25">
        <v>16600</v>
      </c>
      <c r="O25">
        <v>6308</v>
      </c>
      <c r="P25">
        <v>0</v>
      </c>
      <c r="Q25">
        <v>0</v>
      </c>
      <c r="R25">
        <v>1.45</v>
      </c>
      <c r="S25">
        <v>0</v>
      </c>
      <c r="T25">
        <v>0</v>
      </c>
    </row>
    <row r="26" spans="1:20" x14ac:dyDescent="0.3">
      <c r="A26" t="s">
        <v>25</v>
      </c>
      <c r="H26">
        <v>0</v>
      </c>
      <c r="I26">
        <v>116.15000000000009</v>
      </c>
      <c r="J26">
        <v>1434.4</v>
      </c>
      <c r="K26">
        <v>0</v>
      </c>
      <c r="L26">
        <v>0</v>
      </c>
      <c r="M26">
        <v>9</v>
      </c>
      <c r="N26">
        <v>16650</v>
      </c>
      <c r="O26">
        <v>1357</v>
      </c>
      <c r="P26">
        <v>0</v>
      </c>
      <c r="Q26">
        <v>0</v>
      </c>
      <c r="R26">
        <v>1.35</v>
      </c>
      <c r="S26">
        <v>0</v>
      </c>
      <c r="T26">
        <v>0</v>
      </c>
    </row>
    <row r="27" spans="1:20" x14ac:dyDescent="0.3">
      <c r="A27" t="s">
        <v>26</v>
      </c>
      <c r="H27">
        <v>0</v>
      </c>
      <c r="I27">
        <v>0</v>
      </c>
      <c r="J27">
        <v>1343.75</v>
      </c>
      <c r="K27">
        <v>0</v>
      </c>
      <c r="L27">
        <v>0</v>
      </c>
      <c r="M27">
        <v>66</v>
      </c>
      <c r="N27">
        <v>16700</v>
      </c>
      <c r="O27">
        <v>19307</v>
      </c>
      <c r="P27">
        <v>0</v>
      </c>
      <c r="Q27">
        <v>0</v>
      </c>
      <c r="R27">
        <v>1.5</v>
      </c>
      <c r="S27">
        <v>0</v>
      </c>
      <c r="T27">
        <v>0</v>
      </c>
    </row>
    <row r="28" spans="1:20" x14ac:dyDescent="0.3">
      <c r="A28" t="s">
        <v>27</v>
      </c>
      <c r="H28">
        <v>0</v>
      </c>
      <c r="I28">
        <v>179.54999999999995</v>
      </c>
      <c r="J28">
        <v>1334.55</v>
      </c>
      <c r="K28">
        <v>0</v>
      </c>
      <c r="L28">
        <v>0</v>
      </c>
      <c r="M28">
        <v>12</v>
      </c>
      <c r="N28">
        <v>16750</v>
      </c>
      <c r="O28">
        <v>1820</v>
      </c>
      <c r="P28">
        <v>0</v>
      </c>
      <c r="Q28">
        <v>0</v>
      </c>
      <c r="R28">
        <v>1.5</v>
      </c>
      <c r="S28">
        <v>0</v>
      </c>
      <c r="T28">
        <v>0</v>
      </c>
    </row>
    <row r="29" spans="1:20" x14ac:dyDescent="0.3">
      <c r="A29" t="s">
        <v>28</v>
      </c>
      <c r="H29">
        <v>0</v>
      </c>
      <c r="I29">
        <v>0</v>
      </c>
      <c r="J29">
        <v>1268.4000000000001</v>
      </c>
      <c r="K29">
        <v>0</v>
      </c>
      <c r="L29">
        <v>0</v>
      </c>
      <c r="M29">
        <v>124</v>
      </c>
      <c r="N29">
        <v>16800</v>
      </c>
      <c r="O29">
        <v>20225</v>
      </c>
      <c r="P29">
        <v>0</v>
      </c>
      <c r="Q29">
        <v>0</v>
      </c>
      <c r="R29">
        <v>1.55</v>
      </c>
      <c r="S29">
        <v>0</v>
      </c>
      <c r="T29">
        <v>0</v>
      </c>
    </row>
    <row r="30" spans="1:20" x14ac:dyDescent="0.3">
      <c r="A30" t="s">
        <v>29</v>
      </c>
      <c r="H30">
        <v>0</v>
      </c>
      <c r="I30">
        <v>306.14999999999998</v>
      </c>
      <c r="J30">
        <v>1234.75</v>
      </c>
      <c r="K30">
        <v>0</v>
      </c>
      <c r="L30">
        <v>0</v>
      </c>
      <c r="M30">
        <v>8</v>
      </c>
      <c r="N30">
        <v>16850</v>
      </c>
      <c r="O30">
        <v>1600</v>
      </c>
      <c r="P30">
        <v>0</v>
      </c>
      <c r="Q30">
        <v>0</v>
      </c>
      <c r="R30">
        <v>1.6</v>
      </c>
      <c r="S30">
        <v>0</v>
      </c>
      <c r="T30">
        <v>0</v>
      </c>
    </row>
    <row r="31" spans="1:20" x14ac:dyDescent="0.3">
      <c r="A31" t="s">
        <v>30</v>
      </c>
      <c r="H31">
        <v>0</v>
      </c>
      <c r="I31">
        <v>0</v>
      </c>
      <c r="J31">
        <v>1148.95</v>
      </c>
      <c r="K31">
        <v>0</v>
      </c>
      <c r="L31">
        <v>0</v>
      </c>
      <c r="M31">
        <v>35</v>
      </c>
      <c r="N31">
        <v>16900</v>
      </c>
      <c r="O31">
        <v>23395</v>
      </c>
      <c r="P31">
        <v>0</v>
      </c>
      <c r="Q31">
        <v>0</v>
      </c>
      <c r="R31">
        <v>1.9</v>
      </c>
      <c r="S31">
        <v>0</v>
      </c>
      <c r="T31">
        <v>0</v>
      </c>
    </row>
    <row r="32" spans="1:20" x14ac:dyDescent="0.3">
      <c r="A32" t="s">
        <v>31</v>
      </c>
      <c r="H32">
        <v>0</v>
      </c>
      <c r="I32">
        <v>239.75</v>
      </c>
      <c r="J32">
        <v>1135.05</v>
      </c>
      <c r="K32">
        <v>0</v>
      </c>
      <c r="L32">
        <v>0</v>
      </c>
      <c r="M32">
        <v>14</v>
      </c>
      <c r="N32">
        <v>16950</v>
      </c>
      <c r="O32">
        <v>2859</v>
      </c>
      <c r="P32">
        <v>0</v>
      </c>
      <c r="Q32">
        <v>0</v>
      </c>
      <c r="R32">
        <v>1.8</v>
      </c>
      <c r="S32">
        <v>0</v>
      </c>
      <c r="T32">
        <v>0</v>
      </c>
    </row>
    <row r="33" spans="1:20" x14ac:dyDescent="0.3">
      <c r="A33" t="s">
        <v>32</v>
      </c>
      <c r="H33">
        <v>0</v>
      </c>
      <c r="I33">
        <v>0</v>
      </c>
      <c r="J33">
        <v>1076.05</v>
      </c>
      <c r="K33">
        <v>0</v>
      </c>
      <c r="L33">
        <v>0</v>
      </c>
      <c r="M33">
        <v>1207</v>
      </c>
      <c r="N33">
        <v>17000</v>
      </c>
      <c r="O33">
        <v>63663</v>
      </c>
      <c r="P33">
        <v>0</v>
      </c>
      <c r="Q33">
        <v>0</v>
      </c>
      <c r="R33">
        <v>1.9</v>
      </c>
      <c r="S33">
        <v>0</v>
      </c>
      <c r="T33">
        <v>0</v>
      </c>
    </row>
    <row r="34" spans="1:20" x14ac:dyDescent="0.3">
      <c r="A34" t="s">
        <v>33</v>
      </c>
      <c r="H34">
        <v>0</v>
      </c>
      <c r="I34">
        <v>160.14999999999998</v>
      </c>
      <c r="J34">
        <v>1035.55</v>
      </c>
      <c r="K34">
        <v>0</v>
      </c>
      <c r="L34">
        <v>0</v>
      </c>
      <c r="M34">
        <v>66</v>
      </c>
      <c r="N34">
        <v>17050</v>
      </c>
      <c r="O34">
        <v>4628</v>
      </c>
      <c r="P34">
        <v>0</v>
      </c>
      <c r="Q34">
        <v>0</v>
      </c>
      <c r="R34">
        <v>2.0499999999999998</v>
      </c>
      <c r="S34">
        <v>0</v>
      </c>
      <c r="T34">
        <v>0</v>
      </c>
    </row>
    <row r="35" spans="1:20" x14ac:dyDescent="0.3">
      <c r="A35" t="s">
        <v>34</v>
      </c>
      <c r="H35">
        <v>0</v>
      </c>
      <c r="I35">
        <v>0</v>
      </c>
      <c r="J35">
        <v>967.6</v>
      </c>
      <c r="K35">
        <v>0</v>
      </c>
      <c r="L35">
        <v>0</v>
      </c>
      <c r="M35">
        <v>542</v>
      </c>
      <c r="N35">
        <v>17100</v>
      </c>
      <c r="O35">
        <v>26107</v>
      </c>
      <c r="P35">
        <v>0</v>
      </c>
      <c r="Q35">
        <v>0</v>
      </c>
      <c r="R35">
        <v>2.1</v>
      </c>
      <c r="S35">
        <v>0</v>
      </c>
      <c r="T35">
        <v>0</v>
      </c>
    </row>
    <row r="36" spans="1:20" x14ac:dyDescent="0.3">
      <c r="A36" t="s">
        <v>35</v>
      </c>
      <c r="H36">
        <v>0</v>
      </c>
      <c r="I36">
        <v>0</v>
      </c>
      <c r="J36">
        <v>912.45</v>
      </c>
      <c r="K36">
        <v>0</v>
      </c>
      <c r="L36">
        <v>0</v>
      </c>
      <c r="M36">
        <v>298</v>
      </c>
      <c r="N36">
        <v>17150</v>
      </c>
      <c r="O36">
        <v>12059</v>
      </c>
      <c r="P36">
        <v>0</v>
      </c>
      <c r="Q36">
        <v>0</v>
      </c>
      <c r="R36">
        <v>2.2000000000000002</v>
      </c>
      <c r="S36">
        <v>0</v>
      </c>
      <c r="T36">
        <v>0</v>
      </c>
    </row>
    <row r="37" spans="1:20" x14ac:dyDescent="0.3">
      <c r="A37" t="s">
        <v>36</v>
      </c>
      <c r="H37">
        <v>0</v>
      </c>
      <c r="I37">
        <v>0</v>
      </c>
      <c r="J37">
        <v>872.3</v>
      </c>
      <c r="K37">
        <v>0</v>
      </c>
      <c r="L37">
        <v>0</v>
      </c>
      <c r="M37">
        <v>1401</v>
      </c>
      <c r="N37">
        <v>17200</v>
      </c>
      <c r="O37">
        <v>57069</v>
      </c>
      <c r="P37">
        <v>0</v>
      </c>
      <c r="Q37">
        <v>0</v>
      </c>
      <c r="R37">
        <v>2.4</v>
      </c>
      <c r="S37">
        <v>0</v>
      </c>
      <c r="T37">
        <v>0</v>
      </c>
    </row>
    <row r="38" spans="1:20" x14ac:dyDescent="0.3">
      <c r="A38" t="s">
        <v>37</v>
      </c>
      <c r="H38">
        <v>0</v>
      </c>
      <c r="I38">
        <v>0</v>
      </c>
      <c r="J38">
        <v>815.9</v>
      </c>
      <c r="K38">
        <v>0</v>
      </c>
      <c r="L38">
        <v>0</v>
      </c>
      <c r="M38">
        <v>256</v>
      </c>
      <c r="N38">
        <v>17250</v>
      </c>
      <c r="O38">
        <v>16432</v>
      </c>
      <c r="P38">
        <v>0</v>
      </c>
      <c r="Q38">
        <v>0</v>
      </c>
      <c r="R38">
        <v>2.5499999999999998</v>
      </c>
      <c r="S38">
        <v>0</v>
      </c>
      <c r="T38">
        <v>0</v>
      </c>
    </row>
    <row r="39" spans="1:20" x14ac:dyDescent="0.3">
      <c r="A39" t="s">
        <v>38</v>
      </c>
      <c r="H39">
        <v>0</v>
      </c>
      <c r="I39">
        <v>0</v>
      </c>
      <c r="J39">
        <v>759.8</v>
      </c>
      <c r="K39">
        <v>0</v>
      </c>
      <c r="L39">
        <v>0</v>
      </c>
      <c r="M39">
        <v>1236</v>
      </c>
      <c r="N39">
        <v>17300</v>
      </c>
      <c r="O39">
        <v>48926</v>
      </c>
      <c r="P39">
        <v>0</v>
      </c>
      <c r="Q39">
        <v>0</v>
      </c>
      <c r="R39">
        <v>2.8</v>
      </c>
      <c r="S39">
        <v>0</v>
      </c>
      <c r="T39">
        <v>0</v>
      </c>
    </row>
    <row r="40" spans="1:20" x14ac:dyDescent="0.3">
      <c r="A40" t="s">
        <v>39</v>
      </c>
      <c r="H40">
        <v>0</v>
      </c>
      <c r="I40">
        <v>0</v>
      </c>
      <c r="J40">
        <v>720.1</v>
      </c>
      <c r="K40">
        <v>0</v>
      </c>
      <c r="L40">
        <v>0</v>
      </c>
      <c r="M40">
        <v>548</v>
      </c>
      <c r="N40">
        <v>17350</v>
      </c>
      <c r="O40">
        <v>23667</v>
      </c>
      <c r="P40">
        <v>0</v>
      </c>
      <c r="Q40">
        <v>0</v>
      </c>
      <c r="R40">
        <v>2.95</v>
      </c>
      <c r="S40">
        <v>0</v>
      </c>
      <c r="T40">
        <v>0</v>
      </c>
    </row>
    <row r="41" spans="1:20" x14ac:dyDescent="0.3">
      <c r="A41" t="s">
        <v>40</v>
      </c>
      <c r="H41">
        <v>0</v>
      </c>
      <c r="I41">
        <v>0</v>
      </c>
      <c r="J41">
        <v>661.75</v>
      </c>
      <c r="K41">
        <v>0</v>
      </c>
      <c r="L41">
        <v>0</v>
      </c>
      <c r="M41">
        <v>1658</v>
      </c>
      <c r="N41">
        <v>17400</v>
      </c>
      <c r="O41">
        <v>53643</v>
      </c>
      <c r="P41">
        <v>0</v>
      </c>
      <c r="Q41">
        <v>0</v>
      </c>
      <c r="R41">
        <v>3.3</v>
      </c>
      <c r="S41">
        <v>0</v>
      </c>
      <c r="T41">
        <v>0</v>
      </c>
    </row>
    <row r="42" spans="1:20" x14ac:dyDescent="0.3">
      <c r="A42" t="s">
        <v>41</v>
      </c>
      <c r="H42">
        <v>0</v>
      </c>
      <c r="I42">
        <v>0</v>
      </c>
      <c r="J42">
        <v>614.95000000000005</v>
      </c>
      <c r="K42">
        <v>0</v>
      </c>
      <c r="L42">
        <v>0</v>
      </c>
      <c r="M42">
        <v>383</v>
      </c>
      <c r="N42">
        <v>17450</v>
      </c>
      <c r="O42">
        <v>29578</v>
      </c>
      <c r="P42">
        <v>0</v>
      </c>
      <c r="Q42">
        <v>0</v>
      </c>
      <c r="R42">
        <v>3.7</v>
      </c>
      <c r="S42">
        <v>0</v>
      </c>
      <c r="T42">
        <v>0</v>
      </c>
    </row>
    <row r="43" spans="1:20" x14ac:dyDescent="0.3">
      <c r="A43" t="s">
        <v>42</v>
      </c>
      <c r="H43">
        <v>0</v>
      </c>
      <c r="I43">
        <v>0</v>
      </c>
      <c r="J43">
        <v>569.6</v>
      </c>
      <c r="K43">
        <v>0</v>
      </c>
      <c r="L43">
        <v>0</v>
      </c>
      <c r="M43">
        <v>12522</v>
      </c>
      <c r="N43">
        <v>17500</v>
      </c>
      <c r="O43">
        <v>100439</v>
      </c>
      <c r="P43">
        <v>0</v>
      </c>
      <c r="Q43">
        <v>0</v>
      </c>
      <c r="R43">
        <v>4.0999999999999996</v>
      </c>
      <c r="S43">
        <v>0</v>
      </c>
      <c r="T43">
        <v>0</v>
      </c>
    </row>
    <row r="44" spans="1:20" x14ac:dyDescent="0.3">
      <c r="A44" t="s">
        <v>43</v>
      </c>
      <c r="H44">
        <v>0</v>
      </c>
      <c r="I44">
        <v>0</v>
      </c>
      <c r="J44">
        <v>509.45</v>
      </c>
      <c r="K44">
        <v>0</v>
      </c>
      <c r="L44">
        <v>0</v>
      </c>
      <c r="M44">
        <v>1125</v>
      </c>
      <c r="N44">
        <v>17550</v>
      </c>
      <c r="O44">
        <v>38653</v>
      </c>
      <c r="P44">
        <v>0</v>
      </c>
      <c r="Q44">
        <v>0</v>
      </c>
      <c r="R44">
        <v>4.55</v>
      </c>
      <c r="S44">
        <v>0</v>
      </c>
      <c r="T44">
        <v>0</v>
      </c>
    </row>
    <row r="45" spans="1:20" x14ac:dyDescent="0.3">
      <c r="A45" t="s">
        <v>44</v>
      </c>
      <c r="H45">
        <v>0</v>
      </c>
      <c r="I45">
        <v>0</v>
      </c>
      <c r="J45">
        <v>458.65</v>
      </c>
      <c r="K45">
        <v>0</v>
      </c>
      <c r="L45">
        <v>0</v>
      </c>
      <c r="M45">
        <v>11579</v>
      </c>
      <c r="N45">
        <v>17600</v>
      </c>
      <c r="O45">
        <v>91284</v>
      </c>
      <c r="P45">
        <v>0</v>
      </c>
      <c r="Q45">
        <v>0</v>
      </c>
      <c r="R45">
        <v>5.15</v>
      </c>
      <c r="S45">
        <v>0</v>
      </c>
      <c r="T45">
        <v>0</v>
      </c>
    </row>
    <row r="46" spans="1:20" x14ac:dyDescent="0.3">
      <c r="A46" t="s">
        <v>45</v>
      </c>
      <c r="H46">
        <v>0</v>
      </c>
      <c r="I46">
        <v>0</v>
      </c>
      <c r="J46">
        <v>411.25</v>
      </c>
      <c r="K46">
        <v>0</v>
      </c>
      <c r="L46">
        <v>0</v>
      </c>
      <c r="M46">
        <v>2280</v>
      </c>
      <c r="N46">
        <v>17650</v>
      </c>
      <c r="O46">
        <v>40962</v>
      </c>
      <c r="P46">
        <v>0</v>
      </c>
      <c r="Q46">
        <v>0</v>
      </c>
      <c r="R46">
        <v>5.95</v>
      </c>
      <c r="S46">
        <v>0</v>
      </c>
      <c r="T46">
        <v>0</v>
      </c>
    </row>
    <row r="47" spans="1:20" x14ac:dyDescent="0.3">
      <c r="A47" t="s">
        <v>46</v>
      </c>
      <c r="H47">
        <v>0</v>
      </c>
      <c r="I47">
        <v>0</v>
      </c>
      <c r="J47">
        <v>372.15</v>
      </c>
      <c r="K47">
        <v>0</v>
      </c>
      <c r="L47">
        <v>0</v>
      </c>
      <c r="M47">
        <v>46514</v>
      </c>
      <c r="N47">
        <v>17700</v>
      </c>
      <c r="O47">
        <v>120839</v>
      </c>
      <c r="P47">
        <v>0</v>
      </c>
      <c r="Q47">
        <v>0</v>
      </c>
      <c r="R47">
        <v>7.3</v>
      </c>
      <c r="S47">
        <v>0</v>
      </c>
      <c r="T47">
        <v>0</v>
      </c>
    </row>
    <row r="48" spans="1:20" x14ac:dyDescent="0.3">
      <c r="A48" t="s">
        <v>47</v>
      </c>
      <c r="H48">
        <v>0</v>
      </c>
      <c r="I48">
        <v>0</v>
      </c>
      <c r="J48">
        <v>315</v>
      </c>
      <c r="K48">
        <v>0</v>
      </c>
      <c r="L48">
        <v>0</v>
      </c>
      <c r="M48">
        <v>3621</v>
      </c>
      <c r="N48">
        <v>17750</v>
      </c>
      <c r="O48">
        <v>38329</v>
      </c>
      <c r="P48">
        <v>0</v>
      </c>
      <c r="Q48">
        <v>0</v>
      </c>
      <c r="R48">
        <v>8.9499999999999993</v>
      </c>
      <c r="S48">
        <v>0</v>
      </c>
      <c r="T48">
        <v>0</v>
      </c>
    </row>
    <row r="49" spans="1:20" x14ac:dyDescent="0.3">
      <c r="A49" t="s">
        <v>48</v>
      </c>
      <c r="H49">
        <v>0</v>
      </c>
      <c r="I49">
        <v>0</v>
      </c>
      <c r="J49">
        <v>268.2</v>
      </c>
      <c r="K49">
        <v>0</v>
      </c>
      <c r="L49">
        <v>0</v>
      </c>
      <c r="M49">
        <v>69935</v>
      </c>
      <c r="N49">
        <v>17800</v>
      </c>
      <c r="O49">
        <v>161182</v>
      </c>
      <c r="P49">
        <v>0</v>
      </c>
      <c r="Q49">
        <v>0</v>
      </c>
      <c r="R49">
        <v>11.75</v>
      </c>
      <c r="S49">
        <v>0</v>
      </c>
      <c r="T49">
        <v>0</v>
      </c>
    </row>
    <row r="50" spans="1:20" x14ac:dyDescent="0.3">
      <c r="A50" t="s">
        <v>49</v>
      </c>
      <c r="H50">
        <v>0</v>
      </c>
      <c r="I50">
        <v>0</v>
      </c>
      <c r="J50">
        <v>221.25</v>
      </c>
      <c r="K50">
        <v>0</v>
      </c>
      <c r="L50">
        <v>0</v>
      </c>
      <c r="M50">
        <v>9409</v>
      </c>
      <c r="N50">
        <v>17850</v>
      </c>
      <c r="O50">
        <v>57195</v>
      </c>
      <c r="P50">
        <v>0</v>
      </c>
      <c r="Q50">
        <v>0</v>
      </c>
      <c r="R50">
        <v>15.8</v>
      </c>
      <c r="S50">
        <v>0</v>
      </c>
      <c r="T50">
        <v>0</v>
      </c>
    </row>
    <row r="51" spans="1:20" x14ac:dyDescent="0.3">
      <c r="A51" t="s">
        <v>50</v>
      </c>
      <c r="H51">
        <v>0</v>
      </c>
      <c r="I51">
        <v>0</v>
      </c>
      <c r="J51">
        <v>177.95</v>
      </c>
      <c r="K51">
        <v>0</v>
      </c>
      <c r="L51">
        <v>0</v>
      </c>
      <c r="M51">
        <v>58589</v>
      </c>
      <c r="N51">
        <v>17900</v>
      </c>
      <c r="O51">
        <v>140238</v>
      </c>
      <c r="P51">
        <v>0</v>
      </c>
      <c r="Q51">
        <v>0</v>
      </c>
      <c r="R51">
        <v>22</v>
      </c>
      <c r="S51">
        <v>0</v>
      </c>
      <c r="T51">
        <v>0</v>
      </c>
    </row>
    <row r="52" spans="1:20" x14ac:dyDescent="0.3">
      <c r="A52" t="s">
        <v>51</v>
      </c>
      <c r="H52">
        <v>0</v>
      </c>
      <c r="I52">
        <v>0</v>
      </c>
      <c r="J52">
        <v>137.15</v>
      </c>
      <c r="K52">
        <v>0</v>
      </c>
      <c r="L52">
        <v>0</v>
      </c>
      <c r="M52">
        <v>18324</v>
      </c>
      <c r="N52">
        <v>17950</v>
      </c>
      <c r="O52">
        <v>57824</v>
      </c>
      <c r="P52">
        <v>0</v>
      </c>
      <c r="Q52">
        <v>0</v>
      </c>
      <c r="R52">
        <v>30.95</v>
      </c>
      <c r="S52">
        <v>0</v>
      </c>
      <c r="T52">
        <v>0</v>
      </c>
    </row>
    <row r="53" spans="1:20" x14ac:dyDescent="0.3">
      <c r="A53" t="s">
        <v>52</v>
      </c>
      <c r="H53">
        <v>0</v>
      </c>
      <c r="I53">
        <v>0</v>
      </c>
      <c r="J53">
        <v>101.35</v>
      </c>
      <c r="K53">
        <v>0</v>
      </c>
      <c r="L53">
        <v>0</v>
      </c>
      <c r="M53">
        <v>124190</v>
      </c>
      <c r="N53">
        <v>18000</v>
      </c>
      <c r="O53">
        <v>187216</v>
      </c>
      <c r="P53">
        <v>0</v>
      </c>
      <c r="Q53">
        <v>0</v>
      </c>
      <c r="R53">
        <v>44</v>
      </c>
      <c r="S53">
        <v>0</v>
      </c>
      <c r="T53">
        <v>0</v>
      </c>
    </row>
    <row r="54" spans="1:20" x14ac:dyDescent="0.3">
      <c r="A54" t="s">
        <v>53</v>
      </c>
      <c r="H54">
        <v>0</v>
      </c>
      <c r="I54">
        <v>0</v>
      </c>
      <c r="J54">
        <v>72.849999999999994</v>
      </c>
      <c r="K54">
        <v>0</v>
      </c>
      <c r="L54">
        <v>0</v>
      </c>
      <c r="M54">
        <v>31038</v>
      </c>
      <c r="N54">
        <v>18050</v>
      </c>
      <c r="O54">
        <v>39233</v>
      </c>
      <c r="P54">
        <v>0</v>
      </c>
      <c r="Q54">
        <v>0</v>
      </c>
      <c r="R54">
        <v>61.75</v>
      </c>
      <c r="S54">
        <v>0</v>
      </c>
      <c r="T54">
        <v>0</v>
      </c>
    </row>
    <row r="55" spans="1:20" x14ac:dyDescent="0.3">
      <c r="A55" t="s">
        <v>54</v>
      </c>
      <c r="H55">
        <v>0</v>
      </c>
      <c r="I55">
        <v>0</v>
      </c>
      <c r="J55">
        <v>49.2</v>
      </c>
      <c r="K55">
        <v>0</v>
      </c>
      <c r="L55">
        <v>0</v>
      </c>
      <c r="M55">
        <v>118514</v>
      </c>
      <c r="N55">
        <v>18100</v>
      </c>
      <c r="O55">
        <v>41353</v>
      </c>
      <c r="P55">
        <v>0</v>
      </c>
      <c r="Q55">
        <v>0</v>
      </c>
      <c r="R55">
        <v>86.45</v>
      </c>
      <c r="S55">
        <v>0</v>
      </c>
      <c r="T55">
        <v>0</v>
      </c>
    </row>
    <row r="56" spans="1:20" x14ac:dyDescent="0.3">
      <c r="A56" t="s">
        <v>55</v>
      </c>
      <c r="H56">
        <v>0</v>
      </c>
      <c r="I56">
        <v>0</v>
      </c>
      <c r="J56">
        <v>29.45</v>
      </c>
      <c r="K56">
        <v>0</v>
      </c>
      <c r="L56">
        <v>0</v>
      </c>
      <c r="M56">
        <v>49346</v>
      </c>
      <c r="N56">
        <v>18150</v>
      </c>
      <c r="O56">
        <v>8681</v>
      </c>
      <c r="P56">
        <v>0</v>
      </c>
      <c r="Q56">
        <v>0</v>
      </c>
      <c r="R56">
        <v>115.7</v>
      </c>
      <c r="S56">
        <v>0</v>
      </c>
      <c r="T56">
        <v>0</v>
      </c>
    </row>
    <row r="57" spans="1:20" x14ac:dyDescent="0.3">
      <c r="A57" t="s">
        <v>56</v>
      </c>
      <c r="H57">
        <v>0</v>
      </c>
      <c r="I57">
        <v>0</v>
      </c>
      <c r="J57">
        <v>17.149999999999999</v>
      </c>
      <c r="K57">
        <v>0</v>
      </c>
      <c r="L57">
        <v>0</v>
      </c>
      <c r="M57">
        <v>123975</v>
      </c>
      <c r="N57">
        <v>18200</v>
      </c>
      <c r="O57">
        <v>12074</v>
      </c>
      <c r="P57">
        <v>0</v>
      </c>
      <c r="Q57">
        <v>0</v>
      </c>
      <c r="R57">
        <v>154.75</v>
      </c>
      <c r="S57">
        <v>0</v>
      </c>
      <c r="T57">
        <v>0</v>
      </c>
    </row>
    <row r="58" spans="1:20" x14ac:dyDescent="0.3">
      <c r="A58" t="s">
        <v>57</v>
      </c>
      <c r="H58">
        <v>0</v>
      </c>
      <c r="I58">
        <v>0</v>
      </c>
      <c r="J58">
        <v>9.5500000000000007</v>
      </c>
      <c r="K58">
        <v>0</v>
      </c>
      <c r="L58">
        <v>0</v>
      </c>
      <c r="M58">
        <v>61803</v>
      </c>
      <c r="N58">
        <v>18250</v>
      </c>
      <c r="O58">
        <v>1213</v>
      </c>
      <c r="P58">
        <v>0</v>
      </c>
      <c r="Q58">
        <v>0</v>
      </c>
      <c r="R58">
        <v>197.45</v>
      </c>
      <c r="S58">
        <v>0</v>
      </c>
      <c r="T58">
        <v>0</v>
      </c>
    </row>
    <row r="59" spans="1:20" x14ac:dyDescent="0.3">
      <c r="A59" t="s">
        <v>58</v>
      </c>
      <c r="H59">
        <v>0</v>
      </c>
      <c r="I59">
        <v>0</v>
      </c>
      <c r="J59">
        <v>5.25</v>
      </c>
      <c r="K59">
        <v>0</v>
      </c>
      <c r="L59">
        <v>0</v>
      </c>
      <c r="M59">
        <v>122402</v>
      </c>
      <c r="N59">
        <v>18300</v>
      </c>
      <c r="O59">
        <v>2098</v>
      </c>
      <c r="P59">
        <v>0</v>
      </c>
      <c r="Q59">
        <v>0</v>
      </c>
      <c r="R59">
        <v>244.4</v>
      </c>
      <c r="S59">
        <v>0</v>
      </c>
      <c r="T59">
        <v>0</v>
      </c>
    </row>
    <row r="60" spans="1:20" x14ac:dyDescent="0.3">
      <c r="A60" t="s">
        <v>59</v>
      </c>
      <c r="H60">
        <v>0</v>
      </c>
      <c r="I60">
        <v>0</v>
      </c>
      <c r="J60">
        <v>3.45</v>
      </c>
      <c r="K60">
        <v>0</v>
      </c>
      <c r="L60">
        <v>0</v>
      </c>
      <c r="M60">
        <v>42196</v>
      </c>
      <c r="N60">
        <v>18350</v>
      </c>
      <c r="O60">
        <v>366</v>
      </c>
      <c r="P60">
        <v>0</v>
      </c>
      <c r="Q60">
        <v>0</v>
      </c>
      <c r="R60">
        <v>290.14999999999998</v>
      </c>
      <c r="S60">
        <v>0</v>
      </c>
      <c r="T60">
        <v>0</v>
      </c>
    </row>
    <row r="61" spans="1:20" x14ac:dyDescent="0.3">
      <c r="A61" t="s">
        <v>60</v>
      </c>
      <c r="H61">
        <v>0</v>
      </c>
      <c r="I61">
        <v>0</v>
      </c>
      <c r="J61">
        <v>2.5499999999999998</v>
      </c>
      <c r="K61">
        <v>0</v>
      </c>
      <c r="L61">
        <v>0</v>
      </c>
      <c r="M61">
        <v>64900</v>
      </c>
      <c r="N61">
        <v>18400</v>
      </c>
      <c r="O61">
        <v>830</v>
      </c>
      <c r="P61">
        <v>0</v>
      </c>
      <c r="Q61">
        <v>0</v>
      </c>
      <c r="R61">
        <v>336.65</v>
      </c>
      <c r="S61">
        <v>0</v>
      </c>
      <c r="T61">
        <v>0</v>
      </c>
    </row>
    <row r="62" spans="1:20" x14ac:dyDescent="0.3">
      <c r="A62" t="s">
        <v>61</v>
      </c>
      <c r="H62">
        <v>0</v>
      </c>
      <c r="I62">
        <v>0</v>
      </c>
      <c r="J62">
        <v>1.8</v>
      </c>
      <c r="K62">
        <v>0</v>
      </c>
      <c r="L62">
        <v>0</v>
      </c>
      <c r="M62">
        <v>17498</v>
      </c>
      <c r="N62">
        <v>18450</v>
      </c>
      <c r="O62">
        <v>93</v>
      </c>
      <c r="P62">
        <v>0</v>
      </c>
      <c r="Q62">
        <v>0</v>
      </c>
      <c r="R62">
        <v>382.3</v>
      </c>
      <c r="S62">
        <v>0</v>
      </c>
      <c r="T62">
        <v>0</v>
      </c>
    </row>
    <row r="63" spans="1:20" x14ac:dyDescent="0.3">
      <c r="A63" t="s">
        <v>62</v>
      </c>
      <c r="H63">
        <v>0</v>
      </c>
      <c r="I63">
        <v>0</v>
      </c>
      <c r="J63">
        <v>1.55</v>
      </c>
      <c r="K63">
        <v>0</v>
      </c>
      <c r="L63">
        <v>0</v>
      </c>
      <c r="M63">
        <v>93782</v>
      </c>
      <c r="N63">
        <v>18500</v>
      </c>
      <c r="O63">
        <v>2686</v>
      </c>
      <c r="P63">
        <v>0</v>
      </c>
      <c r="Q63">
        <v>0</v>
      </c>
      <c r="R63">
        <v>438.1</v>
      </c>
      <c r="S63">
        <v>0</v>
      </c>
      <c r="T63">
        <v>0</v>
      </c>
    </row>
    <row r="64" spans="1:20" x14ac:dyDescent="0.3">
      <c r="A64" t="s">
        <v>63</v>
      </c>
      <c r="H64">
        <v>0</v>
      </c>
      <c r="I64">
        <v>0</v>
      </c>
      <c r="J64">
        <v>1.3</v>
      </c>
      <c r="K64">
        <v>0</v>
      </c>
      <c r="L64">
        <v>0</v>
      </c>
      <c r="M64">
        <v>12446</v>
      </c>
      <c r="N64">
        <v>18550</v>
      </c>
      <c r="O64">
        <v>116</v>
      </c>
      <c r="P64">
        <v>0</v>
      </c>
      <c r="Q64">
        <v>0</v>
      </c>
      <c r="R64">
        <v>483.6</v>
      </c>
      <c r="S64">
        <v>0</v>
      </c>
      <c r="T64">
        <v>0</v>
      </c>
    </row>
    <row r="65" spans="1:20" x14ac:dyDescent="0.3">
      <c r="A65" t="s">
        <v>64</v>
      </c>
      <c r="H65">
        <v>0</v>
      </c>
      <c r="I65">
        <v>0</v>
      </c>
      <c r="J65">
        <v>1.2</v>
      </c>
      <c r="K65">
        <v>0</v>
      </c>
      <c r="L65">
        <v>0</v>
      </c>
      <c r="M65">
        <v>29556</v>
      </c>
      <c r="N65">
        <v>18600</v>
      </c>
      <c r="O65">
        <v>133</v>
      </c>
      <c r="P65">
        <v>0</v>
      </c>
      <c r="Q65">
        <v>0</v>
      </c>
      <c r="R65">
        <v>531.25</v>
      </c>
      <c r="S65">
        <v>0</v>
      </c>
      <c r="T65">
        <v>0</v>
      </c>
    </row>
    <row r="66" spans="1:20" x14ac:dyDescent="0.3">
      <c r="A66" t="s">
        <v>65</v>
      </c>
      <c r="H66">
        <v>0</v>
      </c>
      <c r="I66">
        <v>0</v>
      </c>
      <c r="J66">
        <v>1.05</v>
      </c>
      <c r="K66">
        <v>0</v>
      </c>
      <c r="L66">
        <v>0</v>
      </c>
      <c r="M66">
        <v>6535</v>
      </c>
      <c r="N66">
        <v>18650</v>
      </c>
      <c r="O66">
        <v>21</v>
      </c>
      <c r="P66">
        <v>0</v>
      </c>
      <c r="Q66">
        <v>0</v>
      </c>
      <c r="R66">
        <v>581.65</v>
      </c>
      <c r="S66">
        <v>-74.25</v>
      </c>
      <c r="T66">
        <v>0</v>
      </c>
    </row>
    <row r="67" spans="1:20" x14ac:dyDescent="0.3">
      <c r="A67" t="s">
        <v>66</v>
      </c>
      <c r="H67">
        <v>0</v>
      </c>
      <c r="I67">
        <v>0</v>
      </c>
      <c r="J67">
        <v>0.95</v>
      </c>
      <c r="K67">
        <v>0</v>
      </c>
      <c r="L67">
        <v>0</v>
      </c>
      <c r="M67">
        <v>62391</v>
      </c>
      <c r="N67">
        <v>18700</v>
      </c>
      <c r="O67">
        <v>59</v>
      </c>
      <c r="P67">
        <v>0</v>
      </c>
      <c r="Q67">
        <v>0</v>
      </c>
      <c r="R67">
        <v>633.65</v>
      </c>
      <c r="S67">
        <v>0</v>
      </c>
      <c r="T67">
        <v>0</v>
      </c>
    </row>
    <row r="68" spans="1:20" x14ac:dyDescent="0.3">
      <c r="A68" t="s">
        <v>67</v>
      </c>
      <c r="H68">
        <v>0</v>
      </c>
      <c r="I68">
        <v>0</v>
      </c>
      <c r="J68">
        <v>0.9</v>
      </c>
      <c r="K68">
        <v>0</v>
      </c>
      <c r="L68">
        <v>0</v>
      </c>
      <c r="M68">
        <v>3325</v>
      </c>
      <c r="N68">
        <v>18750</v>
      </c>
      <c r="O68">
        <v>4</v>
      </c>
      <c r="P68">
        <v>0</v>
      </c>
      <c r="Q68">
        <v>0</v>
      </c>
      <c r="R68">
        <v>735.95</v>
      </c>
      <c r="S68">
        <v>0</v>
      </c>
      <c r="T68">
        <v>0</v>
      </c>
    </row>
    <row r="69" spans="1:20" x14ac:dyDescent="0.3">
      <c r="A69" t="s">
        <v>68</v>
      </c>
      <c r="H69">
        <v>0</v>
      </c>
      <c r="I69">
        <v>0</v>
      </c>
      <c r="J69">
        <v>0.8</v>
      </c>
      <c r="K69">
        <v>0</v>
      </c>
      <c r="L69">
        <v>0</v>
      </c>
      <c r="M69">
        <v>29399</v>
      </c>
      <c r="N69">
        <v>18800</v>
      </c>
      <c r="O69">
        <v>86</v>
      </c>
      <c r="P69">
        <v>0</v>
      </c>
      <c r="Q69">
        <v>0</v>
      </c>
      <c r="R69">
        <v>727.35</v>
      </c>
      <c r="S69">
        <v>0</v>
      </c>
      <c r="T69">
        <v>0</v>
      </c>
    </row>
    <row r="70" spans="1:20" x14ac:dyDescent="0.3">
      <c r="A70" t="s">
        <v>69</v>
      </c>
      <c r="H70">
        <v>0</v>
      </c>
      <c r="I70">
        <v>0</v>
      </c>
      <c r="J70">
        <v>0.85</v>
      </c>
      <c r="K70">
        <v>0</v>
      </c>
      <c r="L70">
        <v>0</v>
      </c>
      <c r="M70">
        <v>3128</v>
      </c>
      <c r="N70">
        <v>18850</v>
      </c>
      <c r="O70">
        <v>103</v>
      </c>
      <c r="P70">
        <v>0</v>
      </c>
      <c r="Q70">
        <v>0</v>
      </c>
      <c r="R70">
        <v>781</v>
      </c>
      <c r="S70">
        <v>0</v>
      </c>
      <c r="T70">
        <v>0</v>
      </c>
    </row>
    <row r="71" spans="1:20" x14ac:dyDescent="0.3">
      <c r="A71" t="s">
        <v>70</v>
      </c>
      <c r="D71">
        <f>25*(J71-E71)</f>
        <v>-778.75</v>
      </c>
      <c r="E71">
        <v>31.95</v>
      </c>
      <c r="H71">
        <v>0</v>
      </c>
      <c r="I71">
        <v>0</v>
      </c>
      <c r="J71" s="2">
        <v>0.8</v>
      </c>
      <c r="K71">
        <v>0</v>
      </c>
      <c r="L71">
        <v>0</v>
      </c>
      <c r="M71">
        <v>15622</v>
      </c>
      <c r="N71">
        <v>18900</v>
      </c>
      <c r="O71">
        <v>8</v>
      </c>
      <c r="P71">
        <v>0</v>
      </c>
      <c r="Q71">
        <v>0</v>
      </c>
      <c r="R71">
        <v>828</v>
      </c>
      <c r="S71">
        <v>0</v>
      </c>
      <c r="T71">
        <v>0</v>
      </c>
    </row>
    <row r="72" spans="1:20" x14ac:dyDescent="0.3">
      <c r="A72" t="s">
        <v>71</v>
      </c>
      <c r="H72">
        <v>0</v>
      </c>
      <c r="I72">
        <v>0</v>
      </c>
      <c r="J72">
        <v>0.75</v>
      </c>
      <c r="K72">
        <v>0</v>
      </c>
      <c r="L72">
        <v>0</v>
      </c>
      <c r="M72">
        <v>1768</v>
      </c>
      <c r="N72">
        <v>18950</v>
      </c>
      <c r="O72">
        <v>0</v>
      </c>
      <c r="P72">
        <v>0</v>
      </c>
      <c r="Q72">
        <v>0</v>
      </c>
      <c r="R72">
        <v>866.5</v>
      </c>
      <c r="S72">
        <v>-303.40000000000009</v>
      </c>
      <c r="T72">
        <v>0</v>
      </c>
    </row>
    <row r="73" spans="1:20" x14ac:dyDescent="0.3">
      <c r="A73" t="s">
        <v>72</v>
      </c>
      <c r="H73">
        <v>0</v>
      </c>
      <c r="I73">
        <v>0</v>
      </c>
      <c r="J73">
        <v>0.7</v>
      </c>
      <c r="K73">
        <v>0</v>
      </c>
      <c r="L73">
        <v>0</v>
      </c>
      <c r="M73">
        <v>51928</v>
      </c>
      <c r="N73">
        <v>19000</v>
      </c>
      <c r="O73">
        <v>548</v>
      </c>
      <c r="P73">
        <v>0</v>
      </c>
      <c r="Q73">
        <v>0</v>
      </c>
      <c r="R73">
        <v>928.6</v>
      </c>
      <c r="S73">
        <v>0</v>
      </c>
      <c r="T73">
        <v>0</v>
      </c>
    </row>
    <row r="74" spans="1:20" x14ac:dyDescent="0.3">
      <c r="A74" t="s">
        <v>73</v>
      </c>
      <c r="H74">
        <v>0</v>
      </c>
      <c r="I74">
        <v>0</v>
      </c>
      <c r="J74">
        <v>0.65</v>
      </c>
      <c r="K74">
        <v>0</v>
      </c>
      <c r="L74">
        <v>0</v>
      </c>
      <c r="M74">
        <v>1047</v>
      </c>
      <c r="N74">
        <v>19050</v>
      </c>
      <c r="O74">
        <v>2</v>
      </c>
      <c r="P74">
        <v>0</v>
      </c>
      <c r="Q74">
        <v>0</v>
      </c>
      <c r="R74">
        <v>964.7</v>
      </c>
      <c r="S74">
        <v>-95.25</v>
      </c>
      <c r="T74">
        <v>0</v>
      </c>
    </row>
    <row r="75" spans="1:20" x14ac:dyDescent="0.3">
      <c r="A75" t="s">
        <v>74</v>
      </c>
      <c r="H75">
        <v>0</v>
      </c>
      <c r="I75">
        <v>0</v>
      </c>
      <c r="J75">
        <v>0.55000000000000004</v>
      </c>
      <c r="K75">
        <v>0</v>
      </c>
      <c r="L75">
        <v>0</v>
      </c>
      <c r="M75">
        <v>8070</v>
      </c>
      <c r="N75">
        <v>19100</v>
      </c>
      <c r="O75">
        <v>4</v>
      </c>
      <c r="P75">
        <v>0</v>
      </c>
      <c r="Q75">
        <v>0</v>
      </c>
      <c r="R75">
        <v>1014.15</v>
      </c>
      <c r="S75">
        <v>-115.94999999999993</v>
      </c>
      <c r="T75">
        <v>0</v>
      </c>
    </row>
    <row r="76" spans="1:20" x14ac:dyDescent="0.3">
      <c r="A76" t="s">
        <v>75</v>
      </c>
      <c r="H76">
        <v>0</v>
      </c>
      <c r="I76">
        <v>0</v>
      </c>
      <c r="J76">
        <v>0.55000000000000004</v>
      </c>
      <c r="K76">
        <v>0</v>
      </c>
      <c r="L76">
        <v>0</v>
      </c>
      <c r="M76">
        <v>980</v>
      </c>
      <c r="N76">
        <v>19150</v>
      </c>
      <c r="O76">
        <v>0</v>
      </c>
      <c r="P76">
        <v>0</v>
      </c>
      <c r="Q76">
        <v>0</v>
      </c>
      <c r="R76">
        <v>1063.7</v>
      </c>
      <c r="S76">
        <v>-870.34999999999991</v>
      </c>
      <c r="T76">
        <v>0</v>
      </c>
    </row>
    <row r="77" spans="1:20" x14ac:dyDescent="0.3">
      <c r="A77" t="s">
        <v>76</v>
      </c>
      <c r="H77">
        <v>0</v>
      </c>
      <c r="I77">
        <v>0</v>
      </c>
      <c r="J77">
        <v>0.5</v>
      </c>
      <c r="K77">
        <v>0</v>
      </c>
      <c r="L77">
        <v>0</v>
      </c>
      <c r="M77">
        <v>15589</v>
      </c>
      <c r="N77">
        <v>19200</v>
      </c>
      <c r="O77">
        <v>7</v>
      </c>
      <c r="P77">
        <v>0</v>
      </c>
      <c r="Q77">
        <v>0</v>
      </c>
      <c r="R77">
        <v>1113.3499999999999</v>
      </c>
      <c r="S77">
        <v>-94.550000000000182</v>
      </c>
      <c r="T77">
        <v>0</v>
      </c>
    </row>
    <row r="78" spans="1:20" x14ac:dyDescent="0.3">
      <c r="A78" t="s">
        <v>77</v>
      </c>
      <c r="H78">
        <v>0</v>
      </c>
      <c r="I78">
        <v>0</v>
      </c>
      <c r="J78">
        <v>0.5</v>
      </c>
      <c r="K78">
        <v>0</v>
      </c>
      <c r="L78">
        <v>0</v>
      </c>
      <c r="M78">
        <v>2361</v>
      </c>
      <c r="N78">
        <v>19250</v>
      </c>
      <c r="O78">
        <v>0</v>
      </c>
      <c r="P78">
        <v>0</v>
      </c>
      <c r="Q78">
        <v>0</v>
      </c>
      <c r="R78">
        <v>1163.0999999999999</v>
      </c>
      <c r="S78">
        <v>-866.05000000000018</v>
      </c>
      <c r="T78">
        <v>0</v>
      </c>
    </row>
    <row r="79" spans="1:20" x14ac:dyDescent="0.3">
      <c r="A79" t="s">
        <v>78</v>
      </c>
      <c r="H79">
        <v>0</v>
      </c>
      <c r="I79">
        <v>0</v>
      </c>
      <c r="J79">
        <v>0.6</v>
      </c>
      <c r="K79">
        <v>0</v>
      </c>
      <c r="L79">
        <v>0</v>
      </c>
      <c r="M79">
        <v>30802</v>
      </c>
      <c r="N79">
        <v>19300</v>
      </c>
      <c r="O79">
        <v>1</v>
      </c>
      <c r="P79">
        <v>0</v>
      </c>
      <c r="Q79">
        <v>0</v>
      </c>
      <c r="R79">
        <v>1217.9000000000001</v>
      </c>
      <c r="S79">
        <v>0</v>
      </c>
      <c r="T79">
        <v>0</v>
      </c>
    </row>
    <row r="80" spans="1:20" x14ac:dyDescent="0.3">
      <c r="A80" t="s">
        <v>79</v>
      </c>
      <c r="H80">
        <v>0</v>
      </c>
      <c r="I80">
        <v>0</v>
      </c>
      <c r="J80">
        <v>0.5</v>
      </c>
      <c r="K80">
        <v>0</v>
      </c>
      <c r="L80">
        <v>0</v>
      </c>
      <c r="M80">
        <v>8019</v>
      </c>
      <c r="N80">
        <v>19350</v>
      </c>
      <c r="O80">
        <v>91</v>
      </c>
      <c r="P80">
        <v>0</v>
      </c>
      <c r="Q80">
        <v>0</v>
      </c>
      <c r="R80">
        <v>1278.9000000000001</v>
      </c>
      <c r="S80">
        <v>0</v>
      </c>
      <c r="T80">
        <v>0</v>
      </c>
    </row>
    <row r="81" spans="1:20" x14ac:dyDescent="0.3">
      <c r="A81" t="s">
        <v>80</v>
      </c>
      <c r="H81">
        <v>0</v>
      </c>
      <c r="I81">
        <v>0</v>
      </c>
      <c r="J81">
        <v>0.5</v>
      </c>
      <c r="K81">
        <v>0</v>
      </c>
      <c r="L81">
        <v>0</v>
      </c>
      <c r="M81">
        <v>12972</v>
      </c>
      <c r="N81">
        <v>19400</v>
      </c>
      <c r="O81">
        <v>10</v>
      </c>
      <c r="P81">
        <v>0</v>
      </c>
      <c r="Q81">
        <v>0</v>
      </c>
      <c r="R81">
        <v>1312.6</v>
      </c>
      <c r="S81">
        <v>-88.900000000000091</v>
      </c>
      <c r="T81">
        <v>0</v>
      </c>
    </row>
    <row r="82" spans="1:20" x14ac:dyDescent="0.3">
      <c r="A82" t="s">
        <v>81</v>
      </c>
      <c r="H82">
        <v>0</v>
      </c>
      <c r="I82">
        <v>-446.2</v>
      </c>
      <c r="J82">
        <v>0.05</v>
      </c>
      <c r="K82">
        <v>0</v>
      </c>
      <c r="L82">
        <v>0</v>
      </c>
      <c r="M82">
        <v>0</v>
      </c>
      <c r="N82">
        <v>19450</v>
      </c>
      <c r="O82">
        <v>680</v>
      </c>
      <c r="P82">
        <v>680</v>
      </c>
      <c r="Q82">
        <v>0</v>
      </c>
      <c r="R82">
        <v>1373.7</v>
      </c>
      <c r="S82">
        <v>1373.55</v>
      </c>
      <c r="T82">
        <v>0</v>
      </c>
    </row>
    <row r="83" spans="1:20" x14ac:dyDescent="0.3">
      <c r="A83" t="s">
        <v>82</v>
      </c>
      <c r="H83">
        <v>0</v>
      </c>
      <c r="I83">
        <v>-305.3</v>
      </c>
      <c r="J83">
        <v>0.05</v>
      </c>
      <c r="K83">
        <v>0</v>
      </c>
      <c r="L83">
        <v>20</v>
      </c>
      <c r="M83">
        <v>20</v>
      </c>
      <c r="N83">
        <v>19500</v>
      </c>
      <c r="O83">
        <v>370</v>
      </c>
      <c r="P83">
        <v>370</v>
      </c>
      <c r="Q83">
        <v>0</v>
      </c>
      <c r="R83">
        <v>1423.7</v>
      </c>
      <c r="S83">
        <v>1423.2</v>
      </c>
      <c r="T83">
        <v>0</v>
      </c>
    </row>
    <row r="84" spans="1:20" x14ac:dyDescent="0.3">
      <c r="A84" t="s">
        <v>83</v>
      </c>
      <c r="H84">
        <v>0</v>
      </c>
      <c r="I84">
        <v>-446.95</v>
      </c>
      <c r="J84">
        <v>0.05</v>
      </c>
      <c r="K84">
        <v>0</v>
      </c>
      <c r="L84">
        <v>850</v>
      </c>
      <c r="M84">
        <v>850</v>
      </c>
      <c r="N84">
        <v>19550</v>
      </c>
      <c r="O84">
        <v>3630</v>
      </c>
      <c r="P84">
        <v>3630</v>
      </c>
      <c r="Q84">
        <v>0</v>
      </c>
      <c r="R84">
        <v>1473.65</v>
      </c>
      <c r="S84">
        <v>1473.4</v>
      </c>
      <c r="T84">
        <v>0</v>
      </c>
    </row>
    <row r="85" spans="1:20" x14ac:dyDescent="0.3">
      <c r="A85" t="s">
        <v>84</v>
      </c>
    </row>
    <row r="86" spans="1:20" x14ac:dyDescent="0.3">
      <c r="A86" t="s">
        <v>85</v>
      </c>
    </row>
    <row r="87" spans="1:20" x14ac:dyDescent="0.3">
      <c r="A87" t="s">
        <v>86</v>
      </c>
    </row>
    <row r="88" spans="1:20" x14ac:dyDescent="0.3">
      <c r="A88" t="s">
        <v>87</v>
      </c>
    </row>
    <row r="89" spans="1:20" x14ac:dyDescent="0.3">
      <c r="A89" t="s">
        <v>88</v>
      </c>
    </row>
    <row r="90" spans="1:20" x14ac:dyDescent="0.3">
      <c r="A90" t="s">
        <v>89</v>
      </c>
    </row>
    <row r="91" spans="1:20" x14ac:dyDescent="0.3">
      <c r="A91" t="s">
        <v>90</v>
      </c>
    </row>
    <row r="92" spans="1:20" x14ac:dyDescent="0.3">
      <c r="A92" t="s">
        <v>91</v>
      </c>
    </row>
    <row r="93" spans="1:20" x14ac:dyDescent="0.3">
      <c r="A93" t="s">
        <v>92</v>
      </c>
    </row>
    <row r="94" spans="1:20" x14ac:dyDescent="0.3">
      <c r="A94" t="s">
        <v>93</v>
      </c>
    </row>
    <row r="95" spans="1:20" x14ac:dyDescent="0.3">
      <c r="A95" t="s">
        <v>94</v>
      </c>
    </row>
    <row r="96" spans="1:20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0"/>
  <sheetViews>
    <sheetView tabSelected="1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I5" sqref="I5:I6"/>
    </sheetView>
  </sheetViews>
  <sheetFormatPr defaultColWidth="9.109375" defaultRowHeight="14.4" x14ac:dyDescent="0.3"/>
  <cols>
    <col min="1" max="1" width="6" style="4" customWidth="1"/>
    <col min="2" max="2" width="16.33203125" style="4" bestFit="1" customWidth="1"/>
    <col min="3" max="3" width="12.6640625" style="4" bestFit="1" customWidth="1"/>
    <col min="4" max="8" width="11.33203125" style="4" customWidth="1"/>
    <col min="9" max="9" width="13.33203125" style="4" customWidth="1"/>
    <col min="10" max="15" width="11.33203125" style="4" customWidth="1"/>
    <col min="16" max="16" width="16" style="4" customWidth="1"/>
    <col min="17" max="16384" width="9.109375" style="4"/>
  </cols>
  <sheetData>
    <row r="1" spans="1:18" ht="15.6" x14ac:dyDescent="0.3">
      <c r="A1" s="3"/>
      <c r="B1" s="22" t="s">
        <v>221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3"/>
      <c r="R1" s="3"/>
    </row>
    <row r="2" spans="1:18" ht="11.25" customHeight="1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 ht="15.6" x14ac:dyDescent="0.3">
      <c r="A3" s="3"/>
      <c r="B3" s="5" t="s">
        <v>222</v>
      </c>
      <c r="C3" s="6" t="s">
        <v>223</v>
      </c>
      <c r="D3" s="5" t="s">
        <v>224</v>
      </c>
      <c r="E3" s="5" t="s">
        <v>226</v>
      </c>
      <c r="F3" s="6" t="s">
        <v>225</v>
      </c>
      <c r="G3" s="7"/>
      <c r="H3" s="23">
        <f>IF(H5="OI PCR",O110/C110,N110/D110)</f>
        <v>1.2595637524690233</v>
      </c>
      <c r="I3" s="8">
        <f ca="1">NOW()</f>
        <v>45047.516656597225</v>
      </c>
      <c r="J3" s="23" t="e">
        <f>M110/E110</f>
        <v>#DIV/0!</v>
      </c>
      <c r="K3" s="3"/>
      <c r="L3" s="24" t="str">
        <f>IF(D110&gt;=N100,"BEARISH","BULLISH")</f>
        <v>BEARISH</v>
      </c>
      <c r="M3" s="24"/>
      <c r="N3" s="9"/>
      <c r="O3" s="25" t="str">
        <f>IF(C110&gt;=O110,"BEARISH","BULLISH")</f>
        <v>BULLISH</v>
      </c>
      <c r="P3" s="25"/>
      <c r="Q3" s="3"/>
      <c r="R3" s="3"/>
    </row>
    <row r="4" spans="1:18" ht="15.6" x14ac:dyDescent="0.3">
      <c r="A4" s="10"/>
      <c r="B4" s="11" t="str">
        <f>optionchain!E2</f>
        <v>NIFTY</v>
      </c>
      <c r="C4" s="12">
        <f>optionchain!E3</f>
        <v>45050</v>
      </c>
      <c r="D4" s="13">
        <f>optionchain!E4</f>
        <v>50</v>
      </c>
      <c r="E4" s="13">
        <f>ROUND(I5/F4,0)*F4</f>
        <v>18100</v>
      </c>
      <c r="F4" s="14">
        <v>100</v>
      </c>
      <c r="G4" s="7"/>
      <c r="H4" s="23"/>
      <c r="I4" s="15" t="s">
        <v>226</v>
      </c>
      <c r="J4" s="23"/>
      <c r="K4" s="3"/>
      <c r="L4" s="24"/>
      <c r="M4" s="24"/>
      <c r="N4" s="9"/>
      <c r="O4" s="25"/>
      <c r="P4" s="25"/>
      <c r="Q4" s="3"/>
      <c r="R4" s="3"/>
    </row>
    <row r="5" spans="1:18" x14ac:dyDescent="0.3">
      <c r="A5" s="3"/>
      <c r="B5" s="3"/>
      <c r="C5" s="3"/>
      <c r="D5" s="16"/>
      <c r="E5" s="16"/>
      <c r="F5" s="16"/>
      <c r="G5" s="3"/>
      <c r="H5" s="15" t="s">
        <v>227</v>
      </c>
      <c r="I5" s="26">
        <f>optionchain!E6</f>
        <v>18065</v>
      </c>
      <c r="J5" s="15" t="s">
        <v>228</v>
      </c>
      <c r="K5" s="3"/>
      <c r="L5" s="27" t="s">
        <v>229</v>
      </c>
      <c r="M5" s="27"/>
      <c r="N5" s="3"/>
      <c r="O5" s="27" t="s">
        <v>230</v>
      </c>
      <c r="P5" s="27"/>
      <c r="Q5" s="3"/>
      <c r="R5" s="3"/>
    </row>
    <row r="6" spans="1:18" x14ac:dyDescent="0.3">
      <c r="A6" s="3"/>
      <c r="B6" s="28" t="s">
        <v>231</v>
      </c>
      <c r="C6" s="28"/>
      <c r="D6" s="28"/>
      <c r="E6" s="28"/>
      <c r="F6" s="28"/>
      <c r="G6" s="28"/>
      <c r="H6" s="29"/>
      <c r="I6" s="26"/>
      <c r="J6" s="30" t="s">
        <v>232</v>
      </c>
      <c r="K6" s="30"/>
      <c r="L6" s="30"/>
      <c r="M6" s="30"/>
      <c r="N6" s="30"/>
      <c r="O6" s="30"/>
      <c r="P6" s="30"/>
      <c r="Q6" s="3"/>
      <c r="R6" s="3"/>
    </row>
    <row r="7" spans="1:18" x14ac:dyDescent="0.3">
      <c r="A7" s="3"/>
      <c r="B7" s="17" t="s">
        <v>233</v>
      </c>
      <c r="C7" s="17" t="s">
        <v>234</v>
      </c>
      <c r="D7" s="17" t="s">
        <v>235</v>
      </c>
      <c r="E7" s="17" t="s">
        <v>236</v>
      </c>
      <c r="F7" s="17" t="s">
        <v>237</v>
      </c>
      <c r="G7" s="17" t="s">
        <v>238</v>
      </c>
      <c r="H7" s="17" t="s">
        <v>239</v>
      </c>
      <c r="I7" s="17" t="s">
        <v>240</v>
      </c>
      <c r="J7" s="17" t="s">
        <v>239</v>
      </c>
      <c r="K7" s="17" t="s">
        <v>238</v>
      </c>
      <c r="L7" s="17" t="s">
        <v>237</v>
      </c>
      <c r="M7" s="17" t="s">
        <v>236</v>
      </c>
      <c r="N7" s="17" t="s">
        <v>235</v>
      </c>
      <c r="O7" s="17" t="s">
        <v>234</v>
      </c>
      <c r="P7" s="17" t="s">
        <v>233</v>
      </c>
      <c r="Q7" s="3"/>
      <c r="R7" s="3"/>
    </row>
    <row r="8" spans="1:18" x14ac:dyDescent="0.3">
      <c r="A8" s="18">
        <v>1</v>
      </c>
      <c r="B8" s="19" t="str">
        <f>IF(AND(D8&gt;0,H8&gt;0),"FRESH LONG",IF(AND(D8&lt;0,H8&lt;0),"LONG UNWIND",IF(AND(D8&gt;0,H8&lt;0),"FRESH SHORT",IF(AND(D8&lt;0,H8&gt;0),"SHORT COVER","-"))))</f>
        <v>-</v>
      </c>
      <c r="C8" s="19">
        <f>optionchain!M2</f>
        <v>0</v>
      </c>
      <c r="D8" s="19">
        <f>optionchain!L2</f>
        <v>0</v>
      </c>
      <c r="E8" s="19">
        <f>optionchain!H2</f>
        <v>0</v>
      </c>
      <c r="F8" s="19">
        <f>optionchain!K2</f>
        <v>0</v>
      </c>
      <c r="G8" s="19">
        <f>optionchain!J2</f>
        <v>2633</v>
      </c>
      <c r="H8" s="19">
        <f>optionchain!I2</f>
        <v>857.09999999999991</v>
      </c>
      <c r="I8" s="19">
        <f>optionchain!N2</f>
        <v>15450</v>
      </c>
      <c r="J8" s="19">
        <f>optionchain!S2</f>
        <v>0</v>
      </c>
      <c r="K8" s="19">
        <f>optionchain!R2</f>
        <v>0.65</v>
      </c>
      <c r="L8" s="19">
        <f>optionchain!Q2</f>
        <v>0</v>
      </c>
      <c r="M8" s="19">
        <f>optionchain!T2</f>
        <v>0</v>
      </c>
      <c r="N8" s="19">
        <f>optionchain!P2</f>
        <v>0</v>
      </c>
      <c r="O8" s="19">
        <f>optionchain!O2</f>
        <v>9299</v>
      </c>
      <c r="P8" s="19" t="str">
        <f>IF(AND(N8&gt;0,J8&gt;0),"FRESH LONG",IF(AND(N8&lt;0,J8&lt;0),"LONG UNWIND",IF(AND(N8&gt;0,J8&lt;0),"FRESH SHORT",IF(AND(N8&lt;0,J8&gt;0),"SHORT COVER","-"))))</f>
        <v>-</v>
      </c>
      <c r="Q8" s="3"/>
      <c r="R8" s="3"/>
    </row>
    <row r="9" spans="1:18" x14ac:dyDescent="0.3">
      <c r="A9" s="18">
        <v>2</v>
      </c>
      <c r="B9" s="19" t="str">
        <f t="shared" ref="B9:B72" si="0">IF(AND(D9&gt;0,H9&gt;0),"FRESH LONG",IF(AND(D9&lt;0,H9&lt;0),"LONG UNWIND",IF(AND(D9&gt;0,H9&lt;0),"FRESH SHORT",IF(AND(D9&lt;0,H9&gt;0),"SHORT COVER","-"))))</f>
        <v>-</v>
      </c>
      <c r="C9" s="19">
        <f>optionchain!M3</f>
        <v>7</v>
      </c>
      <c r="D9" s="19">
        <f>optionchain!L3</f>
        <v>0</v>
      </c>
      <c r="E9" s="19">
        <f>optionchain!H3</f>
        <v>0</v>
      </c>
      <c r="F9" s="19">
        <f>optionchain!K3</f>
        <v>0</v>
      </c>
      <c r="G9" s="19">
        <f>optionchain!J3</f>
        <v>2583.0500000000002</v>
      </c>
      <c r="H9" s="19">
        <f>optionchain!I3</f>
        <v>83.050000000000182</v>
      </c>
      <c r="I9" s="19">
        <f>optionchain!N3</f>
        <v>15500</v>
      </c>
      <c r="J9" s="19">
        <f>optionchain!S3</f>
        <v>0</v>
      </c>
      <c r="K9" s="19">
        <f>optionchain!R3</f>
        <v>0.75</v>
      </c>
      <c r="L9" s="19">
        <f>optionchain!Q3</f>
        <v>0</v>
      </c>
      <c r="M9" s="19">
        <f>optionchain!T3</f>
        <v>0</v>
      </c>
      <c r="N9" s="19">
        <f>optionchain!P3</f>
        <v>0</v>
      </c>
      <c r="O9" s="19">
        <f>optionchain!O3</f>
        <v>25766</v>
      </c>
      <c r="P9" s="19" t="str">
        <f t="shared" ref="P9:P72" si="1">IF(AND(N9&gt;0,J9&gt;0),"FRESH LONG",IF(AND(N9&lt;0,J9&lt;0),"LONG UNWIND",IF(AND(N9&gt;0,J9&lt;0),"FRESH SHORT",IF(AND(N9&lt;0,J9&gt;0),"SHORT COVER","-"))))</f>
        <v>-</v>
      </c>
      <c r="Q9" s="3"/>
      <c r="R9" s="3"/>
    </row>
    <row r="10" spans="1:18" x14ac:dyDescent="0.3">
      <c r="A10" s="18">
        <v>3</v>
      </c>
      <c r="B10" s="19" t="str">
        <f t="shared" si="0"/>
        <v>-</v>
      </c>
      <c r="C10" s="19">
        <f>optionchain!M4</f>
        <v>0</v>
      </c>
      <c r="D10" s="19">
        <f>optionchain!L4</f>
        <v>0</v>
      </c>
      <c r="E10" s="19">
        <f>optionchain!H4</f>
        <v>0</v>
      </c>
      <c r="F10" s="19">
        <f>optionchain!K4</f>
        <v>0</v>
      </c>
      <c r="G10" s="19">
        <f>optionchain!J4</f>
        <v>2533.1</v>
      </c>
      <c r="H10" s="19">
        <f>optionchain!I4</f>
        <v>851.19999999999982</v>
      </c>
      <c r="I10" s="19">
        <f>optionchain!N4</f>
        <v>15550</v>
      </c>
      <c r="J10" s="19">
        <f>optionchain!S4</f>
        <v>0</v>
      </c>
      <c r="K10" s="19">
        <f>optionchain!R4</f>
        <v>0.9</v>
      </c>
      <c r="L10" s="19">
        <f>optionchain!Q4</f>
        <v>0</v>
      </c>
      <c r="M10" s="19">
        <f>optionchain!T4</f>
        <v>0</v>
      </c>
      <c r="N10" s="19">
        <f>optionchain!P4</f>
        <v>0</v>
      </c>
      <c r="O10" s="19">
        <f>optionchain!O4</f>
        <v>316</v>
      </c>
      <c r="P10" s="19" t="str">
        <f t="shared" si="1"/>
        <v>-</v>
      </c>
      <c r="Q10" s="3"/>
      <c r="R10" s="3"/>
    </row>
    <row r="11" spans="1:18" x14ac:dyDescent="0.3">
      <c r="A11" s="18">
        <v>4</v>
      </c>
      <c r="B11" s="19" t="str">
        <f t="shared" si="0"/>
        <v>-</v>
      </c>
      <c r="C11" s="19">
        <f>optionchain!M5</f>
        <v>0</v>
      </c>
      <c r="D11" s="19">
        <f>optionchain!L5</f>
        <v>0</v>
      </c>
      <c r="E11" s="19">
        <f>optionchain!H5</f>
        <v>0</v>
      </c>
      <c r="F11" s="19">
        <f>optionchain!K5</f>
        <v>0</v>
      </c>
      <c r="G11" s="19">
        <f>optionchain!J5</f>
        <v>2483.15</v>
      </c>
      <c r="H11" s="19">
        <f>optionchain!I5</f>
        <v>847.80000000000018</v>
      </c>
      <c r="I11" s="19">
        <f>optionchain!N5</f>
        <v>15600</v>
      </c>
      <c r="J11" s="19">
        <f>optionchain!S5</f>
        <v>0</v>
      </c>
      <c r="K11" s="19">
        <f>optionchain!R5</f>
        <v>0.9</v>
      </c>
      <c r="L11" s="19">
        <f>optionchain!Q5</f>
        <v>0</v>
      </c>
      <c r="M11" s="19">
        <f>optionchain!T5</f>
        <v>0</v>
      </c>
      <c r="N11" s="19">
        <f>optionchain!P5</f>
        <v>0</v>
      </c>
      <c r="O11" s="19">
        <f>optionchain!O5</f>
        <v>636</v>
      </c>
      <c r="P11" s="19" t="str">
        <f t="shared" si="1"/>
        <v>-</v>
      </c>
      <c r="Q11" s="3"/>
      <c r="R11" s="3"/>
    </row>
    <row r="12" spans="1:18" x14ac:dyDescent="0.3">
      <c r="A12" s="18">
        <v>5</v>
      </c>
      <c r="B12" s="19" t="str">
        <f t="shared" si="0"/>
        <v>-</v>
      </c>
      <c r="C12" s="19">
        <f>optionchain!M6</f>
        <v>0</v>
      </c>
      <c r="D12" s="19">
        <f>optionchain!L6</f>
        <v>0</v>
      </c>
      <c r="E12" s="19">
        <f>optionchain!H6</f>
        <v>0</v>
      </c>
      <c r="F12" s="19">
        <f>optionchain!K6</f>
        <v>0</v>
      </c>
      <c r="G12" s="19">
        <f>optionchain!J6</f>
        <v>2433.1999999999998</v>
      </c>
      <c r="H12" s="19">
        <f>optionchain!I6</f>
        <v>844.09999999999991</v>
      </c>
      <c r="I12" s="19">
        <f>optionchain!N6</f>
        <v>15650</v>
      </c>
      <c r="J12" s="19">
        <f>optionchain!S6</f>
        <v>0</v>
      </c>
      <c r="K12" s="19">
        <f>optionchain!R6</f>
        <v>0.95</v>
      </c>
      <c r="L12" s="19">
        <f>optionchain!Q6</f>
        <v>0</v>
      </c>
      <c r="M12" s="19">
        <f>optionchain!T6</f>
        <v>0</v>
      </c>
      <c r="N12" s="19">
        <f>optionchain!P6</f>
        <v>0</v>
      </c>
      <c r="O12" s="19">
        <f>optionchain!O6</f>
        <v>276</v>
      </c>
      <c r="P12" s="19" t="str">
        <f t="shared" si="1"/>
        <v>-</v>
      </c>
      <c r="Q12" s="3"/>
      <c r="R12" s="3"/>
    </row>
    <row r="13" spans="1:18" x14ac:dyDescent="0.3">
      <c r="A13" s="18">
        <v>6</v>
      </c>
      <c r="B13" s="19" t="str">
        <f t="shared" si="0"/>
        <v>-</v>
      </c>
      <c r="C13" s="19">
        <f>optionchain!M7</f>
        <v>0</v>
      </c>
      <c r="D13" s="19">
        <f>optionchain!L7</f>
        <v>0</v>
      </c>
      <c r="E13" s="19">
        <f>optionchain!H7</f>
        <v>0</v>
      </c>
      <c r="F13" s="19">
        <f>optionchain!K7</f>
        <v>0</v>
      </c>
      <c r="G13" s="19">
        <f>optionchain!J7</f>
        <v>2383.3000000000002</v>
      </c>
      <c r="H13" s="19">
        <f>optionchain!I7</f>
        <v>840.10000000000014</v>
      </c>
      <c r="I13" s="19">
        <f>optionchain!N7</f>
        <v>15700</v>
      </c>
      <c r="J13" s="19">
        <f>optionchain!S7</f>
        <v>0</v>
      </c>
      <c r="K13" s="19">
        <f>optionchain!R7</f>
        <v>0.95</v>
      </c>
      <c r="L13" s="19">
        <f>optionchain!Q7</f>
        <v>0</v>
      </c>
      <c r="M13" s="19">
        <f>optionchain!T7</f>
        <v>0</v>
      </c>
      <c r="N13" s="19">
        <f>optionchain!P7</f>
        <v>0</v>
      </c>
      <c r="O13" s="19">
        <f>optionchain!O7</f>
        <v>223</v>
      </c>
      <c r="P13" s="19" t="str">
        <f t="shared" si="1"/>
        <v>-</v>
      </c>
      <c r="Q13" s="3"/>
      <c r="R13" s="3"/>
    </row>
    <row r="14" spans="1:18" x14ac:dyDescent="0.3">
      <c r="A14" s="18">
        <v>7</v>
      </c>
      <c r="B14" s="19" t="str">
        <f t="shared" si="0"/>
        <v>-</v>
      </c>
      <c r="C14" s="19">
        <f>optionchain!M8</f>
        <v>0</v>
      </c>
      <c r="D14" s="19">
        <f>optionchain!L8</f>
        <v>0</v>
      </c>
      <c r="E14" s="19">
        <f>optionchain!H8</f>
        <v>0</v>
      </c>
      <c r="F14" s="19">
        <f>optionchain!K8</f>
        <v>0</v>
      </c>
      <c r="G14" s="19">
        <f>optionchain!J8</f>
        <v>2333.35</v>
      </c>
      <c r="H14" s="19">
        <f>optionchain!I8</f>
        <v>835.69999999999982</v>
      </c>
      <c r="I14" s="19">
        <f>optionchain!N8</f>
        <v>15750</v>
      </c>
      <c r="J14" s="19">
        <f>optionchain!S8</f>
        <v>0</v>
      </c>
      <c r="K14" s="19">
        <f>optionchain!R8</f>
        <v>1</v>
      </c>
      <c r="L14" s="19">
        <f>optionchain!Q8</f>
        <v>0</v>
      </c>
      <c r="M14" s="19">
        <f>optionchain!T8</f>
        <v>0</v>
      </c>
      <c r="N14" s="19">
        <f>optionchain!P8</f>
        <v>0</v>
      </c>
      <c r="O14" s="19">
        <f>optionchain!O8</f>
        <v>150</v>
      </c>
      <c r="P14" s="19" t="str">
        <f t="shared" si="1"/>
        <v>-</v>
      </c>
      <c r="Q14" s="3"/>
      <c r="R14" s="3"/>
    </row>
    <row r="15" spans="1:18" x14ac:dyDescent="0.3">
      <c r="A15" s="18">
        <v>8</v>
      </c>
      <c r="B15" s="19" t="str">
        <f t="shared" si="0"/>
        <v>-</v>
      </c>
      <c r="C15" s="19">
        <f>optionchain!M9</f>
        <v>16</v>
      </c>
      <c r="D15" s="19">
        <f>optionchain!L9</f>
        <v>0</v>
      </c>
      <c r="E15" s="19">
        <f>optionchain!H9</f>
        <v>0</v>
      </c>
      <c r="F15" s="19">
        <f>optionchain!K9</f>
        <v>0</v>
      </c>
      <c r="G15" s="19">
        <f>optionchain!J9</f>
        <v>2283.4</v>
      </c>
      <c r="H15" s="19">
        <f>optionchain!I9</f>
        <v>273.35000000000014</v>
      </c>
      <c r="I15" s="19">
        <f>optionchain!N9</f>
        <v>15800</v>
      </c>
      <c r="J15" s="19">
        <f>optionchain!S9</f>
        <v>0</v>
      </c>
      <c r="K15" s="19">
        <f>optionchain!R9</f>
        <v>1</v>
      </c>
      <c r="L15" s="19">
        <f>optionchain!Q9</f>
        <v>0</v>
      </c>
      <c r="M15" s="19">
        <f>optionchain!T9</f>
        <v>0</v>
      </c>
      <c r="N15" s="19">
        <f>optionchain!P9</f>
        <v>0</v>
      </c>
      <c r="O15" s="19">
        <f>optionchain!O9</f>
        <v>822</v>
      </c>
      <c r="P15" s="19" t="str">
        <f t="shared" si="1"/>
        <v>-</v>
      </c>
      <c r="Q15" s="3"/>
      <c r="R15" s="3"/>
    </row>
    <row r="16" spans="1:18" x14ac:dyDescent="0.3">
      <c r="A16" s="18">
        <v>9</v>
      </c>
      <c r="B16" s="19" t="str">
        <f t="shared" si="0"/>
        <v>-</v>
      </c>
      <c r="C16" s="19">
        <f>optionchain!M10</f>
        <v>0</v>
      </c>
      <c r="D16" s="19">
        <f>optionchain!L10</f>
        <v>0</v>
      </c>
      <c r="E16" s="19">
        <f>optionchain!H10</f>
        <v>0</v>
      </c>
      <c r="F16" s="19">
        <f>optionchain!K10</f>
        <v>0</v>
      </c>
      <c r="G16" s="19">
        <f>optionchain!J10</f>
        <v>2233.4499999999998</v>
      </c>
      <c r="H16" s="19">
        <f>optionchain!I10</f>
        <v>825.74999999999977</v>
      </c>
      <c r="I16" s="19">
        <f>optionchain!N10</f>
        <v>15850</v>
      </c>
      <c r="J16" s="19">
        <f>optionchain!S10</f>
        <v>0</v>
      </c>
      <c r="K16" s="19">
        <f>optionchain!R10</f>
        <v>1.05</v>
      </c>
      <c r="L16" s="19">
        <f>optionchain!Q10</f>
        <v>0</v>
      </c>
      <c r="M16" s="19">
        <f>optionchain!T10</f>
        <v>0</v>
      </c>
      <c r="N16" s="19">
        <f>optionchain!P10</f>
        <v>0</v>
      </c>
      <c r="O16" s="19">
        <f>optionchain!O10</f>
        <v>168</v>
      </c>
      <c r="P16" s="19" t="str">
        <f t="shared" si="1"/>
        <v>-</v>
      </c>
      <c r="Q16" s="3"/>
      <c r="R16" s="3"/>
    </row>
    <row r="17" spans="1:18" x14ac:dyDescent="0.3">
      <c r="A17" s="18">
        <v>10</v>
      </c>
      <c r="B17" s="19" t="str">
        <f t="shared" si="0"/>
        <v>-</v>
      </c>
      <c r="C17" s="19">
        <f>optionchain!M11</f>
        <v>0</v>
      </c>
      <c r="D17" s="19">
        <f>optionchain!L11</f>
        <v>0</v>
      </c>
      <c r="E17" s="19">
        <f>optionchain!H11</f>
        <v>0</v>
      </c>
      <c r="F17" s="19">
        <f>optionchain!K11</f>
        <v>0</v>
      </c>
      <c r="G17" s="19">
        <f>optionchain!J11</f>
        <v>2183.5</v>
      </c>
      <c r="H17" s="19">
        <f>optionchain!I11</f>
        <v>820.09999999999991</v>
      </c>
      <c r="I17" s="19">
        <f>optionchain!N11</f>
        <v>15900</v>
      </c>
      <c r="J17" s="19">
        <f>optionchain!S11</f>
        <v>0</v>
      </c>
      <c r="K17" s="19">
        <f>optionchain!R11</f>
        <v>1.05</v>
      </c>
      <c r="L17" s="19">
        <f>optionchain!Q11</f>
        <v>0</v>
      </c>
      <c r="M17" s="19">
        <f>optionchain!T11</f>
        <v>0</v>
      </c>
      <c r="N17" s="19">
        <f>optionchain!P11</f>
        <v>0</v>
      </c>
      <c r="O17" s="19">
        <f>optionchain!O11</f>
        <v>811</v>
      </c>
      <c r="P17" s="19" t="str">
        <f t="shared" si="1"/>
        <v>-</v>
      </c>
      <c r="Q17" s="3"/>
      <c r="R17" s="3"/>
    </row>
    <row r="18" spans="1:18" x14ac:dyDescent="0.3">
      <c r="A18" s="18">
        <v>11</v>
      </c>
      <c r="B18" s="19" t="str">
        <f>IF(AND(D18&gt;0,H18&gt;0),"FRESH LONG",IF(AND(D18&lt;0,H18&lt;0),"LONG UNWIND",IF(AND(D18&gt;0,H18&lt;0),"FRESH SHORT",IF(AND(D18&lt;0,H18&gt;0),"SHORT COVER","-"))))</f>
        <v>-</v>
      </c>
      <c r="C18" s="19">
        <f>optionchain!M12</f>
        <v>0</v>
      </c>
      <c r="D18" s="19">
        <f>optionchain!L12</f>
        <v>0</v>
      </c>
      <c r="E18" s="19">
        <f>optionchain!H12</f>
        <v>0</v>
      </c>
      <c r="F18" s="19">
        <f>optionchain!K12</f>
        <v>0</v>
      </c>
      <c r="G18" s="19">
        <f>optionchain!J12</f>
        <v>2133.5500000000002</v>
      </c>
      <c r="H18" s="19">
        <f>optionchain!I12</f>
        <v>814.00000000000023</v>
      </c>
      <c r="I18" s="19">
        <f>optionchain!N12</f>
        <v>15950</v>
      </c>
      <c r="J18" s="19">
        <f>optionchain!S12</f>
        <v>0</v>
      </c>
      <c r="K18" s="19">
        <f>optionchain!R12</f>
        <v>1.1000000000000001</v>
      </c>
      <c r="L18" s="19">
        <f>optionchain!Q12</f>
        <v>0</v>
      </c>
      <c r="M18" s="19">
        <f>optionchain!T12</f>
        <v>0</v>
      </c>
      <c r="N18" s="19">
        <f>optionchain!P12</f>
        <v>0</v>
      </c>
      <c r="O18" s="19">
        <f>optionchain!O12</f>
        <v>623</v>
      </c>
      <c r="P18" s="19" t="str">
        <f t="shared" si="1"/>
        <v>-</v>
      </c>
      <c r="Q18" s="3"/>
      <c r="R18" s="3"/>
    </row>
    <row r="19" spans="1:18" x14ac:dyDescent="0.3">
      <c r="A19" s="18">
        <v>12</v>
      </c>
      <c r="B19" s="19" t="str">
        <f t="shared" si="0"/>
        <v>-</v>
      </c>
      <c r="C19" s="19">
        <f>optionchain!M13</f>
        <v>34</v>
      </c>
      <c r="D19" s="19">
        <f>optionchain!L13</f>
        <v>0</v>
      </c>
      <c r="E19" s="19">
        <f>optionchain!H13</f>
        <v>0</v>
      </c>
      <c r="F19" s="19">
        <f>optionchain!K13</f>
        <v>0</v>
      </c>
      <c r="G19" s="19">
        <f>optionchain!J13</f>
        <v>2063.5</v>
      </c>
      <c r="H19" s="19">
        <f>optionchain!I13</f>
        <v>0</v>
      </c>
      <c r="I19" s="19">
        <f>optionchain!N13</f>
        <v>16000</v>
      </c>
      <c r="J19" s="19">
        <f>optionchain!S13</f>
        <v>0</v>
      </c>
      <c r="K19" s="19">
        <f>optionchain!R13</f>
        <v>1.2</v>
      </c>
      <c r="L19" s="19">
        <f>optionchain!Q13</f>
        <v>0</v>
      </c>
      <c r="M19" s="19">
        <f>optionchain!T13</f>
        <v>0</v>
      </c>
      <c r="N19" s="19">
        <f>optionchain!P13</f>
        <v>0</v>
      </c>
      <c r="O19" s="19">
        <f>optionchain!O13</f>
        <v>73005</v>
      </c>
      <c r="P19" s="19" t="str">
        <f t="shared" si="1"/>
        <v>-</v>
      </c>
      <c r="Q19" s="3"/>
      <c r="R19" s="3"/>
    </row>
    <row r="20" spans="1:18" x14ac:dyDescent="0.3">
      <c r="A20" s="18">
        <v>13</v>
      </c>
      <c r="B20" s="19" t="str">
        <f t="shared" si="0"/>
        <v>-</v>
      </c>
      <c r="C20" s="19">
        <f>optionchain!M14</f>
        <v>0</v>
      </c>
      <c r="D20" s="19">
        <f>optionchain!L14</f>
        <v>0</v>
      </c>
      <c r="E20" s="19">
        <f>optionchain!H14</f>
        <v>0</v>
      </c>
      <c r="F20" s="19">
        <f>optionchain!K14</f>
        <v>0</v>
      </c>
      <c r="G20" s="19">
        <f>optionchain!J14</f>
        <v>2033.7</v>
      </c>
      <c r="H20" s="19">
        <f>optionchain!I14</f>
        <v>800.40000000000009</v>
      </c>
      <c r="I20" s="19">
        <f>optionchain!N14</f>
        <v>16050</v>
      </c>
      <c r="J20" s="19">
        <f>optionchain!S14</f>
        <v>0</v>
      </c>
      <c r="K20" s="19">
        <f>optionchain!R14</f>
        <v>1.1499999999999999</v>
      </c>
      <c r="L20" s="19">
        <f>optionchain!Q14</f>
        <v>0</v>
      </c>
      <c r="M20" s="19">
        <f>optionchain!T14</f>
        <v>0</v>
      </c>
      <c r="N20" s="19">
        <f>optionchain!P14</f>
        <v>0</v>
      </c>
      <c r="O20" s="19">
        <f>optionchain!O14</f>
        <v>332</v>
      </c>
      <c r="P20" s="19" t="str">
        <f t="shared" si="1"/>
        <v>-</v>
      </c>
      <c r="Q20" s="3"/>
      <c r="R20" s="3"/>
    </row>
    <row r="21" spans="1:18" x14ac:dyDescent="0.3">
      <c r="A21" s="18">
        <v>14</v>
      </c>
      <c r="B21" s="19" t="str">
        <f t="shared" si="0"/>
        <v>-</v>
      </c>
      <c r="C21" s="19">
        <f>optionchain!M15</f>
        <v>0</v>
      </c>
      <c r="D21" s="19">
        <f>optionchain!L15</f>
        <v>0</v>
      </c>
      <c r="E21" s="19">
        <f>optionchain!H15</f>
        <v>0</v>
      </c>
      <c r="F21" s="19">
        <f>optionchain!K15</f>
        <v>0</v>
      </c>
      <c r="G21" s="19">
        <f>optionchain!J15</f>
        <v>1983.75</v>
      </c>
      <c r="H21" s="19">
        <f>optionchain!I15</f>
        <v>792.8</v>
      </c>
      <c r="I21" s="19">
        <f>optionchain!N15</f>
        <v>16100</v>
      </c>
      <c r="J21" s="19">
        <f>optionchain!S15</f>
        <v>0</v>
      </c>
      <c r="K21" s="19">
        <f>optionchain!R15</f>
        <v>1.1499999999999999</v>
      </c>
      <c r="L21" s="19">
        <f>optionchain!Q15</f>
        <v>0</v>
      </c>
      <c r="M21" s="19">
        <f>optionchain!T15</f>
        <v>0</v>
      </c>
      <c r="N21" s="19">
        <f>optionchain!P15</f>
        <v>0</v>
      </c>
      <c r="O21" s="19">
        <f>optionchain!O15</f>
        <v>1766</v>
      </c>
      <c r="P21" s="19" t="str">
        <f t="shared" si="1"/>
        <v>-</v>
      </c>
      <c r="Q21" s="3"/>
      <c r="R21" s="3"/>
    </row>
    <row r="22" spans="1:18" x14ac:dyDescent="0.3">
      <c r="A22" s="18">
        <v>15</v>
      </c>
      <c r="B22" s="19" t="str">
        <f t="shared" si="0"/>
        <v>-</v>
      </c>
      <c r="C22" s="19">
        <f>optionchain!M16</f>
        <v>0</v>
      </c>
      <c r="D22" s="19">
        <f>optionchain!L16</f>
        <v>0</v>
      </c>
      <c r="E22" s="19">
        <f>optionchain!H16</f>
        <v>0</v>
      </c>
      <c r="F22" s="19">
        <f>optionchain!K16</f>
        <v>0</v>
      </c>
      <c r="G22" s="19">
        <f>optionchain!J16</f>
        <v>1933.8</v>
      </c>
      <c r="H22" s="19">
        <f>optionchain!I16</f>
        <v>784.59999999999991</v>
      </c>
      <c r="I22" s="19">
        <f>optionchain!N16</f>
        <v>16150</v>
      </c>
      <c r="J22" s="19">
        <f>optionchain!S16</f>
        <v>0</v>
      </c>
      <c r="K22" s="19">
        <f>optionchain!R16</f>
        <v>1.1499999999999999</v>
      </c>
      <c r="L22" s="19">
        <f>optionchain!Q16</f>
        <v>0</v>
      </c>
      <c r="M22" s="19">
        <f>optionchain!T16</f>
        <v>0</v>
      </c>
      <c r="N22" s="19">
        <f>optionchain!P16</f>
        <v>0</v>
      </c>
      <c r="O22" s="19">
        <f>optionchain!O16</f>
        <v>104</v>
      </c>
      <c r="P22" s="19" t="str">
        <f t="shared" si="1"/>
        <v>-</v>
      </c>
      <c r="Q22" s="3"/>
      <c r="R22" s="3"/>
    </row>
    <row r="23" spans="1:18" x14ac:dyDescent="0.3">
      <c r="A23" s="18">
        <v>16</v>
      </c>
      <c r="B23" s="19" t="str">
        <f t="shared" si="0"/>
        <v>-</v>
      </c>
      <c r="C23" s="19">
        <f>optionchain!M17</f>
        <v>0</v>
      </c>
      <c r="D23" s="19">
        <f>optionchain!L17</f>
        <v>0</v>
      </c>
      <c r="E23" s="19">
        <f>optionchain!H17</f>
        <v>0</v>
      </c>
      <c r="F23" s="19">
        <f>optionchain!K17</f>
        <v>0</v>
      </c>
      <c r="G23" s="19">
        <f>optionchain!J17</f>
        <v>1883.85</v>
      </c>
      <c r="H23" s="19">
        <f>optionchain!I17</f>
        <v>775.8</v>
      </c>
      <c r="I23" s="19">
        <f>optionchain!N17</f>
        <v>16200</v>
      </c>
      <c r="J23" s="19">
        <f>optionchain!S17</f>
        <v>0</v>
      </c>
      <c r="K23" s="19">
        <f>optionchain!R17</f>
        <v>1.1499999999999999</v>
      </c>
      <c r="L23" s="19">
        <f>optionchain!Q17</f>
        <v>0</v>
      </c>
      <c r="M23" s="19">
        <f>optionchain!T17</f>
        <v>0</v>
      </c>
      <c r="N23" s="19">
        <f>optionchain!P17</f>
        <v>0</v>
      </c>
      <c r="O23" s="19">
        <f>optionchain!O17</f>
        <v>4594</v>
      </c>
      <c r="P23" s="19" t="str">
        <f t="shared" si="1"/>
        <v>-</v>
      </c>
      <c r="Q23" s="3"/>
      <c r="R23" s="3"/>
    </row>
    <row r="24" spans="1:18" x14ac:dyDescent="0.3">
      <c r="A24" s="18">
        <v>17</v>
      </c>
      <c r="B24" s="19" t="str">
        <f t="shared" si="0"/>
        <v>-</v>
      </c>
      <c r="C24" s="19">
        <f>optionchain!M18</f>
        <v>1</v>
      </c>
      <c r="D24" s="19">
        <f>optionchain!L18</f>
        <v>0</v>
      </c>
      <c r="E24" s="19">
        <f>optionchain!H18</f>
        <v>0</v>
      </c>
      <c r="F24" s="19">
        <f>optionchain!K18</f>
        <v>0</v>
      </c>
      <c r="G24" s="19">
        <f>optionchain!J18</f>
        <v>1833.9</v>
      </c>
      <c r="H24" s="19">
        <f>optionchain!I18</f>
        <v>240.10000000000014</v>
      </c>
      <c r="I24" s="19">
        <f>optionchain!N18</f>
        <v>16250</v>
      </c>
      <c r="J24" s="19">
        <f>optionchain!S18</f>
        <v>0</v>
      </c>
      <c r="K24" s="19">
        <f>optionchain!R18</f>
        <v>1.2</v>
      </c>
      <c r="L24" s="19">
        <f>optionchain!Q18</f>
        <v>0</v>
      </c>
      <c r="M24" s="19">
        <f>optionchain!T18</f>
        <v>0</v>
      </c>
      <c r="N24" s="19">
        <f>optionchain!P18</f>
        <v>0</v>
      </c>
      <c r="O24" s="19">
        <f>optionchain!O18</f>
        <v>380</v>
      </c>
      <c r="P24" s="19" t="str">
        <f t="shared" si="1"/>
        <v>-</v>
      </c>
      <c r="Q24" s="3"/>
      <c r="R24" s="3"/>
    </row>
    <row r="25" spans="1:18" x14ac:dyDescent="0.3">
      <c r="A25" s="18">
        <v>18</v>
      </c>
      <c r="B25" s="19" t="str">
        <f t="shared" si="0"/>
        <v>-</v>
      </c>
      <c r="C25" s="19">
        <f>optionchain!M19</f>
        <v>0</v>
      </c>
      <c r="D25" s="19">
        <f>optionchain!L19</f>
        <v>0</v>
      </c>
      <c r="E25" s="19">
        <f>optionchain!H19</f>
        <v>0</v>
      </c>
      <c r="F25" s="19">
        <f>optionchain!K19</f>
        <v>0</v>
      </c>
      <c r="G25" s="19">
        <f>optionchain!J19</f>
        <v>1784</v>
      </c>
      <c r="H25" s="19">
        <f>optionchain!I19</f>
        <v>756.34999999999991</v>
      </c>
      <c r="I25" s="19">
        <f>optionchain!N19</f>
        <v>16300</v>
      </c>
      <c r="J25" s="19">
        <f>optionchain!S19</f>
        <v>0</v>
      </c>
      <c r="K25" s="19">
        <f>optionchain!R19</f>
        <v>1.25</v>
      </c>
      <c r="L25" s="19">
        <f>optionchain!Q19</f>
        <v>0</v>
      </c>
      <c r="M25" s="19">
        <f>optionchain!T19</f>
        <v>0</v>
      </c>
      <c r="N25" s="19">
        <f>optionchain!P19</f>
        <v>0</v>
      </c>
      <c r="O25" s="19">
        <f>optionchain!O19</f>
        <v>2189</v>
      </c>
      <c r="P25" s="19" t="str">
        <f t="shared" si="1"/>
        <v>-</v>
      </c>
      <c r="Q25" s="3"/>
      <c r="R25" s="3"/>
    </row>
    <row r="26" spans="1:18" x14ac:dyDescent="0.3">
      <c r="A26" s="18">
        <v>19</v>
      </c>
      <c r="B26" s="19" t="str">
        <f t="shared" si="0"/>
        <v>-</v>
      </c>
      <c r="C26" s="19">
        <f>optionchain!M20</f>
        <v>0</v>
      </c>
      <c r="D26" s="19">
        <f>optionchain!L20</f>
        <v>0</v>
      </c>
      <c r="E26" s="19">
        <f>optionchain!H20</f>
        <v>0</v>
      </c>
      <c r="F26" s="19">
        <f>optionchain!K20</f>
        <v>0</v>
      </c>
      <c r="G26" s="19">
        <f>optionchain!J20</f>
        <v>1734.05</v>
      </c>
      <c r="H26" s="19">
        <f>optionchain!I20</f>
        <v>745.65</v>
      </c>
      <c r="I26" s="19">
        <f>optionchain!N20</f>
        <v>16350</v>
      </c>
      <c r="J26" s="19">
        <f>optionchain!S20</f>
        <v>0</v>
      </c>
      <c r="K26" s="19">
        <f>optionchain!R20</f>
        <v>1.25</v>
      </c>
      <c r="L26" s="19">
        <f>optionchain!Q20</f>
        <v>0</v>
      </c>
      <c r="M26" s="19">
        <f>optionchain!T20</f>
        <v>0</v>
      </c>
      <c r="N26" s="19">
        <f>optionchain!P20</f>
        <v>0</v>
      </c>
      <c r="O26" s="19">
        <f>optionchain!O20</f>
        <v>237</v>
      </c>
      <c r="P26" s="19" t="str">
        <f t="shared" si="1"/>
        <v>-</v>
      </c>
      <c r="Q26" s="3"/>
      <c r="R26" s="3"/>
    </row>
    <row r="27" spans="1:18" x14ac:dyDescent="0.3">
      <c r="A27" s="18">
        <v>20</v>
      </c>
      <c r="B27" s="19" t="str">
        <f t="shared" si="0"/>
        <v>-</v>
      </c>
      <c r="C27" s="19">
        <f>optionchain!M21</f>
        <v>0</v>
      </c>
      <c r="D27" s="19">
        <f>optionchain!L21</f>
        <v>0</v>
      </c>
      <c r="E27" s="19">
        <f>optionchain!H21</f>
        <v>0</v>
      </c>
      <c r="F27" s="19">
        <f>optionchain!K21</f>
        <v>0</v>
      </c>
      <c r="G27" s="19">
        <f>optionchain!J21</f>
        <v>1684.1</v>
      </c>
      <c r="H27" s="19">
        <f>optionchain!I21</f>
        <v>734.19999999999993</v>
      </c>
      <c r="I27" s="19">
        <f>optionchain!N21</f>
        <v>16400</v>
      </c>
      <c r="J27" s="19">
        <f>optionchain!S21</f>
        <v>0</v>
      </c>
      <c r="K27" s="19">
        <f>optionchain!R21</f>
        <v>1.25</v>
      </c>
      <c r="L27" s="19">
        <f>optionchain!Q21</f>
        <v>0</v>
      </c>
      <c r="M27" s="19">
        <f>optionchain!T21</f>
        <v>0</v>
      </c>
      <c r="N27" s="19">
        <f>optionchain!P21</f>
        <v>0</v>
      </c>
      <c r="O27" s="19">
        <f>optionchain!O21</f>
        <v>6431</v>
      </c>
      <c r="P27" s="19" t="str">
        <f t="shared" si="1"/>
        <v>-</v>
      </c>
      <c r="Q27" s="3"/>
      <c r="R27" s="3"/>
    </row>
    <row r="28" spans="1:18" x14ac:dyDescent="0.3">
      <c r="A28" s="18">
        <v>21</v>
      </c>
      <c r="B28" s="19" t="str">
        <f t="shared" si="0"/>
        <v>-</v>
      </c>
      <c r="C28" s="19">
        <f>optionchain!M22</f>
        <v>0</v>
      </c>
      <c r="D28" s="19">
        <f>optionchain!L22</f>
        <v>0</v>
      </c>
      <c r="E28" s="19">
        <f>optionchain!H22</f>
        <v>0</v>
      </c>
      <c r="F28" s="19">
        <f>optionchain!K22</f>
        <v>0</v>
      </c>
      <c r="G28" s="19">
        <f>optionchain!J22</f>
        <v>1634.15</v>
      </c>
      <c r="H28" s="19">
        <f>optionchain!I22</f>
        <v>722.05000000000007</v>
      </c>
      <c r="I28" s="19">
        <f>optionchain!N22</f>
        <v>16450</v>
      </c>
      <c r="J28" s="19">
        <f>optionchain!S22</f>
        <v>0</v>
      </c>
      <c r="K28" s="19">
        <f>optionchain!R22</f>
        <v>1.3</v>
      </c>
      <c r="L28" s="19">
        <f>optionchain!Q22</f>
        <v>0</v>
      </c>
      <c r="M28" s="19">
        <f>optionchain!T22</f>
        <v>0</v>
      </c>
      <c r="N28" s="19">
        <f>optionchain!P22</f>
        <v>0</v>
      </c>
      <c r="O28" s="19">
        <f>optionchain!O22</f>
        <v>764</v>
      </c>
      <c r="P28" s="19" t="str">
        <f t="shared" si="1"/>
        <v>-</v>
      </c>
      <c r="Q28" s="3"/>
      <c r="R28" s="3"/>
    </row>
    <row r="29" spans="1:18" x14ac:dyDescent="0.3">
      <c r="A29" s="18">
        <v>22</v>
      </c>
      <c r="B29" s="19" t="str">
        <f t="shared" si="0"/>
        <v>-</v>
      </c>
      <c r="C29" s="19">
        <f>optionchain!M23</f>
        <v>415</v>
      </c>
      <c r="D29" s="19">
        <f>optionchain!L23</f>
        <v>0</v>
      </c>
      <c r="E29" s="19">
        <f>optionchain!H23</f>
        <v>0</v>
      </c>
      <c r="F29" s="19">
        <f>optionchain!K23</f>
        <v>0</v>
      </c>
      <c r="G29" s="19">
        <f>optionchain!J23</f>
        <v>1567.4</v>
      </c>
      <c r="H29" s="19">
        <f>optionchain!I23</f>
        <v>0</v>
      </c>
      <c r="I29" s="19">
        <f>optionchain!N23</f>
        <v>16500</v>
      </c>
      <c r="J29" s="19">
        <f>optionchain!S23</f>
        <v>0</v>
      </c>
      <c r="K29" s="19">
        <f>optionchain!R23</f>
        <v>1.45</v>
      </c>
      <c r="L29" s="19">
        <f>optionchain!Q23</f>
        <v>0</v>
      </c>
      <c r="M29" s="19">
        <f>optionchain!T23</f>
        <v>0</v>
      </c>
      <c r="N29" s="19">
        <f>optionchain!P23</f>
        <v>0</v>
      </c>
      <c r="O29" s="19">
        <f>optionchain!O23</f>
        <v>57753</v>
      </c>
      <c r="P29" s="19" t="str">
        <f t="shared" si="1"/>
        <v>-</v>
      </c>
      <c r="Q29" s="3"/>
      <c r="R29" s="3"/>
    </row>
    <row r="30" spans="1:18" x14ac:dyDescent="0.3">
      <c r="A30" s="18">
        <v>23</v>
      </c>
      <c r="B30" s="19" t="str">
        <f t="shared" si="0"/>
        <v>-</v>
      </c>
      <c r="C30" s="19">
        <f>optionchain!M24</f>
        <v>0</v>
      </c>
      <c r="D30" s="19">
        <f>optionchain!L24</f>
        <v>0</v>
      </c>
      <c r="E30" s="19">
        <f>optionchain!H24</f>
        <v>0</v>
      </c>
      <c r="F30" s="19">
        <f>optionchain!K24</f>
        <v>0</v>
      </c>
      <c r="G30" s="19">
        <f>optionchain!J24</f>
        <v>1534.3</v>
      </c>
      <c r="H30" s="19">
        <f>optionchain!I24</f>
        <v>695.75</v>
      </c>
      <c r="I30" s="19">
        <f>optionchain!N24</f>
        <v>16550</v>
      </c>
      <c r="J30" s="19">
        <f>optionchain!S24</f>
        <v>0</v>
      </c>
      <c r="K30" s="19">
        <f>optionchain!R24</f>
        <v>1.35</v>
      </c>
      <c r="L30" s="19">
        <f>optionchain!Q24</f>
        <v>0</v>
      </c>
      <c r="M30" s="19">
        <f>optionchain!T24</f>
        <v>0</v>
      </c>
      <c r="N30" s="19">
        <f>optionchain!P24</f>
        <v>0</v>
      </c>
      <c r="O30" s="19">
        <f>optionchain!O24</f>
        <v>1216</v>
      </c>
      <c r="P30" s="19" t="str">
        <f t="shared" si="1"/>
        <v>-</v>
      </c>
      <c r="Q30" s="3"/>
      <c r="R30" s="3"/>
    </row>
    <row r="31" spans="1:18" x14ac:dyDescent="0.3">
      <c r="A31" s="18">
        <v>24</v>
      </c>
      <c r="B31" s="19" t="str">
        <f t="shared" si="0"/>
        <v>-</v>
      </c>
      <c r="C31" s="19">
        <f>optionchain!M25</f>
        <v>21</v>
      </c>
      <c r="D31" s="19">
        <f>optionchain!L25</f>
        <v>0</v>
      </c>
      <c r="E31" s="19">
        <f>optionchain!H25</f>
        <v>0</v>
      </c>
      <c r="F31" s="19">
        <f>optionchain!K25</f>
        <v>0</v>
      </c>
      <c r="G31" s="19">
        <f>optionchain!J25</f>
        <v>1484.35</v>
      </c>
      <c r="H31" s="19">
        <f>optionchain!I25</f>
        <v>89.049999999999955</v>
      </c>
      <c r="I31" s="19">
        <f>optionchain!N25</f>
        <v>16600</v>
      </c>
      <c r="J31" s="19">
        <f>optionchain!S25</f>
        <v>0</v>
      </c>
      <c r="K31" s="19">
        <f>optionchain!R25</f>
        <v>1.45</v>
      </c>
      <c r="L31" s="19">
        <f>optionchain!Q25</f>
        <v>0</v>
      </c>
      <c r="M31" s="19">
        <f>optionchain!T25</f>
        <v>0</v>
      </c>
      <c r="N31" s="19">
        <f>optionchain!P25</f>
        <v>0</v>
      </c>
      <c r="O31" s="19">
        <f>optionchain!O25</f>
        <v>6308</v>
      </c>
      <c r="P31" s="19" t="str">
        <f t="shared" si="1"/>
        <v>-</v>
      </c>
      <c r="Q31" s="3"/>
      <c r="R31" s="3"/>
    </row>
    <row r="32" spans="1:18" x14ac:dyDescent="0.3">
      <c r="A32" s="18">
        <v>25</v>
      </c>
      <c r="B32" s="19" t="str">
        <f t="shared" si="0"/>
        <v>-</v>
      </c>
      <c r="C32" s="19">
        <f>optionchain!M26</f>
        <v>9</v>
      </c>
      <c r="D32" s="19">
        <f>optionchain!L26</f>
        <v>0</v>
      </c>
      <c r="E32" s="19">
        <f>optionchain!H26</f>
        <v>0</v>
      </c>
      <c r="F32" s="19">
        <f>optionchain!K26</f>
        <v>0</v>
      </c>
      <c r="G32" s="19">
        <f>optionchain!J26</f>
        <v>1434.4</v>
      </c>
      <c r="H32" s="19">
        <f>optionchain!I26</f>
        <v>116.15000000000009</v>
      </c>
      <c r="I32" s="19">
        <f>optionchain!N26</f>
        <v>16650</v>
      </c>
      <c r="J32" s="19">
        <f>optionchain!S26</f>
        <v>0</v>
      </c>
      <c r="K32" s="19">
        <f>optionchain!R26</f>
        <v>1.35</v>
      </c>
      <c r="L32" s="19">
        <f>optionchain!Q26</f>
        <v>0</v>
      </c>
      <c r="M32" s="19">
        <f>optionchain!T26</f>
        <v>0</v>
      </c>
      <c r="N32" s="19">
        <f>optionchain!P26</f>
        <v>0</v>
      </c>
      <c r="O32" s="19">
        <f>optionchain!O26</f>
        <v>1357</v>
      </c>
      <c r="P32" s="19" t="str">
        <f t="shared" si="1"/>
        <v>-</v>
      </c>
      <c r="Q32" s="3"/>
      <c r="R32" s="3"/>
    </row>
    <row r="33" spans="1:18" x14ac:dyDescent="0.3">
      <c r="A33" s="18">
        <v>26</v>
      </c>
      <c r="B33" s="19" t="str">
        <f t="shared" si="0"/>
        <v>-</v>
      </c>
      <c r="C33" s="19">
        <f>optionchain!M27</f>
        <v>66</v>
      </c>
      <c r="D33" s="19">
        <f>optionchain!L27</f>
        <v>0</v>
      </c>
      <c r="E33" s="19">
        <f>optionchain!H27</f>
        <v>0</v>
      </c>
      <c r="F33" s="19">
        <f>optionchain!K27</f>
        <v>0</v>
      </c>
      <c r="G33" s="19">
        <f>optionchain!J27</f>
        <v>1343.75</v>
      </c>
      <c r="H33" s="19">
        <f>optionchain!I27</f>
        <v>0</v>
      </c>
      <c r="I33" s="19">
        <f>optionchain!N27</f>
        <v>16700</v>
      </c>
      <c r="J33" s="19">
        <f>optionchain!S27</f>
        <v>0</v>
      </c>
      <c r="K33" s="19">
        <f>optionchain!R27</f>
        <v>1.5</v>
      </c>
      <c r="L33" s="19">
        <f>optionchain!Q27</f>
        <v>0</v>
      </c>
      <c r="M33" s="19">
        <f>optionchain!T27</f>
        <v>0</v>
      </c>
      <c r="N33" s="19">
        <f>optionchain!P27</f>
        <v>0</v>
      </c>
      <c r="O33" s="19">
        <f>optionchain!O27</f>
        <v>19307</v>
      </c>
      <c r="P33" s="19" t="str">
        <f t="shared" si="1"/>
        <v>-</v>
      </c>
      <c r="Q33" s="3"/>
      <c r="R33" s="3"/>
    </row>
    <row r="34" spans="1:18" x14ac:dyDescent="0.3">
      <c r="A34" s="18">
        <v>27</v>
      </c>
      <c r="B34" s="19" t="str">
        <f t="shared" si="0"/>
        <v>-</v>
      </c>
      <c r="C34" s="19">
        <f>optionchain!M28</f>
        <v>12</v>
      </c>
      <c r="D34" s="19">
        <f>optionchain!L28</f>
        <v>0</v>
      </c>
      <c r="E34" s="19">
        <f>optionchain!H28</f>
        <v>0</v>
      </c>
      <c r="F34" s="19">
        <f>optionchain!K28</f>
        <v>0</v>
      </c>
      <c r="G34" s="19">
        <f>optionchain!J28</f>
        <v>1334.55</v>
      </c>
      <c r="H34" s="19">
        <f>optionchain!I28</f>
        <v>179.54999999999995</v>
      </c>
      <c r="I34" s="19">
        <f>optionchain!N28</f>
        <v>16750</v>
      </c>
      <c r="J34" s="19">
        <f>optionchain!S28</f>
        <v>0</v>
      </c>
      <c r="K34" s="19">
        <f>optionchain!R28</f>
        <v>1.5</v>
      </c>
      <c r="L34" s="19">
        <f>optionchain!Q28</f>
        <v>0</v>
      </c>
      <c r="M34" s="19">
        <f>optionchain!T28</f>
        <v>0</v>
      </c>
      <c r="N34" s="19">
        <f>optionchain!P28</f>
        <v>0</v>
      </c>
      <c r="O34" s="19">
        <f>optionchain!O28</f>
        <v>1820</v>
      </c>
      <c r="P34" s="19" t="str">
        <f t="shared" si="1"/>
        <v>-</v>
      </c>
      <c r="Q34" s="3"/>
      <c r="R34" s="3"/>
    </row>
    <row r="35" spans="1:18" x14ac:dyDescent="0.3">
      <c r="A35" s="18">
        <v>28</v>
      </c>
      <c r="B35" s="19" t="str">
        <f t="shared" si="0"/>
        <v>-</v>
      </c>
      <c r="C35" s="19">
        <f>optionchain!M29</f>
        <v>124</v>
      </c>
      <c r="D35" s="19">
        <f>optionchain!L29</f>
        <v>0</v>
      </c>
      <c r="E35" s="19">
        <f>optionchain!H29</f>
        <v>0</v>
      </c>
      <c r="F35" s="19">
        <f>optionchain!K29</f>
        <v>0</v>
      </c>
      <c r="G35" s="19">
        <f>optionchain!J29</f>
        <v>1268.4000000000001</v>
      </c>
      <c r="H35" s="19">
        <f>optionchain!I29</f>
        <v>0</v>
      </c>
      <c r="I35" s="19">
        <f>optionchain!N29</f>
        <v>16800</v>
      </c>
      <c r="J35" s="19">
        <f>optionchain!S29</f>
        <v>0</v>
      </c>
      <c r="K35" s="19">
        <f>optionchain!R29</f>
        <v>1.55</v>
      </c>
      <c r="L35" s="19">
        <f>optionchain!Q29</f>
        <v>0</v>
      </c>
      <c r="M35" s="19">
        <f>optionchain!T29</f>
        <v>0</v>
      </c>
      <c r="N35" s="19">
        <f>optionchain!P29</f>
        <v>0</v>
      </c>
      <c r="O35" s="19">
        <f>optionchain!O29</f>
        <v>20225</v>
      </c>
      <c r="P35" s="19" t="str">
        <f t="shared" si="1"/>
        <v>-</v>
      </c>
      <c r="Q35" s="3"/>
      <c r="R35" s="3"/>
    </row>
    <row r="36" spans="1:18" x14ac:dyDescent="0.3">
      <c r="A36" s="18">
        <v>29</v>
      </c>
      <c r="B36" s="19" t="str">
        <f t="shared" si="0"/>
        <v>-</v>
      </c>
      <c r="C36" s="19">
        <f>optionchain!M30</f>
        <v>8</v>
      </c>
      <c r="D36" s="19">
        <f>optionchain!L30</f>
        <v>0</v>
      </c>
      <c r="E36" s="19">
        <f>optionchain!H30</f>
        <v>0</v>
      </c>
      <c r="F36" s="19">
        <f>optionchain!K30</f>
        <v>0</v>
      </c>
      <c r="G36" s="19">
        <f>optionchain!J30</f>
        <v>1234.75</v>
      </c>
      <c r="H36" s="19">
        <f>optionchain!I30</f>
        <v>306.14999999999998</v>
      </c>
      <c r="I36" s="19">
        <f>optionchain!N30</f>
        <v>16850</v>
      </c>
      <c r="J36" s="19">
        <f>optionchain!S30</f>
        <v>0</v>
      </c>
      <c r="K36" s="19">
        <f>optionchain!R30</f>
        <v>1.6</v>
      </c>
      <c r="L36" s="19">
        <f>optionchain!Q30</f>
        <v>0</v>
      </c>
      <c r="M36" s="19">
        <f>optionchain!T30</f>
        <v>0</v>
      </c>
      <c r="N36" s="19">
        <f>optionchain!P30</f>
        <v>0</v>
      </c>
      <c r="O36" s="19">
        <f>optionchain!O30</f>
        <v>1600</v>
      </c>
      <c r="P36" s="19" t="str">
        <f t="shared" si="1"/>
        <v>-</v>
      </c>
      <c r="Q36" s="3"/>
      <c r="R36" s="3"/>
    </row>
    <row r="37" spans="1:18" x14ac:dyDescent="0.3">
      <c r="A37" s="18">
        <v>30</v>
      </c>
      <c r="B37" s="19" t="str">
        <f t="shared" si="0"/>
        <v>-</v>
      </c>
      <c r="C37" s="19">
        <f>optionchain!M31</f>
        <v>35</v>
      </c>
      <c r="D37" s="19">
        <f>optionchain!L31</f>
        <v>0</v>
      </c>
      <c r="E37" s="19">
        <f>optionchain!H31</f>
        <v>0</v>
      </c>
      <c r="F37" s="19">
        <f>optionchain!K31</f>
        <v>0</v>
      </c>
      <c r="G37" s="19">
        <f>optionchain!J31</f>
        <v>1148.95</v>
      </c>
      <c r="H37" s="19">
        <f>optionchain!I31</f>
        <v>0</v>
      </c>
      <c r="I37" s="19">
        <f>optionchain!N31</f>
        <v>16900</v>
      </c>
      <c r="J37" s="19">
        <f>optionchain!S31</f>
        <v>0</v>
      </c>
      <c r="K37" s="19">
        <f>optionchain!R31</f>
        <v>1.9</v>
      </c>
      <c r="L37" s="19">
        <f>optionchain!Q31</f>
        <v>0</v>
      </c>
      <c r="M37" s="19">
        <f>optionchain!T31</f>
        <v>0</v>
      </c>
      <c r="N37" s="19">
        <f>optionchain!P31</f>
        <v>0</v>
      </c>
      <c r="O37" s="19">
        <f>optionchain!O31</f>
        <v>23395</v>
      </c>
      <c r="P37" s="19" t="str">
        <f t="shared" si="1"/>
        <v>-</v>
      </c>
      <c r="Q37" s="3"/>
      <c r="R37" s="3"/>
    </row>
    <row r="38" spans="1:18" x14ac:dyDescent="0.3">
      <c r="A38" s="18">
        <v>31</v>
      </c>
      <c r="B38" s="19" t="str">
        <f t="shared" si="0"/>
        <v>-</v>
      </c>
      <c r="C38" s="19">
        <f>optionchain!M32</f>
        <v>14</v>
      </c>
      <c r="D38" s="19">
        <f>optionchain!L32</f>
        <v>0</v>
      </c>
      <c r="E38" s="19">
        <f>optionchain!H32</f>
        <v>0</v>
      </c>
      <c r="F38" s="19">
        <f>optionchain!K32</f>
        <v>0</v>
      </c>
      <c r="G38" s="19">
        <f>optionchain!J32</f>
        <v>1135.05</v>
      </c>
      <c r="H38" s="19">
        <f>optionchain!I32</f>
        <v>239.75</v>
      </c>
      <c r="I38" s="19">
        <f>optionchain!N32</f>
        <v>16950</v>
      </c>
      <c r="J38" s="19">
        <f>optionchain!S32</f>
        <v>0</v>
      </c>
      <c r="K38" s="19">
        <f>optionchain!R32</f>
        <v>1.8</v>
      </c>
      <c r="L38" s="19">
        <f>optionchain!Q32</f>
        <v>0</v>
      </c>
      <c r="M38" s="19">
        <f>optionchain!T32</f>
        <v>0</v>
      </c>
      <c r="N38" s="19">
        <f>optionchain!P32</f>
        <v>0</v>
      </c>
      <c r="O38" s="19">
        <f>optionchain!O32</f>
        <v>2859</v>
      </c>
      <c r="P38" s="19" t="str">
        <f t="shared" si="1"/>
        <v>-</v>
      </c>
      <c r="Q38" s="3"/>
      <c r="R38" s="3"/>
    </row>
    <row r="39" spans="1:18" x14ac:dyDescent="0.3">
      <c r="A39" s="18">
        <v>32</v>
      </c>
      <c r="B39" s="19" t="str">
        <f t="shared" si="0"/>
        <v>-</v>
      </c>
      <c r="C39" s="19">
        <f>optionchain!M33</f>
        <v>1207</v>
      </c>
      <c r="D39" s="19">
        <f>optionchain!L33</f>
        <v>0</v>
      </c>
      <c r="E39" s="19">
        <f>optionchain!H33</f>
        <v>0</v>
      </c>
      <c r="F39" s="19">
        <f>optionchain!K33</f>
        <v>0</v>
      </c>
      <c r="G39" s="19">
        <f>optionchain!J33</f>
        <v>1076.05</v>
      </c>
      <c r="H39" s="19">
        <f>optionchain!I33</f>
        <v>0</v>
      </c>
      <c r="I39" s="19">
        <f>optionchain!N33</f>
        <v>17000</v>
      </c>
      <c r="J39" s="19">
        <f>optionchain!S33</f>
        <v>0</v>
      </c>
      <c r="K39" s="19">
        <f>optionchain!R33</f>
        <v>1.9</v>
      </c>
      <c r="L39" s="19">
        <f>optionchain!Q33</f>
        <v>0</v>
      </c>
      <c r="M39" s="19">
        <f>optionchain!T33</f>
        <v>0</v>
      </c>
      <c r="N39" s="19">
        <f>optionchain!P33</f>
        <v>0</v>
      </c>
      <c r="O39" s="19">
        <f>optionchain!O33</f>
        <v>63663</v>
      </c>
      <c r="P39" s="19" t="str">
        <f t="shared" si="1"/>
        <v>-</v>
      </c>
      <c r="Q39" s="3"/>
      <c r="R39" s="3"/>
    </row>
    <row r="40" spans="1:18" x14ac:dyDescent="0.3">
      <c r="A40" s="18">
        <v>33</v>
      </c>
      <c r="B40" s="19" t="str">
        <f t="shared" si="0"/>
        <v>-</v>
      </c>
      <c r="C40" s="19">
        <f>optionchain!M34</f>
        <v>66</v>
      </c>
      <c r="D40" s="19">
        <f>optionchain!L34</f>
        <v>0</v>
      </c>
      <c r="E40" s="19">
        <f>optionchain!H34</f>
        <v>0</v>
      </c>
      <c r="F40" s="19">
        <f>optionchain!K34</f>
        <v>0</v>
      </c>
      <c r="G40" s="19">
        <f>optionchain!J34</f>
        <v>1035.55</v>
      </c>
      <c r="H40" s="19">
        <f>optionchain!I34</f>
        <v>160.14999999999998</v>
      </c>
      <c r="I40" s="19">
        <f>optionchain!N34</f>
        <v>17050</v>
      </c>
      <c r="J40" s="19">
        <f>optionchain!S34</f>
        <v>0</v>
      </c>
      <c r="K40" s="19">
        <f>optionchain!R34</f>
        <v>2.0499999999999998</v>
      </c>
      <c r="L40" s="19">
        <f>optionchain!Q34</f>
        <v>0</v>
      </c>
      <c r="M40" s="19">
        <f>optionchain!T34</f>
        <v>0</v>
      </c>
      <c r="N40" s="19">
        <f>optionchain!P34</f>
        <v>0</v>
      </c>
      <c r="O40" s="19">
        <f>optionchain!O34</f>
        <v>4628</v>
      </c>
      <c r="P40" s="19" t="str">
        <f t="shared" si="1"/>
        <v>-</v>
      </c>
      <c r="Q40" s="3"/>
      <c r="R40" s="3"/>
    </row>
    <row r="41" spans="1:18" x14ac:dyDescent="0.3">
      <c r="A41" s="18">
        <v>34</v>
      </c>
      <c r="B41" s="19" t="str">
        <f t="shared" si="0"/>
        <v>-</v>
      </c>
      <c r="C41" s="19">
        <f>optionchain!M35</f>
        <v>542</v>
      </c>
      <c r="D41" s="19">
        <f>optionchain!L35</f>
        <v>0</v>
      </c>
      <c r="E41" s="19">
        <f>optionchain!H35</f>
        <v>0</v>
      </c>
      <c r="F41" s="19">
        <f>optionchain!K35</f>
        <v>0</v>
      </c>
      <c r="G41" s="19">
        <f>optionchain!J35</f>
        <v>967.6</v>
      </c>
      <c r="H41" s="19">
        <f>optionchain!I35</f>
        <v>0</v>
      </c>
      <c r="I41" s="19">
        <f>optionchain!N35</f>
        <v>17100</v>
      </c>
      <c r="J41" s="19">
        <f>optionchain!S35</f>
        <v>0</v>
      </c>
      <c r="K41" s="19">
        <f>optionchain!R35</f>
        <v>2.1</v>
      </c>
      <c r="L41" s="19">
        <f>optionchain!Q35</f>
        <v>0</v>
      </c>
      <c r="M41" s="19">
        <f>optionchain!T35</f>
        <v>0</v>
      </c>
      <c r="N41" s="19">
        <f>optionchain!P35</f>
        <v>0</v>
      </c>
      <c r="O41" s="19">
        <f>optionchain!O35</f>
        <v>26107</v>
      </c>
      <c r="P41" s="19" t="str">
        <f t="shared" si="1"/>
        <v>-</v>
      </c>
    </row>
    <row r="42" spans="1:18" x14ac:dyDescent="0.3">
      <c r="A42" s="18">
        <v>35</v>
      </c>
      <c r="B42" s="19" t="str">
        <f t="shared" si="0"/>
        <v>-</v>
      </c>
      <c r="C42" s="19">
        <f>optionchain!M36</f>
        <v>298</v>
      </c>
      <c r="D42" s="19">
        <f>optionchain!L36</f>
        <v>0</v>
      </c>
      <c r="E42" s="19">
        <f>optionchain!H36</f>
        <v>0</v>
      </c>
      <c r="F42" s="19">
        <f>optionchain!K36</f>
        <v>0</v>
      </c>
      <c r="G42" s="19">
        <f>optionchain!J36</f>
        <v>912.45</v>
      </c>
      <c r="H42" s="19">
        <f>optionchain!I36</f>
        <v>0</v>
      </c>
      <c r="I42" s="19">
        <f>optionchain!N36</f>
        <v>17150</v>
      </c>
      <c r="J42" s="19">
        <f>optionchain!S36</f>
        <v>0</v>
      </c>
      <c r="K42" s="19">
        <f>optionchain!R36</f>
        <v>2.2000000000000002</v>
      </c>
      <c r="L42" s="19">
        <f>optionchain!Q36</f>
        <v>0</v>
      </c>
      <c r="M42" s="19">
        <f>optionchain!T36</f>
        <v>0</v>
      </c>
      <c r="N42" s="19">
        <f>optionchain!P36</f>
        <v>0</v>
      </c>
      <c r="O42" s="19">
        <f>optionchain!O36</f>
        <v>12059</v>
      </c>
      <c r="P42" s="19" t="str">
        <f t="shared" si="1"/>
        <v>-</v>
      </c>
    </row>
    <row r="43" spans="1:18" x14ac:dyDescent="0.3">
      <c r="A43" s="18">
        <v>36</v>
      </c>
      <c r="B43" s="19" t="str">
        <f t="shared" si="0"/>
        <v>-</v>
      </c>
      <c r="C43" s="19">
        <f>optionchain!M37</f>
        <v>1401</v>
      </c>
      <c r="D43" s="19">
        <f>optionchain!L37</f>
        <v>0</v>
      </c>
      <c r="E43" s="19">
        <f>optionchain!H37</f>
        <v>0</v>
      </c>
      <c r="F43" s="19">
        <f>optionchain!K37</f>
        <v>0</v>
      </c>
      <c r="G43" s="19">
        <f>optionchain!J37</f>
        <v>872.3</v>
      </c>
      <c r="H43" s="19">
        <f>optionchain!I37</f>
        <v>0</v>
      </c>
      <c r="I43" s="19">
        <f>optionchain!N37</f>
        <v>17200</v>
      </c>
      <c r="J43" s="19">
        <f>optionchain!S37</f>
        <v>0</v>
      </c>
      <c r="K43" s="19">
        <f>optionchain!R37</f>
        <v>2.4</v>
      </c>
      <c r="L43" s="19">
        <f>optionchain!Q37</f>
        <v>0</v>
      </c>
      <c r="M43" s="19">
        <f>optionchain!T37</f>
        <v>0</v>
      </c>
      <c r="N43" s="19">
        <f>optionchain!P37</f>
        <v>0</v>
      </c>
      <c r="O43" s="19">
        <f>optionchain!O37</f>
        <v>57069</v>
      </c>
      <c r="P43" s="19" t="str">
        <f t="shared" si="1"/>
        <v>-</v>
      </c>
    </row>
    <row r="44" spans="1:18" x14ac:dyDescent="0.3">
      <c r="A44" s="18">
        <v>37</v>
      </c>
      <c r="B44" s="19" t="str">
        <f t="shared" si="0"/>
        <v>-</v>
      </c>
      <c r="C44" s="19">
        <f>optionchain!M38</f>
        <v>256</v>
      </c>
      <c r="D44" s="19">
        <f>optionchain!L38</f>
        <v>0</v>
      </c>
      <c r="E44" s="19">
        <f>optionchain!H38</f>
        <v>0</v>
      </c>
      <c r="F44" s="19">
        <f>optionchain!K38</f>
        <v>0</v>
      </c>
      <c r="G44" s="19">
        <f>optionchain!J38</f>
        <v>815.9</v>
      </c>
      <c r="H44" s="19">
        <f>optionchain!I38</f>
        <v>0</v>
      </c>
      <c r="I44" s="19">
        <f>optionchain!N38</f>
        <v>17250</v>
      </c>
      <c r="J44" s="19">
        <f>optionchain!S38</f>
        <v>0</v>
      </c>
      <c r="K44" s="19">
        <f>optionchain!R38</f>
        <v>2.5499999999999998</v>
      </c>
      <c r="L44" s="19">
        <f>optionchain!Q38</f>
        <v>0</v>
      </c>
      <c r="M44" s="19">
        <f>optionchain!T38</f>
        <v>0</v>
      </c>
      <c r="N44" s="19">
        <f>optionchain!P38</f>
        <v>0</v>
      </c>
      <c r="O44" s="19">
        <f>optionchain!O38</f>
        <v>16432</v>
      </c>
      <c r="P44" s="19" t="str">
        <f t="shared" si="1"/>
        <v>-</v>
      </c>
    </row>
    <row r="45" spans="1:18" x14ac:dyDescent="0.3">
      <c r="A45" s="18">
        <v>38</v>
      </c>
      <c r="B45" s="19" t="str">
        <f t="shared" si="0"/>
        <v>-</v>
      </c>
      <c r="C45" s="19">
        <f>optionchain!M39</f>
        <v>1236</v>
      </c>
      <c r="D45" s="19">
        <f>optionchain!L39</f>
        <v>0</v>
      </c>
      <c r="E45" s="19">
        <f>optionchain!H39</f>
        <v>0</v>
      </c>
      <c r="F45" s="19">
        <f>optionchain!K39</f>
        <v>0</v>
      </c>
      <c r="G45" s="19">
        <f>optionchain!J39</f>
        <v>759.8</v>
      </c>
      <c r="H45" s="19">
        <f>optionchain!I39</f>
        <v>0</v>
      </c>
      <c r="I45" s="19">
        <f>optionchain!N39</f>
        <v>17300</v>
      </c>
      <c r="J45" s="19">
        <f>optionchain!S39</f>
        <v>0</v>
      </c>
      <c r="K45" s="19">
        <f>optionchain!R39</f>
        <v>2.8</v>
      </c>
      <c r="L45" s="19">
        <f>optionchain!Q39</f>
        <v>0</v>
      </c>
      <c r="M45" s="19">
        <f>optionchain!T39</f>
        <v>0</v>
      </c>
      <c r="N45" s="19">
        <f>optionchain!P39</f>
        <v>0</v>
      </c>
      <c r="O45" s="19">
        <f>optionchain!O39</f>
        <v>48926</v>
      </c>
      <c r="P45" s="19" t="str">
        <f t="shared" si="1"/>
        <v>-</v>
      </c>
    </row>
    <row r="46" spans="1:18" x14ac:dyDescent="0.3">
      <c r="A46" s="18">
        <v>39</v>
      </c>
      <c r="B46" s="19" t="str">
        <f t="shared" si="0"/>
        <v>-</v>
      </c>
      <c r="C46" s="19">
        <f>optionchain!M40</f>
        <v>548</v>
      </c>
      <c r="D46" s="19">
        <f>optionchain!L40</f>
        <v>0</v>
      </c>
      <c r="E46" s="19">
        <f>optionchain!H40</f>
        <v>0</v>
      </c>
      <c r="F46" s="19">
        <f>optionchain!K40</f>
        <v>0</v>
      </c>
      <c r="G46" s="19">
        <f>optionchain!J40</f>
        <v>720.1</v>
      </c>
      <c r="H46" s="19">
        <f>optionchain!I40</f>
        <v>0</v>
      </c>
      <c r="I46" s="19">
        <f>optionchain!N40</f>
        <v>17350</v>
      </c>
      <c r="J46" s="19">
        <f>optionchain!S40</f>
        <v>0</v>
      </c>
      <c r="K46" s="19">
        <f>optionchain!R40</f>
        <v>2.95</v>
      </c>
      <c r="L46" s="19">
        <f>optionchain!Q40</f>
        <v>0</v>
      </c>
      <c r="M46" s="19">
        <f>optionchain!T40</f>
        <v>0</v>
      </c>
      <c r="N46" s="19">
        <f>optionchain!P40</f>
        <v>0</v>
      </c>
      <c r="O46" s="19">
        <f>optionchain!O40</f>
        <v>23667</v>
      </c>
      <c r="P46" s="19" t="str">
        <f t="shared" si="1"/>
        <v>-</v>
      </c>
    </row>
    <row r="47" spans="1:18" x14ac:dyDescent="0.3">
      <c r="A47" s="18">
        <v>40</v>
      </c>
      <c r="B47" s="19" t="str">
        <f t="shared" si="0"/>
        <v>-</v>
      </c>
      <c r="C47" s="19">
        <f>optionchain!M41</f>
        <v>1658</v>
      </c>
      <c r="D47" s="19">
        <f>optionchain!L41</f>
        <v>0</v>
      </c>
      <c r="E47" s="19">
        <f>optionchain!H41</f>
        <v>0</v>
      </c>
      <c r="F47" s="19">
        <f>optionchain!K41</f>
        <v>0</v>
      </c>
      <c r="G47" s="19">
        <f>optionchain!J41</f>
        <v>661.75</v>
      </c>
      <c r="H47" s="19">
        <f>optionchain!I41</f>
        <v>0</v>
      </c>
      <c r="I47" s="19">
        <f>optionchain!N41</f>
        <v>17400</v>
      </c>
      <c r="J47" s="19">
        <f>optionchain!S41</f>
        <v>0</v>
      </c>
      <c r="K47" s="19">
        <f>optionchain!R41</f>
        <v>3.3</v>
      </c>
      <c r="L47" s="19">
        <f>optionchain!Q41</f>
        <v>0</v>
      </c>
      <c r="M47" s="19">
        <f>optionchain!T41</f>
        <v>0</v>
      </c>
      <c r="N47" s="19">
        <f>optionchain!P41</f>
        <v>0</v>
      </c>
      <c r="O47" s="19">
        <f>optionchain!O41</f>
        <v>53643</v>
      </c>
      <c r="P47" s="19" t="str">
        <f t="shared" si="1"/>
        <v>-</v>
      </c>
    </row>
    <row r="48" spans="1:18" x14ac:dyDescent="0.3">
      <c r="A48" s="18">
        <v>41</v>
      </c>
      <c r="B48" s="19" t="str">
        <f t="shared" si="0"/>
        <v>-</v>
      </c>
      <c r="C48" s="19">
        <f>optionchain!M42</f>
        <v>383</v>
      </c>
      <c r="D48" s="19">
        <f>optionchain!L42</f>
        <v>0</v>
      </c>
      <c r="E48" s="19">
        <f>optionchain!H42</f>
        <v>0</v>
      </c>
      <c r="F48" s="19">
        <f>optionchain!K42</f>
        <v>0</v>
      </c>
      <c r="G48" s="19">
        <f>optionchain!J42</f>
        <v>614.95000000000005</v>
      </c>
      <c r="H48" s="19">
        <f>optionchain!I42</f>
        <v>0</v>
      </c>
      <c r="I48" s="19">
        <f>optionchain!N42</f>
        <v>17450</v>
      </c>
      <c r="J48" s="19">
        <f>optionchain!S42</f>
        <v>0</v>
      </c>
      <c r="K48" s="19">
        <f>optionchain!R42</f>
        <v>3.7</v>
      </c>
      <c r="L48" s="19">
        <f>optionchain!Q42</f>
        <v>0</v>
      </c>
      <c r="M48" s="19">
        <f>optionchain!T42</f>
        <v>0</v>
      </c>
      <c r="N48" s="19">
        <f>optionchain!P42</f>
        <v>0</v>
      </c>
      <c r="O48" s="19">
        <f>optionchain!O42</f>
        <v>29578</v>
      </c>
      <c r="P48" s="19" t="str">
        <f t="shared" si="1"/>
        <v>-</v>
      </c>
    </row>
    <row r="49" spans="1:16" x14ac:dyDescent="0.3">
      <c r="A49" s="18">
        <v>42</v>
      </c>
      <c r="B49" s="19" t="str">
        <f t="shared" si="0"/>
        <v>-</v>
      </c>
      <c r="C49" s="19">
        <f>optionchain!M43</f>
        <v>12522</v>
      </c>
      <c r="D49" s="19">
        <f>optionchain!L43</f>
        <v>0</v>
      </c>
      <c r="E49" s="19">
        <f>optionchain!H43</f>
        <v>0</v>
      </c>
      <c r="F49" s="19">
        <f>optionchain!K43</f>
        <v>0</v>
      </c>
      <c r="G49" s="19">
        <f>optionchain!J43</f>
        <v>569.6</v>
      </c>
      <c r="H49" s="19">
        <f>optionchain!I43</f>
        <v>0</v>
      </c>
      <c r="I49" s="19">
        <f>optionchain!N43</f>
        <v>17500</v>
      </c>
      <c r="J49" s="19">
        <f>optionchain!S43</f>
        <v>0</v>
      </c>
      <c r="K49" s="19">
        <f>optionchain!R43</f>
        <v>4.0999999999999996</v>
      </c>
      <c r="L49" s="19">
        <f>optionchain!Q43</f>
        <v>0</v>
      </c>
      <c r="M49" s="19">
        <f>optionchain!T43</f>
        <v>0</v>
      </c>
      <c r="N49" s="19">
        <f>optionchain!P43</f>
        <v>0</v>
      </c>
      <c r="O49" s="19">
        <f>optionchain!O43</f>
        <v>100439</v>
      </c>
      <c r="P49" s="19" t="str">
        <f t="shared" si="1"/>
        <v>-</v>
      </c>
    </row>
    <row r="50" spans="1:16" x14ac:dyDescent="0.3">
      <c r="A50" s="18">
        <v>43</v>
      </c>
      <c r="B50" s="19" t="str">
        <f t="shared" si="0"/>
        <v>-</v>
      </c>
      <c r="C50" s="19">
        <f>optionchain!M44</f>
        <v>1125</v>
      </c>
      <c r="D50" s="19">
        <f>optionchain!L44</f>
        <v>0</v>
      </c>
      <c r="E50" s="19">
        <f>optionchain!H44</f>
        <v>0</v>
      </c>
      <c r="F50" s="19">
        <f>optionchain!K44</f>
        <v>0</v>
      </c>
      <c r="G50" s="19">
        <f>optionchain!J44</f>
        <v>509.45</v>
      </c>
      <c r="H50" s="19">
        <f>optionchain!I44</f>
        <v>0</v>
      </c>
      <c r="I50" s="19">
        <f>optionchain!N44</f>
        <v>17550</v>
      </c>
      <c r="J50" s="19">
        <f>optionchain!S44</f>
        <v>0</v>
      </c>
      <c r="K50" s="19">
        <f>optionchain!R44</f>
        <v>4.55</v>
      </c>
      <c r="L50" s="19">
        <f>optionchain!Q44</f>
        <v>0</v>
      </c>
      <c r="M50" s="19">
        <f>optionchain!T44</f>
        <v>0</v>
      </c>
      <c r="N50" s="19">
        <f>optionchain!P44</f>
        <v>0</v>
      </c>
      <c r="O50" s="19">
        <f>optionchain!O44</f>
        <v>38653</v>
      </c>
      <c r="P50" s="19" t="str">
        <f t="shared" si="1"/>
        <v>-</v>
      </c>
    </row>
    <row r="51" spans="1:16" x14ac:dyDescent="0.3">
      <c r="A51" s="18">
        <v>44</v>
      </c>
      <c r="B51" s="19" t="str">
        <f t="shared" si="0"/>
        <v>-</v>
      </c>
      <c r="C51" s="19">
        <f>optionchain!M45</f>
        <v>11579</v>
      </c>
      <c r="D51" s="19">
        <f>optionchain!L45</f>
        <v>0</v>
      </c>
      <c r="E51" s="19">
        <f>optionchain!H45</f>
        <v>0</v>
      </c>
      <c r="F51" s="19">
        <f>optionchain!K45</f>
        <v>0</v>
      </c>
      <c r="G51" s="19">
        <f>optionchain!J45</f>
        <v>458.65</v>
      </c>
      <c r="H51" s="19">
        <f>optionchain!I45</f>
        <v>0</v>
      </c>
      <c r="I51" s="19">
        <f>optionchain!N45</f>
        <v>17600</v>
      </c>
      <c r="J51" s="19">
        <f>optionchain!S45</f>
        <v>0</v>
      </c>
      <c r="K51" s="19">
        <f>optionchain!R45</f>
        <v>5.15</v>
      </c>
      <c r="L51" s="19">
        <f>optionchain!Q45</f>
        <v>0</v>
      </c>
      <c r="M51" s="19">
        <f>optionchain!T45</f>
        <v>0</v>
      </c>
      <c r="N51" s="19">
        <f>optionchain!P45</f>
        <v>0</v>
      </c>
      <c r="O51" s="19">
        <f>optionchain!O45</f>
        <v>91284</v>
      </c>
      <c r="P51" s="19" t="str">
        <f t="shared" si="1"/>
        <v>-</v>
      </c>
    </row>
    <row r="52" spans="1:16" x14ac:dyDescent="0.3">
      <c r="A52" s="18">
        <v>45</v>
      </c>
      <c r="B52" s="19" t="str">
        <f t="shared" si="0"/>
        <v>-</v>
      </c>
      <c r="C52" s="19">
        <f>optionchain!M46</f>
        <v>2280</v>
      </c>
      <c r="D52" s="19">
        <f>optionchain!L46</f>
        <v>0</v>
      </c>
      <c r="E52" s="19">
        <f>optionchain!H46</f>
        <v>0</v>
      </c>
      <c r="F52" s="19">
        <f>optionchain!K46</f>
        <v>0</v>
      </c>
      <c r="G52" s="19">
        <f>optionchain!J46</f>
        <v>411.25</v>
      </c>
      <c r="H52" s="19">
        <f>optionchain!I46</f>
        <v>0</v>
      </c>
      <c r="I52" s="19">
        <f>optionchain!N46</f>
        <v>17650</v>
      </c>
      <c r="J52" s="19">
        <f>optionchain!S46</f>
        <v>0</v>
      </c>
      <c r="K52" s="19">
        <f>optionchain!R46</f>
        <v>5.95</v>
      </c>
      <c r="L52" s="19">
        <f>optionchain!Q46</f>
        <v>0</v>
      </c>
      <c r="M52" s="19">
        <f>optionchain!T46</f>
        <v>0</v>
      </c>
      <c r="N52" s="19">
        <f>optionchain!P46</f>
        <v>0</v>
      </c>
      <c r="O52" s="19">
        <f>optionchain!O46</f>
        <v>40962</v>
      </c>
      <c r="P52" s="19" t="str">
        <f t="shared" si="1"/>
        <v>-</v>
      </c>
    </row>
    <row r="53" spans="1:16" x14ac:dyDescent="0.3">
      <c r="A53" s="18">
        <v>46</v>
      </c>
      <c r="B53" s="19" t="str">
        <f t="shared" si="0"/>
        <v>-</v>
      </c>
      <c r="C53" s="19">
        <f>optionchain!M47</f>
        <v>46514</v>
      </c>
      <c r="D53" s="19">
        <f>optionchain!L47</f>
        <v>0</v>
      </c>
      <c r="E53" s="19">
        <f>optionchain!H47</f>
        <v>0</v>
      </c>
      <c r="F53" s="19">
        <f>optionchain!K47</f>
        <v>0</v>
      </c>
      <c r="G53" s="19">
        <f>optionchain!J47</f>
        <v>372.15</v>
      </c>
      <c r="H53" s="19">
        <f>optionchain!I47</f>
        <v>0</v>
      </c>
      <c r="I53" s="19">
        <f>optionchain!N47</f>
        <v>17700</v>
      </c>
      <c r="J53" s="19">
        <f>optionchain!S47</f>
        <v>0</v>
      </c>
      <c r="K53" s="19">
        <f>optionchain!R47</f>
        <v>7.3</v>
      </c>
      <c r="L53" s="19">
        <f>optionchain!Q47</f>
        <v>0</v>
      </c>
      <c r="M53" s="19">
        <f>optionchain!T47</f>
        <v>0</v>
      </c>
      <c r="N53" s="19">
        <f>optionchain!P47</f>
        <v>0</v>
      </c>
      <c r="O53" s="19">
        <f>optionchain!O47</f>
        <v>120839</v>
      </c>
      <c r="P53" s="19" t="str">
        <f t="shared" si="1"/>
        <v>-</v>
      </c>
    </row>
    <row r="54" spans="1:16" x14ac:dyDescent="0.3">
      <c r="A54" s="18">
        <v>47</v>
      </c>
      <c r="B54" s="19" t="str">
        <f t="shared" si="0"/>
        <v>-</v>
      </c>
      <c r="C54" s="19">
        <f>optionchain!M48</f>
        <v>3621</v>
      </c>
      <c r="D54" s="19">
        <f>optionchain!L48</f>
        <v>0</v>
      </c>
      <c r="E54" s="19">
        <f>optionchain!H48</f>
        <v>0</v>
      </c>
      <c r="F54" s="19">
        <f>optionchain!K48</f>
        <v>0</v>
      </c>
      <c r="G54" s="19">
        <f>optionchain!J48</f>
        <v>315</v>
      </c>
      <c r="H54" s="19">
        <f>optionchain!I48</f>
        <v>0</v>
      </c>
      <c r="I54" s="19">
        <f>optionchain!N48</f>
        <v>17750</v>
      </c>
      <c r="J54" s="19">
        <f>optionchain!S48</f>
        <v>0</v>
      </c>
      <c r="K54" s="19">
        <f>optionchain!R48</f>
        <v>8.9499999999999993</v>
      </c>
      <c r="L54" s="19">
        <f>optionchain!Q48</f>
        <v>0</v>
      </c>
      <c r="M54" s="19">
        <f>optionchain!T48</f>
        <v>0</v>
      </c>
      <c r="N54" s="19">
        <f>optionchain!P48</f>
        <v>0</v>
      </c>
      <c r="O54" s="19">
        <f>optionchain!O48</f>
        <v>38329</v>
      </c>
      <c r="P54" s="19" t="str">
        <f t="shared" si="1"/>
        <v>-</v>
      </c>
    </row>
    <row r="55" spans="1:16" x14ac:dyDescent="0.3">
      <c r="A55" s="18">
        <v>48</v>
      </c>
      <c r="B55" s="19" t="str">
        <f t="shared" si="0"/>
        <v>-</v>
      </c>
      <c r="C55" s="19">
        <f>optionchain!M49</f>
        <v>69935</v>
      </c>
      <c r="D55" s="19">
        <f>optionchain!L49</f>
        <v>0</v>
      </c>
      <c r="E55" s="19">
        <f>optionchain!H49</f>
        <v>0</v>
      </c>
      <c r="F55" s="19">
        <f>optionchain!K49</f>
        <v>0</v>
      </c>
      <c r="G55" s="19">
        <f>optionchain!J49</f>
        <v>268.2</v>
      </c>
      <c r="H55" s="19">
        <f>optionchain!I49</f>
        <v>0</v>
      </c>
      <c r="I55" s="19">
        <f>optionchain!N49</f>
        <v>17800</v>
      </c>
      <c r="J55" s="19">
        <f>optionchain!S49</f>
        <v>0</v>
      </c>
      <c r="K55" s="19">
        <f>optionchain!R49</f>
        <v>11.75</v>
      </c>
      <c r="L55" s="19">
        <f>optionchain!Q49</f>
        <v>0</v>
      </c>
      <c r="M55" s="19">
        <f>optionchain!T49</f>
        <v>0</v>
      </c>
      <c r="N55" s="19">
        <f>optionchain!P49</f>
        <v>0</v>
      </c>
      <c r="O55" s="19">
        <f>optionchain!O49</f>
        <v>161182</v>
      </c>
      <c r="P55" s="19" t="str">
        <f t="shared" si="1"/>
        <v>-</v>
      </c>
    </row>
    <row r="56" spans="1:16" x14ac:dyDescent="0.3">
      <c r="A56" s="18">
        <v>49</v>
      </c>
      <c r="B56" s="19" t="str">
        <f t="shared" si="0"/>
        <v>-</v>
      </c>
      <c r="C56" s="19">
        <f>optionchain!M50</f>
        <v>9409</v>
      </c>
      <c r="D56" s="19">
        <f>optionchain!L50</f>
        <v>0</v>
      </c>
      <c r="E56" s="19">
        <f>optionchain!H50</f>
        <v>0</v>
      </c>
      <c r="F56" s="19">
        <f>optionchain!K50</f>
        <v>0</v>
      </c>
      <c r="G56" s="19">
        <f>optionchain!J50</f>
        <v>221.25</v>
      </c>
      <c r="H56" s="19">
        <f>optionchain!I50</f>
        <v>0</v>
      </c>
      <c r="I56" s="19">
        <f>optionchain!N50</f>
        <v>17850</v>
      </c>
      <c r="J56" s="19">
        <f>optionchain!S50</f>
        <v>0</v>
      </c>
      <c r="K56" s="19">
        <f>optionchain!R50</f>
        <v>15.8</v>
      </c>
      <c r="L56" s="19">
        <f>optionchain!Q50</f>
        <v>0</v>
      </c>
      <c r="M56" s="19">
        <f>optionchain!T50</f>
        <v>0</v>
      </c>
      <c r="N56" s="19">
        <f>optionchain!P50</f>
        <v>0</v>
      </c>
      <c r="O56" s="19">
        <f>optionchain!O50</f>
        <v>57195</v>
      </c>
      <c r="P56" s="19" t="str">
        <f t="shared" si="1"/>
        <v>-</v>
      </c>
    </row>
    <row r="57" spans="1:16" x14ac:dyDescent="0.3">
      <c r="A57" s="18">
        <v>50</v>
      </c>
      <c r="B57" s="19" t="str">
        <f t="shared" si="0"/>
        <v>-</v>
      </c>
      <c r="C57" s="19">
        <f>optionchain!M51</f>
        <v>58589</v>
      </c>
      <c r="D57" s="19">
        <f>optionchain!L51</f>
        <v>0</v>
      </c>
      <c r="E57" s="19">
        <f>optionchain!H51</f>
        <v>0</v>
      </c>
      <c r="F57" s="19">
        <f>optionchain!K51</f>
        <v>0</v>
      </c>
      <c r="G57" s="19">
        <f>optionchain!J51</f>
        <v>177.95</v>
      </c>
      <c r="H57" s="19">
        <f>optionchain!I51</f>
        <v>0</v>
      </c>
      <c r="I57" s="19">
        <f>optionchain!N51</f>
        <v>17900</v>
      </c>
      <c r="J57" s="19">
        <f>optionchain!S51</f>
        <v>0</v>
      </c>
      <c r="K57" s="19">
        <f>optionchain!R51</f>
        <v>22</v>
      </c>
      <c r="L57" s="19">
        <f>optionchain!Q51</f>
        <v>0</v>
      </c>
      <c r="M57" s="19">
        <f>optionchain!T51</f>
        <v>0</v>
      </c>
      <c r="N57" s="19">
        <f>optionchain!P51</f>
        <v>0</v>
      </c>
      <c r="O57" s="19">
        <f>optionchain!O51</f>
        <v>140238</v>
      </c>
      <c r="P57" s="19" t="str">
        <f t="shared" si="1"/>
        <v>-</v>
      </c>
    </row>
    <row r="58" spans="1:16" x14ac:dyDescent="0.3">
      <c r="A58" s="18">
        <v>51</v>
      </c>
      <c r="B58" s="19" t="str">
        <f t="shared" si="0"/>
        <v>-</v>
      </c>
      <c r="C58" s="19">
        <f>optionchain!M52</f>
        <v>18324</v>
      </c>
      <c r="D58" s="19">
        <f>optionchain!L52</f>
        <v>0</v>
      </c>
      <c r="E58" s="19">
        <f>optionchain!H52</f>
        <v>0</v>
      </c>
      <c r="F58" s="19">
        <f>optionchain!K52</f>
        <v>0</v>
      </c>
      <c r="G58" s="19">
        <f>optionchain!J52</f>
        <v>137.15</v>
      </c>
      <c r="H58" s="19">
        <f>optionchain!I52</f>
        <v>0</v>
      </c>
      <c r="I58" s="19">
        <f>optionchain!N52</f>
        <v>17950</v>
      </c>
      <c r="J58" s="19">
        <f>optionchain!S52</f>
        <v>0</v>
      </c>
      <c r="K58" s="19">
        <f>optionchain!R52</f>
        <v>30.95</v>
      </c>
      <c r="L58" s="19">
        <f>optionchain!Q52</f>
        <v>0</v>
      </c>
      <c r="M58" s="19">
        <f>optionchain!T52</f>
        <v>0</v>
      </c>
      <c r="N58" s="19">
        <f>optionchain!P52</f>
        <v>0</v>
      </c>
      <c r="O58" s="19">
        <f>optionchain!O52</f>
        <v>57824</v>
      </c>
      <c r="P58" s="19" t="str">
        <f t="shared" si="1"/>
        <v>-</v>
      </c>
    </row>
    <row r="59" spans="1:16" x14ac:dyDescent="0.3">
      <c r="A59" s="18">
        <v>52</v>
      </c>
      <c r="B59" s="19" t="str">
        <f t="shared" si="0"/>
        <v>-</v>
      </c>
      <c r="C59" s="19">
        <f>optionchain!M53</f>
        <v>124190</v>
      </c>
      <c r="D59" s="19">
        <f>optionchain!L53</f>
        <v>0</v>
      </c>
      <c r="E59" s="19">
        <f>optionchain!H53</f>
        <v>0</v>
      </c>
      <c r="F59" s="19">
        <f>optionchain!K53</f>
        <v>0</v>
      </c>
      <c r="G59" s="19">
        <f>optionchain!J53</f>
        <v>101.35</v>
      </c>
      <c r="H59" s="19">
        <f>optionchain!I53</f>
        <v>0</v>
      </c>
      <c r="I59" s="19">
        <f>optionchain!N53</f>
        <v>18000</v>
      </c>
      <c r="J59" s="19">
        <f>optionchain!S53</f>
        <v>0</v>
      </c>
      <c r="K59" s="19">
        <f>optionchain!R53</f>
        <v>44</v>
      </c>
      <c r="L59" s="19">
        <f>optionchain!Q53</f>
        <v>0</v>
      </c>
      <c r="M59" s="19">
        <f>optionchain!T53</f>
        <v>0</v>
      </c>
      <c r="N59" s="19">
        <f>optionchain!P53</f>
        <v>0</v>
      </c>
      <c r="O59" s="19">
        <f>optionchain!O53</f>
        <v>187216</v>
      </c>
      <c r="P59" s="19" t="str">
        <f t="shared" si="1"/>
        <v>-</v>
      </c>
    </row>
    <row r="60" spans="1:16" x14ac:dyDescent="0.3">
      <c r="A60" s="18">
        <v>53</v>
      </c>
      <c r="B60" s="19" t="str">
        <f t="shared" si="0"/>
        <v>-</v>
      </c>
      <c r="C60" s="19">
        <f>optionchain!M54</f>
        <v>31038</v>
      </c>
      <c r="D60" s="19">
        <f>optionchain!L54</f>
        <v>0</v>
      </c>
      <c r="E60" s="19">
        <f>optionchain!H54</f>
        <v>0</v>
      </c>
      <c r="F60" s="19">
        <f>optionchain!K54</f>
        <v>0</v>
      </c>
      <c r="G60" s="19">
        <f>optionchain!J54</f>
        <v>72.849999999999994</v>
      </c>
      <c r="H60" s="19">
        <f>optionchain!I54</f>
        <v>0</v>
      </c>
      <c r="I60" s="19">
        <f>optionchain!N54</f>
        <v>18050</v>
      </c>
      <c r="J60" s="19">
        <f>optionchain!S54</f>
        <v>0</v>
      </c>
      <c r="K60" s="19">
        <f>optionchain!R54</f>
        <v>61.75</v>
      </c>
      <c r="L60" s="19">
        <f>optionchain!Q54</f>
        <v>0</v>
      </c>
      <c r="M60" s="19">
        <f>optionchain!T54</f>
        <v>0</v>
      </c>
      <c r="N60" s="19">
        <f>optionchain!P54</f>
        <v>0</v>
      </c>
      <c r="O60" s="19">
        <f>optionchain!O54</f>
        <v>39233</v>
      </c>
      <c r="P60" s="19" t="str">
        <f t="shared" si="1"/>
        <v>-</v>
      </c>
    </row>
    <row r="61" spans="1:16" x14ac:dyDescent="0.3">
      <c r="A61" s="18">
        <v>54</v>
      </c>
      <c r="B61" s="19" t="str">
        <f t="shared" si="0"/>
        <v>-</v>
      </c>
      <c r="C61" s="19">
        <f>optionchain!M55</f>
        <v>118514</v>
      </c>
      <c r="D61" s="19">
        <f>optionchain!L55</f>
        <v>0</v>
      </c>
      <c r="E61" s="19">
        <f>optionchain!H55</f>
        <v>0</v>
      </c>
      <c r="F61" s="19">
        <f>optionchain!K55</f>
        <v>0</v>
      </c>
      <c r="G61" s="19">
        <f>optionchain!J55</f>
        <v>49.2</v>
      </c>
      <c r="H61" s="19">
        <f>optionchain!I55</f>
        <v>0</v>
      </c>
      <c r="I61" s="19">
        <f>optionchain!N55</f>
        <v>18100</v>
      </c>
      <c r="J61" s="19">
        <f>optionchain!S55</f>
        <v>0</v>
      </c>
      <c r="K61" s="19">
        <f>optionchain!R55</f>
        <v>86.45</v>
      </c>
      <c r="L61" s="19">
        <f>optionchain!Q55</f>
        <v>0</v>
      </c>
      <c r="M61" s="19">
        <f>optionchain!T55</f>
        <v>0</v>
      </c>
      <c r="N61" s="19">
        <f>optionchain!P55</f>
        <v>0</v>
      </c>
      <c r="O61" s="19">
        <f>optionchain!O55</f>
        <v>41353</v>
      </c>
      <c r="P61" s="19" t="str">
        <f t="shared" si="1"/>
        <v>-</v>
      </c>
    </row>
    <row r="62" spans="1:16" x14ac:dyDescent="0.3">
      <c r="A62" s="18">
        <v>55</v>
      </c>
      <c r="B62" s="19" t="str">
        <f t="shared" si="0"/>
        <v>-</v>
      </c>
      <c r="C62" s="19">
        <f>optionchain!M56</f>
        <v>49346</v>
      </c>
      <c r="D62" s="19">
        <f>optionchain!L56</f>
        <v>0</v>
      </c>
      <c r="E62" s="19">
        <f>optionchain!H56</f>
        <v>0</v>
      </c>
      <c r="F62" s="19">
        <f>optionchain!K56</f>
        <v>0</v>
      </c>
      <c r="G62" s="19">
        <f>optionchain!J56</f>
        <v>29.45</v>
      </c>
      <c r="H62" s="19">
        <f>optionchain!I56</f>
        <v>0</v>
      </c>
      <c r="I62" s="19">
        <f>optionchain!N56</f>
        <v>18150</v>
      </c>
      <c r="J62" s="19">
        <f>optionchain!S56</f>
        <v>0</v>
      </c>
      <c r="K62" s="19">
        <f>optionchain!R56</f>
        <v>115.7</v>
      </c>
      <c r="L62" s="19">
        <f>optionchain!Q56</f>
        <v>0</v>
      </c>
      <c r="M62" s="19">
        <f>optionchain!T56</f>
        <v>0</v>
      </c>
      <c r="N62" s="19">
        <f>optionchain!P56</f>
        <v>0</v>
      </c>
      <c r="O62" s="19">
        <f>optionchain!O56</f>
        <v>8681</v>
      </c>
      <c r="P62" s="19" t="str">
        <f t="shared" si="1"/>
        <v>-</v>
      </c>
    </row>
    <row r="63" spans="1:16" x14ac:dyDescent="0.3">
      <c r="A63" s="18">
        <v>56</v>
      </c>
      <c r="B63" s="19" t="str">
        <f t="shared" si="0"/>
        <v>-</v>
      </c>
      <c r="C63" s="19">
        <f>optionchain!M57</f>
        <v>123975</v>
      </c>
      <c r="D63" s="19">
        <f>optionchain!L57</f>
        <v>0</v>
      </c>
      <c r="E63" s="19">
        <f>optionchain!H57</f>
        <v>0</v>
      </c>
      <c r="F63" s="19">
        <f>optionchain!K57</f>
        <v>0</v>
      </c>
      <c r="G63" s="19">
        <f>optionchain!J57</f>
        <v>17.149999999999999</v>
      </c>
      <c r="H63" s="19">
        <f>optionchain!I57</f>
        <v>0</v>
      </c>
      <c r="I63" s="19">
        <f>optionchain!N57</f>
        <v>18200</v>
      </c>
      <c r="J63" s="19">
        <f>optionchain!S57</f>
        <v>0</v>
      </c>
      <c r="K63" s="19">
        <f>optionchain!R57</f>
        <v>154.75</v>
      </c>
      <c r="L63" s="19">
        <f>optionchain!Q57</f>
        <v>0</v>
      </c>
      <c r="M63" s="19">
        <f>optionchain!T57</f>
        <v>0</v>
      </c>
      <c r="N63" s="19">
        <f>optionchain!P57</f>
        <v>0</v>
      </c>
      <c r="O63" s="19">
        <f>optionchain!O57</f>
        <v>12074</v>
      </c>
      <c r="P63" s="19" t="str">
        <f t="shared" si="1"/>
        <v>-</v>
      </c>
    </row>
    <row r="64" spans="1:16" x14ac:dyDescent="0.3">
      <c r="A64" s="18">
        <v>57</v>
      </c>
      <c r="B64" s="19" t="str">
        <f t="shared" si="0"/>
        <v>-</v>
      </c>
      <c r="C64" s="19">
        <f>optionchain!M58</f>
        <v>61803</v>
      </c>
      <c r="D64" s="19">
        <f>optionchain!L58</f>
        <v>0</v>
      </c>
      <c r="E64" s="19">
        <f>optionchain!H58</f>
        <v>0</v>
      </c>
      <c r="F64" s="19">
        <f>optionchain!K58</f>
        <v>0</v>
      </c>
      <c r="G64" s="19">
        <f>optionchain!J58</f>
        <v>9.5500000000000007</v>
      </c>
      <c r="H64" s="19">
        <f>optionchain!I58</f>
        <v>0</v>
      </c>
      <c r="I64" s="19">
        <f>optionchain!N58</f>
        <v>18250</v>
      </c>
      <c r="J64" s="19">
        <f>optionchain!S58</f>
        <v>0</v>
      </c>
      <c r="K64" s="19">
        <f>optionchain!R58</f>
        <v>197.45</v>
      </c>
      <c r="L64" s="19">
        <f>optionchain!Q58</f>
        <v>0</v>
      </c>
      <c r="M64" s="19">
        <f>optionchain!T58</f>
        <v>0</v>
      </c>
      <c r="N64" s="19">
        <f>optionchain!P58</f>
        <v>0</v>
      </c>
      <c r="O64" s="19">
        <f>optionchain!O58</f>
        <v>1213</v>
      </c>
      <c r="P64" s="19" t="str">
        <f t="shared" si="1"/>
        <v>-</v>
      </c>
    </row>
    <row r="65" spans="1:16" x14ac:dyDescent="0.3">
      <c r="A65" s="18">
        <v>58</v>
      </c>
      <c r="B65" s="19" t="str">
        <f t="shared" si="0"/>
        <v>-</v>
      </c>
      <c r="C65" s="19">
        <f>optionchain!M59</f>
        <v>122402</v>
      </c>
      <c r="D65" s="19">
        <f>optionchain!L59</f>
        <v>0</v>
      </c>
      <c r="E65" s="19">
        <f>optionchain!H59</f>
        <v>0</v>
      </c>
      <c r="F65" s="19">
        <f>optionchain!K59</f>
        <v>0</v>
      </c>
      <c r="G65" s="19">
        <f>optionchain!J59</f>
        <v>5.25</v>
      </c>
      <c r="H65" s="19">
        <f>optionchain!I59</f>
        <v>0</v>
      </c>
      <c r="I65" s="19">
        <f>optionchain!N59</f>
        <v>18300</v>
      </c>
      <c r="J65" s="19">
        <f>optionchain!S59</f>
        <v>0</v>
      </c>
      <c r="K65" s="19">
        <f>optionchain!R59</f>
        <v>244.4</v>
      </c>
      <c r="L65" s="19">
        <f>optionchain!Q59</f>
        <v>0</v>
      </c>
      <c r="M65" s="19">
        <f>optionchain!T59</f>
        <v>0</v>
      </c>
      <c r="N65" s="19">
        <f>optionchain!P59</f>
        <v>0</v>
      </c>
      <c r="O65" s="19">
        <f>optionchain!O59</f>
        <v>2098</v>
      </c>
      <c r="P65" s="19" t="str">
        <f t="shared" si="1"/>
        <v>-</v>
      </c>
    </row>
    <row r="66" spans="1:16" x14ac:dyDescent="0.3">
      <c r="A66" s="18">
        <v>59</v>
      </c>
      <c r="B66" s="19" t="str">
        <f t="shared" si="0"/>
        <v>-</v>
      </c>
      <c r="C66" s="19">
        <f>optionchain!M60</f>
        <v>42196</v>
      </c>
      <c r="D66" s="19">
        <f>optionchain!L60</f>
        <v>0</v>
      </c>
      <c r="E66" s="19">
        <f>optionchain!H60</f>
        <v>0</v>
      </c>
      <c r="F66" s="19">
        <f>optionchain!K60</f>
        <v>0</v>
      </c>
      <c r="G66" s="19">
        <f>optionchain!J60</f>
        <v>3.45</v>
      </c>
      <c r="H66" s="19">
        <f>optionchain!I60</f>
        <v>0</v>
      </c>
      <c r="I66" s="19">
        <f>optionchain!N60</f>
        <v>18350</v>
      </c>
      <c r="J66" s="19">
        <f>optionchain!S60</f>
        <v>0</v>
      </c>
      <c r="K66" s="19">
        <f>optionchain!R60</f>
        <v>290.14999999999998</v>
      </c>
      <c r="L66" s="19">
        <f>optionchain!Q60</f>
        <v>0</v>
      </c>
      <c r="M66" s="19">
        <f>optionchain!T60</f>
        <v>0</v>
      </c>
      <c r="N66" s="19">
        <f>optionchain!P60</f>
        <v>0</v>
      </c>
      <c r="O66" s="19">
        <f>optionchain!O60</f>
        <v>366</v>
      </c>
      <c r="P66" s="19" t="str">
        <f t="shared" si="1"/>
        <v>-</v>
      </c>
    </row>
    <row r="67" spans="1:16" x14ac:dyDescent="0.3">
      <c r="A67" s="18">
        <v>60</v>
      </c>
      <c r="B67" s="19" t="str">
        <f t="shared" si="0"/>
        <v>-</v>
      </c>
      <c r="C67" s="19">
        <f>optionchain!M61</f>
        <v>64900</v>
      </c>
      <c r="D67" s="19">
        <f>optionchain!L61</f>
        <v>0</v>
      </c>
      <c r="E67" s="19">
        <f>optionchain!H61</f>
        <v>0</v>
      </c>
      <c r="F67" s="19">
        <f>optionchain!K61</f>
        <v>0</v>
      </c>
      <c r="G67" s="19">
        <f>optionchain!J61</f>
        <v>2.5499999999999998</v>
      </c>
      <c r="H67" s="19">
        <f>optionchain!I61</f>
        <v>0</v>
      </c>
      <c r="I67" s="19">
        <f>optionchain!N61</f>
        <v>18400</v>
      </c>
      <c r="J67" s="19">
        <f>optionchain!S61</f>
        <v>0</v>
      </c>
      <c r="K67" s="19">
        <f>optionchain!R61</f>
        <v>336.65</v>
      </c>
      <c r="L67" s="19">
        <f>optionchain!Q61</f>
        <v>0</v>
      </c>
      <c r="M67" s="19">
        <f>optionchain!T61</f>
        <v>0</v>
      </c>
      <c r="N67" s="19">
        <f>optionchain!P61</f>
        <v>0</v>
      </c>
      <c r="O67" s="19">
        <f>optionchain!O61</f>
        <v>830</v>
      </c>
      <c r="P67" s="19" t="str">
        <f t="shared" si="1"/>
        <v>-</v>
      </c>
    </row>
    <row r="68" spans="1:16" x14ac:dyDescent="0.3">
      <c r="A68" s="18">
        <v>61</v>
      </c>
      <c r="B68" s="19" t="str">
        <f t="shared" si="0"/>
        <v>-</v>
      </c>
      <c r="C68" s="19">
        <f>optionchain!M62</f>
        <v>17498</v>
      </c>
      <c r="D68" s="19">
        <f>optionchain!L62</f>
        <v>0</v>
      </c>
      <c r="E68" s="19">
        <f>optionchain!H62</f>
        <v>0</v>
      </c>
      <c r="F68" s="19">
        <f>optionchain!K62</f>
        <v>0</v>
      </c>
      <c r="G68" s="19">
        <f>optionchain!J62</f>
        <v>1.8</v>
      </c>
      <c r="H68" s="19">
        <f>optionchain!I62</f>
        <v>0</v>
      </c>
      <c r="I68" s="19">
        <f>optionchain!N62</f>
        <v>18450</v>
      </c>
      <c r="J68" s="19">
        <f>optionchain!S62</f>
        <v>0</v>
      </c>
      <c r="K68" s="19">
        <f>optionchain!R62</f>
        <v>382.3</v>
      </c>
      <c r="L68" s="19">
        <f>optionchain!Q62</f>
        <v>0</v>
      </c>
      <c r="M68" s="19">
        <f>optionchain!T62</f>
        <v>0</v>
      </c>
      <c r="N68" s="19">
        <f>optionchain!P62</f>
        <v>0</v>
      </c>
      <c r="O68" s="19">
        <f>optionchain!O62</f>
        <v>93</v>
      </c>
      <c r="P68" s="19" t="str">
        <f t="shared" si="1"/>
        <v>-</v>
      </c>
    </row>
    <row r="69" spans="1:16" x14ac:dyDescent="0.3">
      <c r="A69" s="18">
        <v>62</v>
      </c>
      <c r="B69" s="19" t="str">
        <f t="shared" si="0"/>
        <v>-</v>
      </c>
      <c r="C69" s="19">
        <f>optionchain!M63</f>
        <v>93782</v>
      </c>
      <c r="D69" s="19">
        <f>optionchain!L63</f>
        <v>0</v>
      </c>
      <c r="E69" s="19">
        <f>optionchain!H63</f>
        <v>0</v>
      </c>
      <c r="F69" s="19">
        <f>optionchain!K63</f>
        <v>0</v>
      </c>
      <c r="G69" s="19">
        <f>optionchain!J63</f>
        <v>1.55</v>
      </c>
      <c r="H69" s="19">
        <f>optionchain!I63</f>
        <v>0</v>
      </c>
      <c r="I69" s="19">
        <f>optionchain!N63</f>
        <v>18500</v>
      </c>
      <c r="J69" s="19">
        <f>optionchain!S63</f>
        <v>0</v>
      </c>
      <c r="K69" s="19">
        <f>optionchain!R63</f>
        <v>438.1</v>
      </c>
      <c r="L69" s="19">
        <f>optionchain!Q63</f>
        <v>0</v>
      </c>
      <c r="M69" s="19">
        <f>optionchain!T63</f>
        <v>0</v>
      </c>
      <c r="N69" s="19">
        <f>optionchain!P63</f>
        <v>0</v>
      </c>
      <c r="O69" s="19">
        <f>optionchain!O63</f>
        <v>2686</v>
      </c>
      <c r="P69" s="19" t="str">
        <f t="shared" si="1"/>
        <v>-</v>
      </c>
    </row>
    <row r="70" spans="1:16" x14ac:dyDescent="0.3">
      <c r="A70" s="18">
        <v>63</v>
      </c>
      <c r="B70" s="19" t="str">
        <f t="shared" si="0"/>
        <v>-</v>
      </c>
      <c r="C70" s="19">
        <f>optionchain!M64</f>
        <v>12446</v>
      </c>
      <c r="D70" s="19">
        <f>optionchain!L64</f>
        <v>0</v>
      </c>
      <c r="E70" s="19">
        <f>optionchain!H64</f>
        <v>0</v>
      </c>
      <c r="F70" s="19">
        <f>optionchain!K64</f>
        <v>0</v>
      </c>
      <c r="G70" s="19">
        <f>optionchain!J64</f>
        <v>1.3</v>
      </c>
      <c r="H70" s="19">
        <f>optionchain!I64</f>
        <v>0</v>
      </c>
      <c r="I70" s="19">
        <f>optionchain!N64</f>
        <v>18550</v>
      </c>
      <c r="J70" s="19">
        <f>optionchain!S64</f>
        <v>0</v>
      </c>
      <c r="K70" s="19">
        <f>optionchain!R64</f>
        <v>483.6</v>
      </c>
      <c r="L70" s="19">
        <f>optionchain!Q64</f>
        <v>0</v>
      </c>
      <c r="M70" s="19">
        <f>optionchain!T64</f>
        <v>0</v>
      </c>
      <c r="N70" s="19">
        <f>optionchain!P64</f>
        <v>0</v>
      </c>
      <c r="O70" s="19">
        <f>optionchain!O64</f>
        <v>116</v>
      </c>
      <c r="P70" s="19" t="str">
        <f t="shared" si="1"/>
        <v>-</v>
      </c>
    </row>
    <row r="71" spans="1:16" x14ac:dyDescent="0.3">
      <c r="A71" s="18">
        <v>64</v>
      </c>
      <c r="B71" s="19" t="str">
        <f t="shared" si="0"/>
        <v>-</v>
      </c>
      <c r="C71" s="19">
        <f>optionchain!M65</f>
        <v>29556</v>
      </c>
      <c r="D71" s="19">
        <f>optionchain!L65</f>
        <v>0</v>
      </c>
      <c r="E71" s="19">
        <f>optionchain!H65</f>
        <v>0</v>
      </c>
      <c r="F71" s="19">
        <f>optionchain!K65</f>
        <v>0</v>
      </c>
      <c r="G71" s="19">
        <f>optionchain!J65</f>
        <v>1.2</v>
      </c>
      <c r="H71" s="19">
        <f>optionchain!I65</f>
        <v>0</v>
      </c>
      <c r="I71" s="19">
        <f>optionchain!N65</f>
        <v>18600</v>
      </c>
      <c r="J71" s="19">
        <f>optionchain!S65</f>
        <v>0</v>
      </c>
      <c r="K71" s="19">
        <f>optionchain!R65</f>
        <v>531.25</v>
      </c>
      <c r="L71" s="19">
        <f>optionchain!Q65</f>
        <v>0</v>
      </c>
      <c r="M71" s="19">
        <f>optionchain!T65</f>
        <v>0</v>
      </c>
      <c r="N71" s="19">
        <f>optionchain!P65</f>
        <v>0</v>
      </c>
      <c r="O71" s="19">
        <f>optionchain!O65</f>
        <v>133</v>
      </c>
      <c r="P71" s="19" t="str">
        <f t="shared" si="1"/>
        <v>-</v>
      </c>
    </row>
    <row r="72" spans="1:16" x14ac:dyDescent="0.3">
      <c r="A72" s="18">
        <v>65</v>
      </c>
      <c r="B72" s="19" t="str">
        <f t="shared" si="0"/>
        <v>-</v>
      </c>
      <c r="C72" s="19">
        <f>optionchain!M66</f>
        <v>6535</v>
      </c>
      <c r="D72" s="19">
        <f>optionchain!L66</f>
        <v>0</v>
      </c>
      <c r="E72" s="19">
        <f>optionchain!H66</f>
        <v>0</v>
      </c>
      <c r="F72" s="19">
        <f>optionchain!K66</f>
        <v>0</v>
      </c>
      <c r="G72" s="19">
        <f>optionchain!J66</f>
        <v>1.05</v>
      </c>
      <c r="H72" s="19">
        <f>optionchain!I66</f>
        <v>0</v>
      </c>
      <c r="I72" s="19">
        <f>optionchain!N66</f>
        <v>18650</v>
      </c>
      <c r="J72" s="19">
        <f>optionchain!S66</f>
        <v>-74.25</v>
      </c>
      <c r="K72" s="19">
        <f>optionchain!R66</f>
        <v>581.65</v>
      </c>
      <c r="L72" s="19">
        <f>optionchain!Q66</f>
        <v>0</v>
      </c>
      <c r="M72" s="19">
        <f>optionchain!T66</f>
        <v>0</v>
      </c>
      <c r="N72" s="19">
        <f>optionchain!P66</f>
        <v>0</v>
      </c>
      <c r="O72" s="19">
        <f>optionchain!O66</f>
        <v>21</v>
      </c>
      <c r="P72" s="19" t="str">
        <f t="shared" si="1"/>
        <v>-</v>
      </c>
    </row>
    <row r="73" spans="1:16" x14ac:dyDescent="0.3">
      <c r="A73" s="18">
        <v>66</v>
      </c>
      <c r="B73" s="19" t="str">
        <f t="shared" ref="B73:B105" si="2">IF(AND(D73&gt;0,H73&gt;0),"FRESH LONG",IF(AND(D73&lt;0,H73&lt;0),"LONG UNWIND",IF(AND(D73&gt;0,H73&lt;0),"FRESH SHORT",IF(AND(D73&lt;0,H73&gt;0),"SHORT COVER","-"))))</f>
        <v>-</v>
      </c>
      <c r="C73" s="19">
        <f>optionchain!M67</f>
        <v>62391</v>
      </c>
      <c r="D73" s="19">
        <f>optionchain!L67</f>
        <v>0</v>
      </c>
      <c r="E73" s="19">
        <f>optionchain!H67</f>
        <v>0</v>
      </c>
      <c r="F73" s="19">
        <f>optionchain!K67</f>
        <v>0</v>
      </c>
      <c r="G73" s="19">
        <f>optionchain!J67</f>
        <v>0.95</v>
      </c>
      <c r="H73" s="19">
        <f>optionchain!I67</f>
        <v>0</v>
      </c>
      <c r="I73" s="19">
        <f>optionchain!N67</f>
        <v>18700</v>
      </c>
      <c r="J73" s="19">
        <f>optionchain!S67</f>
        <v>0</v>
      </c>
      <c r="K73" s="19">
        <f>optionchain!R67</f>
        <v>633.65</v>
      </c>
      <c r="L73" s="19">
        <f>optionchain!Q67</f>
        <v>0</v>
      </c>
      <c r="M73" s="19">
        <f>optionchain!T67</f>
        <v>0</v>
      </c>
      <c r="N73" s="19">
        <f>optionchain!P67</f>
        <v>0</v>
      </c>
      <c r="O73" s="19">
        <f>optionchain!O67</f>
        <v>59</v>
      </c>
      <c r="P73" s="19" t="str">
        <f t="shared" ref="P73:P105" si="3">IF(AND(N73&gt;0,J73&gt;0),"FRESH LONG",IF(AND(N73&lt;0,J73&lt;0),"LONG UNWIND",IF(AND(N73&gt;0,J73&lt;0),"FRESH SHORT",IF(AND(N73&lt;0,J73&gt;0),"SHORT COVER","-"))))</f>
        <v>-</v>
      </c>
    </row>
    <row r="74" spans="1:16" x14ac:dyDescent="0.3">
      <c r="A74" s="18">
        <v>67</v>
      </c>
      <c r="B74" s="19" t="str">
        <f t="shared" si="2"/>
        <v>-</v>
      </c>
      <c r="C74" s="19">
        <f>optionchain!M68</f>
        <v>3325</v>
      </c>
      <c r="D74" s="19">
        <f>optionchain!L68</f>
        <v>0</v>
      </c>
      <c r="E74" s="19">
        <f>optionchain!H68</f>
        <v>0</v>
      </c>
      <c r="F74" s="19">
        <f>optionchain!K68</f>
        <v>0</v>
      </c>
      <c r="G74" s="19">
        <f>optionchain!J68</f>
        <v>0.9</v>
      </c>
      <c r="H74" s="19">
        <f>optionchain!I68</f>
        <v>0</v>
      </c>
      <c r="I74" s="19">
        <f>optionchain!N68</f>
        <v>18750</v>
      </c>
      <c r="J74" s="19">
        <f>optionchain!S68</f>
        <v>0</v>
      </c>
      <c r="K74" s="19">
        <f>optionchain!R68</f>
        <v>735.95</v>
      </c>
      <c r="L74" s="19">
        <f>optionchain!Q68</f>
        <v>0</v>
      </c>
      <c r="M74" s="19">
        <f>optionchain!T68</f>
        <v>0</v>
      </c>
      <c r="N74" s="19">
        <f>optionchain!P68</f>
        <v>0</v>
      </c>
      <c r="O74" s="19">
        <f>optionchain!O68</f>
        <v>4</v>
      </c>
      <c r="P74" s="19" t="str">
        <f t="shared" si="3"/>
        <v>-</v>
      </c>
    </row>
    <row r="75" spans="1:16" x14ac:dyDescent="0.3">
      <c r="A75" s="18">
        <v>68</v>
      </c>
      <c r="B75" s="19" t="str">
        <f t="shared" si="2"/>
        <v>-</v>
      </c>
      <c r="C75" s="19">
        <f>optionchain!M69</f>
        <v>29399</v>
      </c>
      <c r="D75" s="19">
        <f>optionchain!L69</f>
        <v>0</v>
      </c>
      <c r="E75" s="19">
        <f>optionchain!H69</f>
        <v>0</v>
      </c>
      <c r="F75" s="19">
        <f>optionchain!K69</f>
        <v>0</v>
      </c>
      <c r="G75" s="19">
        <f>optionchain!J69</f>
        <v>0.8</v>
      </c>
      <c r="H75" s="19">
        <f>optionchain!I69</f>
        <v>0</v>
      </c>
      <c r="I75" s="19">
        <f>optionchain!N69</f>
        <v>18800</v>
      </c>
      <c r="J75" s="19">
        <f>optionchain!S69</f>
        <v>0</v>
      </c>
      <c r="K75" s="19">
        <f>optionchain!R69</f>
        <v>727.35</v>
      </c>
      <c r="L75" s="19">
        <f>optionchain!Q69</f>
        <v>0</v>
      </c>
      <c r="M75" s="19">
        <f>optionchain!T69</f>
        <v>0</v>
      </c>
      <c r="N75" s="19">
        <f>optionchain!P69</f>
        <v>0</v>
      </c>
      <c r="O75" s="19">
        <f>optionchain!O69</f>
        <v>86</v>
      </c>
      <c r="P75" s="19" t="str">
        <f t="shared" si="3"/>
        <v>-</v>
      </c>
    </row>
    <row r="76" spans="1:16" x14ac:dyDescent="0.3">
      <c r="A76" s="18">
        <v>69</v>
      </c>
      <c r="B76" s="19" t="str">
        <f t="shared" si="2"/>
        <v>-</v>
      </c>
      <c r="C76" s="19">
        <f>optionchain!M70</f>
        <v>3128</v>
      </c>
      <c r="D76" s="19">
        <f>optionchain!L70</f>
        <v>0</v>
      </c>
      <c r="E76" s="19">
        <f>optionchain!H70</f>
        <v>0</v>
      </c>
      <c r="F76" s="19">
        <f>optionchain!K70</f>
        <v>0</v>
      </c>
      <c r="G76" s="19">
        <f>optionchain!J70</f>
        <v>0.85</v>
      </c>
      <c r="H76" s="19">
        <f>optionchain!I70</f>
        <v>0</v>
      </c>
      <c r="I76" s="19">
        <f>optionchain!N70</f>
        <v>18850</v>
      </c>
      <c r="J76" s="19">
        <f>optionchain!S70</f>
        <v>0</v>
      </c>
      <c r="K76" s="19">
        <f>optionchain!R70</f>
        <v>781</v>
      </c>
      <c r="L76" s="19">
        <f>optionchain!Q70</f>
        <v>0</v>
      </c>
      <c r="M76" s="19">
        <f>optionchain!T70</f>
        <v>0</v>
      </c>
      <c r="N76" s="19">
        <f>optionchain!P70</f>
        <v>0</v>
      </c>
      <c r="O76" s="19">
        <f>optionchain!O70</f>
        <v>103</v>
      </c>
      <c r="P76" s="19" t="str">
        <f t="shared" si="3"/>
        <v>-</v>
      </c>
    </row>
    <row r="77" spans="1:16" x14ac:dyDescent="0.3">
      <c r="A77" s="18">
        <v>70</v>
      </c>
      <c r="B77" s="19" t="str">
        <f t="shared" si="2"/>
        <v>-</v>
      </c>
      <c r="C77" s="19">
        <f>optionchain!M71</f>
        <v>15622</v>
      </c>
      <c r="D77" s="19">
        <f>optionchain!L71</f>
        <v>0</v>
      </c>
      <c r="E77" s="19">
        <f>optionchain!H71</f>
        <v>0</v>
      </c>
      <c r="F77" s="19">
        <f>optionchain!K71</f>
        <v>0</v>
      </c>
      <c r="G77" s="19">
        <f>optionchain!J71</f>
        <v>0.8</v>
      </c>
      <c r="H77" s="19">
        <f>optionchain!I71</f>
        <v>0</v>
      </c>
      <c r="I77" s="19">
        <f>optionchain!N71</f>
        <v>18900</v>
      </c>
      <c r="J77" s="19">
        <f>optionchain!S71</f>
        <v>0</v>
      </c>
      <c r="K77" s="19">
        <f>optionchain!R71</f>
        <v>828</v>
      </c>
      <c r="L77" s="19">
        <f>optionchain!Q71</f>
        <v>0</v>
      </c>
      <c r="M77" s="19">
        <f>optionchain!T71</f>
        <v>0</v>
      </c>
      <c r="N77" s="19">
        <f>optionchain!P71</f>
        <v>0</v>
      </c>
      <c r="O77" s="19">
        <f>optionchain!O71</f>
        <v>8</v>
      </c>
      <c r="P77" s="19" t="str">
        <f t="shared" si="3"/>
        <v>-</v>
      </c>
    </row>
    <row r="78" spans="1:16" x14ac:dyDescent="0.3">
      <c r="A78" s="18">
        <v>71</v>
      </c>
      <c r="B78" s="19" t="str">
        <f t="shared" si="2"/>
        <v>-</v>
      </c>
      <c r="C78" s="19">
        <f>optionchain!M72</f>
        <v>1768</v>
      </c>
      <c r="D78" s="19">
        <f>optionchain!L72</f>
        <v>0</v>
      </c>
      <c r="E78" s="19">
        <f>optionchain!H72</f>
        <v>0</v>
      </c>
      <c r="F78" s="19">
        <f>optionchain!K72</f>
        <v>0</v>
      </c>
      <c r="G78" s="19">
        <f>optionchain!J72</f>
        <v>0.75</v>
      </c>
      <c r="H78" s="19">
        <f>optionchain!I72</f>
        <v>0</v>
      </c>
      <c r="I78" s="19">
        <f>optionchain!N72</f>
        <v>18950</v>
      </c>
      <c r="J78" s="19">
        <f>optionchain!S72</f>
        <v>-303.40000000000009</v>
      </c>
      <c r="K78" s="19">
        <f>optionchain!R72</f>
        <v>866.5</v>
      </c>
      <c r="L78" s="19">
        <f>optionchain!Q72</f>
        <v>0</v>
      </c>
      <c r="M78" s="19">
        <f>optionchain!T72</f>
        <v>0</v>
      </c>
      <c r="N78" s="19">
        <f>optionchain!P72</f>
        <v>0</v>
      </c>
      <c r="O78" s="19">
        <f>optionchain!O72</f>
        <v>0</v>
      </c>
      <c r="P78" s="19" t="str">
        <f t="shared" si="3"/>
        <v>-</v>
      </c>
    </row>
    <row r="79" spans="1:16" x14ac:dyDescent="0.3">
      <c r="A79" s="18">
        <v>72</v>
      </c>
      <c r="B79" s="19" t="str">
        <f t="shared" si="2"/>
        <v>-</v>
      </c>
      <c r="C79" s="19">
        <f>optionchain!M73</f>
        <v>51928</v>
      </c>
      <c r="D79" s="19">
        <f>optionchain!L73</f>
        <v>0</v>
      </c>
      <c r="E79" s="19">
        <f>optionchain!H73</f>
        <v>0</v>
      </c>
      <c r="F79" s="19">
        <f>optionchain!K73</f>
        <v>0</v>
      </c>
      <c r="G79" s="19">
        <f>optionchain!J73</f>
        <v>0.7</v>
      </c>
      <c r="H79" s="19">
        <f>optionchain!I73</f>
        <v>0</v>
      </c>
      <c r="I79" s="19">
        <f>optionchain!N73</f>
        <v>19000</v>
      </c>
      <c r="J79" s="19">
        <f>optionchain!S73</f>
        <v>0</v>
      </c>
      <c r="K79" s="19">
        <f>optionchain!R73</f>
        <v>928.6</v>
      </c>
      <c r="L79" s="19">
        <f>optionchain!Q73</f>
        <v>0</v>
      </c>
      <c r="M79" s="19">
        <f>optionchain!T73</f>
        <v>0</v>
      </c>
      <c r="N79" s="19">
        <f>optionchain!P73</f>
        <v>0</v>
      </c>
      <c r="O79" s="19">
        <f>optionchain!O73</f>
        <v>548</v>
      </c>
      <c r="P79" s="19" t="str">
        <f t="shared" si="3"/>
        <v>-</v>
      </c>
    </row>
    <row r="80" spans="1:16" x14ac:dyDescent="0.3">
      <c r="A80" s="18">
        <v>73</v>
      </c>
      <c r="B80" s="19" t="str">
        <f t="shared" si="2"/>
        <v>-</v>
      </c>
      <c r="C80" s="19">
        <f>optionchain!M74</f>
        <v>1047</v>
      </c>
      <c r="D80" s="19">
        <f>optionchain!L74</f>
        <v>0</v>
      </c>
      <c r="E80" s="19">
        <f>optionchain!H74</f>
        <v>0</v>
      </c>
      <c r="F80" s="19">
        <f>optionchain!K74</f>
        <v>0</v>
      </c>
      <c r="G80" s="19">
        <f>optionchain!J74</f>
        <v>0.65</v>
      </c>
      <c r="H80" s="19">
        <f>optionchain!I74</f>
        <v>0</v>
      </c>
      <c r="I80" s="19">
        <f>optionchain!N74</f>
        <v>19050</v>
      </c>
      <c r="J80" s="19">
        <f>optionchain!S74</f>
        <v>-95.25</v>
      </c>
      <c r="K80" s="19">
        <f>optionchain!R74</f>
        <v>964.7</v>
      </c>
      <c r="L80" s="19">
        <f>optionchain!Q74</f>
        <v>0</v>
      </c>
      <c r="M80" s="19">
        <f>optionchain!T74</f>
        <v>0</v>
      </c>
      <c r="N80" s="19">
        <f>optionchain!P74</f>
        <v>0</v>
      </c>
      <c r="O80" s="19">
        <f>optionchain!O74</f>
        <v>2</v>
      </c>
      <c r="P80" s="19" t="str">
        <f t="shared" si="3"/>
        <v>-</v>
      </c>
    </row>
    <row r="81" spans="1:16" x14ac:dyDescent="0.3">
      <c r="A81" s="18">
        <v>74</v>
      </c>
      <c r="B81" s="19" t="str">
        <f t="shared" si="2"/>
        <v>-</v>
      </c>
      <c r="C81" s="19">
        <f>optionchain!M75</f>
        <v>8070</v>
      </c>
      <c r="D81" s="19">
        <f>optionchain!L75</f>
        <v>0</v>
      </c>
      <c r="E81" s="19">
        <f>optionchain!H75</f>
        <v>0</v>
      </c>
      <c r="F81" s="19">
        <f>optionchain!K75</f>
        <v>0</v>
      </c>
      <c r="G81" s="19">
        <f>optionchain!J75</f>
        <v>0.55000000000000004</v>
      </c>
      <c r="H81" s="19">
        <f>optionchain!I75</f>
        <v>0</v>
      </c>
      <c r="I81" s="19">
        <f>optionchain!N75</f>
        <v>19100</v>
      </c>
      <c r="J81" s="19">
        <f>optionchain!S75</f>
        <v>-115.94999999999993</v>
      </c>
      <c r="K81" s="19">
        <f>optionchain!R75</f>
        <v>1014.15</v>
      </c>
      <c r="L81" s="19">
        <f>optionchain!Q75</f>
        <v>0</v>
      </c>
      <c r="M81" s="19">
        <f>optionchain!T75</f>
        <v>0</v>
      </c>
      <c r="N81" s="19">
        <f>optionchain!P75</f>
        <v>0</v>
      </c>
      <c r="O81" s="19">
        <f>optionchain!O75</f>
        <v>4</v>
      </c>
      <c r="P81" s="19" t="str">
        <f t="shared" si="3"/>
        <v>-</v>
      </c>
    </row>
    <row r="82" spans="1:16" x14ac:dyDescent="0.3">
      <c r="A82" s="18">
        <v>75</v>
      </c>
      <c r="B82" s="19" t="str">
        <f t="shared" si="2"/>
        <v>-</v>
      </c>
      <c r="C82" s="19">
        <f>optionchain!M76</f>
        <v>980</v>
      </c>
      <c r="D82" s="19">
        <f>optionchain!L76</f>
        <v>0</v>
      </c>
      <c r="E82" s="19">
        <f>optionchain!H76</f>
        <v>0</v>
      </c>
      <c r="F82" s="19">
        <f>optionchain!K76</f>
        <v>0</v>
      </c>
      <c r="G82" s="19">
        <f>optionchain!J76</f>
        <v>0.55000000000000004</v>
      </c>
      <c r="H82" s="19">
        <f>optionchain!I76</f>
        <v>0</v>
      </c>
      <c r="I82" s="19">
        <f>optionchain!N76</f>
        <v>19150</v>
      </c>
      <c r="J82" s="19">
        <f>optionchain!S76</f>
        <v>-870.34999999999991</v>
      </c>
      <c r="K82" s="19">
        <f>optionchain!R76</f>
        <v>1063.7</v>
      </c>
      <c r="L82" s="19">
        <f>optionchain!Q76</f>
        <v>0</v>
      </c>
      <c r="M82" s="19">
        <f>optionchain!T76</f>
        <v>0</v>
      </c>
      <c r="N82" s="19">
        <f>optionchain!P76</f>
        <v>0</v>
      </c>
      <c r="O82" s="19">
        <f>optionchain!O76</f>
        <v>0</v>
      </c>
      <c r="P82" s="19" t="str">
        <f t="shared" si="3"/>
        <v>-</v>
      </c>
    </row>
    <row r="83" spans="1:16" x14ac:dyDescent="0.3">
      <c r="A83" s="18">
        <v>76</v>
      </c>
      <c r="B83" s="19" t="str">
        <f t="shared" si="2"/>
        <v>-</v>
      </c>
      <c r="C83" s="19">
        <f>optionchain!M77</f>
        <v>15589</v>
      </c>
      <c r="D83" s="19">
        <f>optionchain!L77</f>
        <v>0</v>
      </c>
      <c r="E83" s="19">
        <f>optionchain!H77</f>
        <v>0</v>
      </c>
      <c r="F83" s="19">
        <f>optionchain!K77</f>
        <v>0</v>
      </c>
      <c r="G83" s="19">
        <f>optionchain!J77</f>
        <v>0.5</v>
      </c>
      <c r="H83" s="19">
        <f>optionchain!I77</f>
        <v>0</v>
      </c>
      <c r="I83" s="19">
        <f>optionchain!N77</f>
        <v>19200</v>
      </c>
      <c r="J83" s="19">
        <f>optionchain!S77</f>
        <v>-94.550000000000182</v>
      </c>
      <c r="K83" s="19">
        <f>optionchain!R77</f>
        <v>1113.3499999999999</v>
      </c>
      <c r="L83" s="19">
        <f>optionchain!Q77</f>
        <v>0</v>
      </c>
      <c r="M83" s="19">
        <f>optionchain!T77</f>
        <v>0</v>
      </c>
      <c r="N83" s="19">
        <f>optionchain!P77</f>
        <v>0</v>
      </c>
      <c r="O83" s="19">
        <f>optionchain!O77</f>
        <v>7</v>
      </c>
      <c r="P83" s="19" t="str">
        <f t="shared" si="3"/>
        <v>-</v>
      </c>
    </row>
    <row r="84" spans="1:16" x14ac:dyDescent="0.3">
      <c r="A84" s="18">
        <v>77</v>
      </c>
      <c r="B84" s="19" t="str">
        <f t="shared" si="2"/>
        <v>-</v>
      </c>
      <c r="C84" s="19">
        <f>optionchain!M78</f>
        <v>2361</v>
      </c>
      <c r="D84" s="19">
        <f>optionchain!L78</f>
        <v>0</v>
      </c>
      <c r="E84" s="19">
        <f>optionchain!H78</f>
        <v>0</v>
      </c>
      <c r="F84" s="19">
        <f>optionchain!K78</f>
        <v>0</v>
      </c>
      <c r="G84" s="19">
        <f>optionchain!J78</f>
        <v>0.5</v>
      </c>
      <c r="H84" s="19">
        <f>optionchain!I78</f>
        <v>0</v>
      </c>
      <c r="I84" s="19">
        <f>optionchain!N78</f>
        <v>19250</v>
      </c>
      <c r="J84" s="19">
        <f>optionchain!S78</f>
        <v>-866.05000000000018</v>
      </c>
      <c r="K84" s="19">
        <f>optionchain!R78</f>
        <v>1163.0999999999999</v>
      </c>
      <c r="L84" s="19">
        <f>optionchain!Q78</f>
        <v>0</v>
      </c>
      <c r="M84" s="19">
        <f>optionchain!T78</f>
        <v>0</v>
      </c>
      <c r="N84" s="19">
        <f>optionchain!P78</f>
        <v>0</v>
      </c>
      <c r="O84" s="19">
        <f>optionchain!O78</f>
        <v>0</v>
      </c>
      <c r="P84" s="19" t="str">
        <f t="shared" si="3"/>
        <v>-</v>
      </c>
    </row>
    <row r="85" spans="1:16" x14ac:dyDescent="0.3">
      <c r="A85" s="18">
        <v>78</v>
      </c>
      <c r="B85" s="19" t="str">
        <f t="shared" si="2"/>
        <v>-</v>
      </c>
      <c r="C85" s="19">
        <f>optionchain!M79</f>
        <v>30802</v>
      </c>
      <c r="D85" s="19">
        <f>optionchain!L79</f>
        <v>0</v>
      </c>
      <c r="E85" s="19">
        <f>optionchain!H79</f>
        <v>0</v>
      </c>
      <c r="F85" s="19">
        <f>optionchain!K79</f>
        <v>0</v>
      </c>
      <c r="G85" s="19">
        <f>optionchain!J79</f>
        <v>0.6</v>
      </c>
      <c r="H85" s="19">
        <f>optionchain!I79</f>
        <v>0</v>
      </c>
      <c r="I85" s="19">
        <f>optionchain!N79</f>
        <v>19300</v>
      </c>
      <c r="J85" s="19">
        <f>optionchain!S79</f>
        <v>0</v>
      </c>
      <c r="K85" s="19">
        <f>optionchain!R79</f>
        <v>1217.9000000000001</v>
      </c>
      <c r="L85" s="19">
        <f>optionchain!Q79</f>
        <v>0</v>
      </c>
      <c r="M85" s="19">
        <f>optionchain!T79</f>
        <v>0</v>
      </c>
      <c r="N85" s="19">
        <f>optionchain!P79</f>
        <v>0</v>
      </c>
      <c r="O85" s="19">
        <f>optionchain!O79</f>
        <v>1</v>
      </c>
      <c r="P85" s="19" t="str">
        <f t="shared" si="3"/>
        <v>-</v>
      </c>
    </row>
    <row r="86" spans="1:16" x14ac:dyDescent="0.3">
      <c r="A86" s="18">
        <v>79</v>
      </c>
      <c r="B86" s="19" t="str">
        <f t="shared" si="2"/>
        <v>-</v>
      </c>
      <c r="C86" s="19">
        <f>optionchain!M80</f>
        <v>8019</v>
      </c>
      <c r="D86" s="19">
        <f>optionchain!L80</f>
        <v>0</v>
      </c>
      <c r="E86" s="19">
        <f>optionchain!H80</f>
        <v>0</v>
      </c>
      <c r="F86" s="19">
        <f>optionchain!K80</f>
        <v>0</v>
      </c>
      <c r="G86" s="19">
        <f>optionchain!J80</f>
        <v>0.5</v>
      </c>
      <c r="H86" s="19">
        <f>optionchain!I80</f>
        <v>0</v>
      </c>
      <c r="I86" s="19">
        <f>optionchain!N80</f>
        <v>19350</v>
      </c>
      <c r="J86" s="19">
        <f>optionchain!S80</f>
        <v>0</v>
      </c>
      <c r="K86" s="19">
        <f>optionchain!R80</f>
        <v>1278.9000000000001</v>
      </c>
      <c r="L86" s="19">
        <f>optionchain!Q80</f>
        <v>0</v>
      </c>
      <c r="M86" s="19">
        <f>optionchain!T80</f>
        <v>0</v>
      </c>
      <c r="N86" s="19">
        <f>optionchain!P80</f>
        <v>0</v>
      </c>
      <c r="O86" s="19">
        <f>optionchain!O80</f>
        <v>91</v>
      </c>
      <c r="P86" s="19" t="str">
        <f t="shared" si="3"/>
        <v>-</v>
      </c>
    </row>
    <row r="87" spans="1:16" x14ac:dyDescent="0.3">
      <c r="A87" s="18">
        <v>80</v>
      </c>
      <c r="B87" s="19" t="str">
        <f t="shared" si="2"/>
        <v>-</v>
      </c>
      <c r="C87" s="19">
        <f>optionchain!M81</f>
        <v>12972</v>
      </c>
      <c r="D87" s="19">
        <f>optionchain!L81</f>
        <v>0</v>
      </c>
      <c r="E87" s="19">
        <f>optionchain!H81</f>
        <v>0</v>
      </c>
      <c r="F87" s="19">
        <f>optionchain!K81</f>
        <v>0</v>
      </c>
      <c r="G87" s="19">
        <f>optionchain!J81</f>
        <v>0.5</v>
      </c>
      <c r="H87" s="19">
        <f>optionchain!I81</f>
        <v>0</v>
      </c>
      <c r="I87" s="19">
        <f>optionchain!N81</f>
        <v>19400</v>
      </c>
      <c r="J87" s="19">
        <f>optionchain!S81</f>
        <v>-88.900000000000091</v>
      </c>
      <c r="K87" s="19">
        <f>optionchain!R81</f>
        <v>1312.6</v>
      </c>
      <c r="L87" s="19">
        <f>optionchain!Q81</f>
        <v>0</v>
      </c>
      <c r="M87" s="19">
        <f>optionchain!T81</f>
        <v>0</v>
      </c>
      <c r="N87" s="19">
        <f>optionchain!P81</f>
        <v>0</v>
      </c>
      <c r="O87" s="19">
        <f>optionchain!O81</f>
        <v>10</v>
      </c>
      <c r="P87" s="19" t="str">
        <f t="shared" si="3"/>
        <v>-</v>
      </c>
    </row>
    <row r="88" spans="1:16" x14ac:dyDescent="0.3">
      <c r="A88" s="18">
        <v>81</v>
      </c>
      <c r="B88" s="19" t="str">
        <f t="shared" si="2"/>
        <v>-</v>
      </c>
      <c r="C88" s="19">
        <f>optionchain!M82</f>
        <v>0</v>
      </c>
      <c r="D88" s="19">
        <f>optionchain!L82</f>
        <v>0</v>
      </c>
      <c r="E88" s="19">
        <f>optionchain!H82</f>
        <v>0</v>
      </c>
      <c r="F88" s="19">
        <f>optionchain!K82</f>
        <v>0</v>
      </c>
      <c r="G88" s="19">
        <f>optionchain!J82</f>
        <v>0.05</v>
      </c>
      <c r="H88" s="19">
        <f>optionchain!I82</f>
        <v>-446.2</v>
      </c>
      <c r="I88" s="19">
        <f>optionchain!N82</f>
        <v>19450</v>
      </c>
      <c r="J88" s="19">
        <f>optionchain!S82</f>
        <v>1373.55</v>
      </c>
      <c r="K88" s="19">
        <f>optionchain!R82</f>
        <v>1373.7</v>
      </c>
      <c r="L88" s="19">
        <f>optionchain!Q82</f>
        <v>0</v>
      </c>
      <c r="M88" s="19">
        <f>optionchain!T82</f>
        <v>0</v>
      </c>
      <c r="N88" s="19">
        <f>optionchain!P82</f>
        <v>680</v>
      </c>
      <c r="O88" s="19">
        <f>optionchain!O82</f>
        <v>680</v>
      </c>
      <c r="P88" s="19" t="str">
        <f t="shared" si="3"/>
        <v>FRESH LONG</v>
      </c>
    </row>
    <row r="89" spans="1:16" x14ac:dyDescent="0.3">
      <c r="A89" s="18">
        <v>82</v>
      </c>
      <c r="B89" s="19" t="str">
        <f t="shared" si="2"/>
        <v>FRESH SHORT</v>
      </c>
      <c r="C89" s="19">
        <f>optionchain!M83</f>
        <v>20</v>
      </c>
      <c r="D89" s="19">
        <f>optionchain!L83</f>
        <v>20</v>
      </c>
      <c r="E89" s="19">
        <f>optionchain!H83</f>
        <v>0</v>
      </c>
      <c r="F89" s="19">
        <f>optionchain!K83</f>
        <v>0</v>
      </c>
      <c r="G89" s="19">
        <f>optionchain!J83</f>
        <v>0.05</v>
      </c>
      <c r="H89" s="19">
        <f>optionchain!I83</f>
        <v>-305.3</v>
      </c>
      <c r="I89" s="19">
        <f>optionchain!N83</f>
        <v>19500</v>
      </c>
      <c r="J89" s="19">
        <f>optionchain!S83</f>
        <v>1423.2</v>
      </c>
      <c r="K89" s="19">
        <f>optionchain!R83</f>
        <v>1423.7</v>
      </c>
      <c r="L89" s="19">
        <f>optionchain!Q83</f>
        <v>0</v>
      </c>
      <c r="M89" s="19">
        <f>optionchain!T83</f>
        <v>0</v>
      </c>
      <c r="N89" s="19">
        <f>optionchain!P83</f>
        <v>370</v>
      </c>
      <c r="O89" s="19">
        <f>optionchain!O83</f>
        <v>370</v>
      </c>
      <c r="P89" s="19" t="str">
        <f t="shared" si="3"/>
        <v>FRESH LONG</v>
      </c>
    </row>
    <row r="90" spans="1:16" x14ac:dyDescent="0.3">
      <c r="A90" s="18">
        <v>83</v>
      </c>
      <c r="B90" s="19" t="str">
        <f t="shared" si="2"/>
        <v>FRESH SHORT</v>
      </c>
      <c r="C90" s="19">
        <f>optionchain!M84</f>
        <v>850</v>
      </c>
      <c r="D90" s="19">
        <f>optionchain!L84</f>
        <v>850</v>
      </c>
      <c r="E90" s="19">
        <f>optionchain!H84</f>
        <v>0</v>
      </c>
      <c r="F90" s="19">
        <f>optionchain!K84</f>
        <v>0</v>
      </c>
      <c r="G90" s="19">
        <f>optionchain!J84</f>
        <v>0.05</v>
      </c>
      <c r="H90" s="19">
        <f>optionchain!I84</f>
        <v>-446.95</v>
      </c>
      <c r="I90" s="19">
        <f>optionchain!N84</f>
        <v>19550</v>
      </c>
      <c r="J90" s="19">
        <f>optionchain!S84</f>
        <v>1473.4</v>
      </c>
      <c r="K90" s="19">
        <f>optionchain!R84</f>
        <v>1473.65</v>
      </c>
      <c r="L90" s="19">
        <f>optionchain!Q84</f>
        <v>0</v>
      </c>
      <c r="M90" s="19">
        <f>optionchain!T84</f>
        <v>0</v>
      </c>
      <c r="N90" s="19">
        <f>optionchain!P84</f>
        <v>3630</v>
      </c>
      <c r="O90" s="19">
        <f>optionchain!O84</f>
        <v>3630</v>
      </c>
      <c r="P90" s="19" t="str">
        <f t="shared" si="3"/>
        <v>FRESH LONG</v>
      </c>
    </row>
    <row r="91" spans="1:16" x14ac:dyDescent="0.3">
      <c r="A91" s="18">
        <v>84</v>
      </c>
      <c r="B91" s="19" t="str">
        <f t="shared" si="2"/>
        <v>-</v>
      </c>
      <c r="C91" s="19">
        <f>optionchain!M85</f>
        <v>0</v>
      </c>
      <c r="D91" s="19">
        <f>optionchain!L85</f>
        <v>0</v>
      </c>
      <c r="E91" s="19">
        <f>optionchain!H85</f>
        <v>0</v>
      </c>
      <c r="F91" s="19">
        <f>optionchain!K85</f>
        <v>0</v>
      </c>
      <c r="G91" s="19">
        <f>optionchain!J85</f>
        <v>0</v>
      </c>
      <c r="H91" s="19">
        <f>optionchain!I85</f>
        <v>0</v>
      </c>
      <c r="I91" s="19">
        <f>optionchain!N85</f>
        <v>0</v>
      </c>
      <c r="J91" s="19">
        <f>optionchain!S85</f>
        <v>0</v>
      </c>
      <c r="K91" s="19">
        <f>optionchain!R85</f>
        <v>0</v>
      </c>
      <c r="L91" s="19">
        <f>optionchain!Q85</f>
        <v>0</v>
      </c>
      <c r="M91" s="19">
        <f>optionchain!T85</f>
        <v>0</v>
      </c>
      <c r="N91" s="19">
        <f>optionchain!P85</f>
        <v>0</v>
      </c>
      <c r="O91" s="19">
        <f>optionchain!O85</f>
        <v>0</v>
      </c>
      <c r="P91" s="19" t="str">
        <f t="shared" si="3"/>
        <v>-</v>
      </c>
    </row>
    <row r="92" spans="1:16" x14ac:dyDescent="0.3">
      <c r="A92" s="18">
        <v>85</v>
      </c>
      <c r="B92" s="19" t="str">
        <f t="shared" si="2"/>
        <v>-</v>
      </c>
      <c r="C92" s="19">
        <f>optionchain!M86</f>
        <v>0</v>
      </c>
      <c r="D92" s="19">
        <f>optionchain!L86</f>
        <v>0</v>
      </c>
      <c r="E92" s="19">
        <f>optionchain!H86</f>
        <v>0</v>
      </c>
      <c r="F92" s="19">
        <f>optionchain!K86</f>
        <v>0</v>
      </c>
      <c r="G92" s="19">
        <f>optionchain!J86</f>
        <v>0</v>
      </c>
      <c r="H92" s="19">
        <f>optionchain!I86</f>
        <v>0</v>
      </c>
      <c r="I92" s="19">
        <f>optionchain!N86</f>
        <v>0</v>
      </c>
      <c r="J92" s="19">
        <f>optionchain!S86</f>
        <v>0</v>
      </c>
      <c r="K92" s="19">
        <f>optionchain!R86</f>
        <v>0</v>
      </c>
      <c r="L92" s="19">
        <f>optionchain!Q86</f>
        <v>0</v>
      </c>
      <c r="M92" s="19">
        <f>optionchain!T86</f>
        <v>0</v>
      </c>
      <c r="N92" s="19">
        <f>optionchain!P86</f>
        <v>0</v>
      </c>
      <c r="O92" s="19">
        <f>optionchain!O86</f>
        <v>0</v>
      </c>
      <c r="P92" s="19" t="str">
        <f t="shared" si="3"/>
        <v>-</v>
      </c>
    </row>
    <row r="93" spans="1:16" x14ac:dyDescent="0.3">
      <c r="A93" s="18">
        <v>86</v>
      </c>
      <c r="B93" s="19" t="str">
        <f t="shared" si="2"/>
        <v>-</v>
      </c>
      <c r="C93" s="19">
        <f>optionchain!M87</f>
        <v>0</v>
      </c>
      <c r="D93" s="19">
        <f>optionchain!L87</f>
        <v>0</v>
      </c>
      <c r="E93" s="19">
        <f>optionchain!H87</f>
        <v>0</v>
      </c>
      <c r="F93" s="19">
        <f>optionchain!K87</f>
        <v>0</v>
      </c>
      <c r="G93" s="19">
        <f>optionchain!J87</f>
        <v>0</v>
      </c>
      <c r="H93" s="19">
        <f>optionchain!I87</f>
        <v>0</v>
      </c>
      <c r="I93" s="19">
        <f>optionchain!N87</f>
        <v>0</v>
      </c>
      <c r="J93" s="19">
        <f>optionchain!S87</f>
        <v>0</v>
      </c>
      <c r="K93" s="19">
        <f>optionchain!R87</f>
        <v>0</v>
      </c>
      <c r="L93" s="19">
        <f>optionchain!Q87</f>
        <v>0</v>
      </c>
      <c r="M93" s="19">
        <f>optionchain!T87</f>
        <v>0</v>
      </c>
      <c r="N93" s="19">
        <f>optionchain!P87</f>
        <v>0</v>
      </c>
      <c r="O93" s="19">
        <f>optionchain!O87</f>
        <v>0</v>
      </c>
      <c r="P93" s="19" t="str">
        <f t="shared" si="3"/>
        <v>-</v>
      </c>
    </row>
    <row r="94" spans="1:16" x14ac:dyDescent="0.3">
      <c r="A94" s="18">
        <v>87</v>
      </c>
      <c r="B94" s="19" t="str">
        <f t="shared" si="2"/>
        <v>-</v>
      </c>
      <c r="C94" s="19">
        <f>optionchain!M88</f>
        <v>0</v>
      </c>
      <c r="D94" s="19">
        <f>optionchain!L88</f>
        <v>0</v>
      </c>
      <c r="E94" s="19">
        <f>optionchain!H88</f>
        <v>0</v>
      </c>
      <c r="F94" s="19">
        <f>optionchain!K88</f>
        <v>0</v>
      </c>
      <c r="G94" s="19">
        <f>optionchain!J88</f>
        <v>0</v>
      </c>
      <c r="H94" s="19">
        <f>optionchain!I88</f>
        <v>0</v>
      </c>
      <c r="I94" s="19">
        <f>optionchain!N88</f>
        <v>0</v>
      </c>
      <c r="J94" s="19">
        <f>optionchain!S88</f>
        <v>0</v>
      </c>
      <c r="K94" s="19">
        <f>optionchain!R88</f>
        <v>0</v>
      </c>
      <c r="L94" s="19">
        <f>optionchain!Q88</f>
        <v>0</v>
      </c>
      <c r="M94" s="19">
        <f>optionchain!T88</f>
        <v>0</v>
      </c>
      <c r="N94" s="19">
        <f>optionchain!P88</f>
        <v>0</v>
      </c>
      <c r="O94" s="19">
        <f>optionchain!O88</f>
        <v>0</v>
      </c>
      <c r="P94" s="19" t="str">
        <f t="shared" si="3"/>
        <v>-</v>
      </c>
    </row>
    <row r="95" spans="1:16" x14ac:dyDescent="0.3">
      <c r="A95" s="18">
        <v>88</v>
      </c>
      <c r="B95" s="19" t="str">
        <f t="shared" si="2"/>
        <v>-</v>
      </c>
      <c r="C95" s="19">
        <f>optionchain!M89</f>
        <v>0</v>
      </c>
      <c r="D95" s="19">
        <f>optionchain!L89</f>
        <v>0</v>
      </c>
      <c r="E95" s="19">
        <f>optionchain!H89</f>
        <v>0</v>
      </c>
      <c r="F95" s="19">
        <f>optionchain!K89</f>
        <v>0</v>
      </c>
      <c r="G95" s="19">
        <f>optionchain!J89</f>
        <v>0</v>
      </c>
      <c r="H95" s="19">
        <f>optionchain!I89</f>
        <v>0</v>
      </c>
      <c r="I95" s="19">
        <f>optionchain!N89</f>
        <v>0</v>
      </c>
      <c r="J95" s="19">
        <f>optionchain!S89</f>
        <v>0</v>
      </c>
      <c r="K95" s="19">
        <f>optionchain!R89</f>
        <v>0</v>
      </c>
      <c r="L95" s="19">
        <f>optionchain!Q89</f>
        <v>0</v>
      </c>
      <c r="M95" s="19">
        <f>optionchain!T89</f>
        <v>0</v>
      </c>
      <c r="N95" s="19">
        <f>optionchain!P89</f>
        <v>0</v>
      </c>
      <c r="O95" s="19">
        <f>optionchain!O89</f>
        <v>0</v>
      </c>
      <c r="P95" s="19" t="str">
        <f t="shared" si="3"/>
        <v>-</v>
      </c>
    </row>
    <row r="96" spans="1:16" x14ac:dyDescent="0.3">
      <c r="A96" s="18">
        <v>89</v>
      </c>
      <c r="B96" s="19" t="str">
        <f t="shared" si="2"/>
        <v>-</v>
      </c>
      <c r="C96" s="19">
        <f>optionchain!M90</f>
        <v>0</v>
      </c>
      <c r="D96" s="19">
        <f>optionchain!L90</f>
        <v>0</v>
      </c>
      <c r="E96" s="19">
        <f>optionchain!H90</f>
        <v>0</v>
      </c>
      <c r="F96" s="19">
        <f>optionchain!K90</f>
        <v>0</v>
      </c>
      <c r="G96" s="19">
        <f>optionchain!J90</f>
        <v>0</v>
      </c>
      <c r="H96" s="19">
        <f>optionchain!I90</f>
        <v>0</v>
      </c>
      <c r="I96" s="19">
        <f>optionchain!N90</f>
        <v>0</v>
      </c>
      <c r="J96" s="19">
        <f>optionchain!S90</f>
        <v>0</v>
      </c>
      <c r="K96" s="19">
        <f>optionchain!R90</f>
        <v>0</v>
      </c>
      <c r="L96" s="19">
        <f>optionchain!Q90</f>
        <v>0</v>
      </c>
      <c r="M96" s="19">
        <f>optionchain!T90</f>
        <v>0</v>
      </c>
      <c r="N96" s="19">
        <f>optionchain!P90</f>
        <v>0</v>
      </c>
      <c r="O96" s="19">
        <f>optionchain!O90</f>
        <v>0</v>
      </c>
      <c r="P96" s="19" t="str">
        <f t="shared" si="3"/>
        <v>-</v>
      </c>
    </row>
    <row r="97" spans="1:16" x14ac:dyDescent="0.3">
      <c r="A97" s="18">
        <v>90</v>
      </c>
      <c r="B97" s="19" t="str">
        <f t="shared" si="2"/>
        <v>-</v>
      </c>
      <c r="C97" s="19">
        <f>optionchain!M91</f>
        <v>0</v>
      </c>
      <c r="D97" s="19">
        <f>optionchain!L91</f>
        <v>0</v>
      </c>
      <c r="E97" s="19">
        <f>optionchain!H91</f>
        <v>0</v>
      </c>
      <c r="F97" s="19">
        <f>optionchain!K91</f>
        <v>0</v>
      </c>
      <c r="G97" s="19">
        <f>optionchain!J91</f>
        <v>0</v>
      </c>
      <c r="H97" s="19">
        <f>optionchain!I91</f>
        <v>0</v>
      </c>
      <c r="I97" s="19">
        <f>optionchain!N91</f>
        <v>0</v>
      </c>
      <c r="J97" s="19">
        <f>optionchain!S91</f>
        <v>0</v>
      </c>
      <c r="K97" s="19">
        <f>optionchain!R91</f>
        <v>0</v>
      </c>
      <c r="L97" s="19">
        <f>optionchain!Q91</f>
        <v>0</v>
      </c>
      <c r="M97" s="19">
        <f>optionchain!T91</f>
        <v>0</v>
      </c>
      <c r="N97" s="19">
        <f>optionchain!P91</f>
        <v>0</v>
      </c>
      <c r="O97" s="19">
        <f>optionchain!O91</f>
        <v>0</v>
      </c>
      <c r="P97" s="19" t="str">
        <f t="shared" si="3"/>
        <v>-</v>
      </c>
    </row>
    <row r="98" spans="1:16" x14ac:dyDescent="0.3">
      <c r="A98" s="18">
        <v>91</v>
      </c>
      <c r="B98" s="19" t="str">
        <f t="shared" si="2"/>
        <v>-</v>
      </c>
      <c r="C98" s="19">
        <f>optionchain!M92</f>
        <v>0</v>
      </c>
      <c r="D98" s="19">
        <f>optionchain!L92</f>
        <v>0</v>
      </c>
      <c r="E98" s="19">
        <f>optionchain!H92</f>
        <v>0</v>
      </c>
      <c r="F98" s="19">
        <f>optionchain!K92</f>
        <v>0</v>
      </c>
      <c r="G98" s="19">
        <f>optionchain!J92</f>
        <v>0</v>
      </c>
      <c r="H98" s="19">
        <f>optionchain!I92</f>
        <v>0</v>
      </c>
      <c r="I98" s="19">
        <f>optionchain!N92</f>
        <v>0</v>
      </c>
      <c r="J98" s="19">
        <f>optionchain!S92</f>
        <v>0</v>
      </c>
      <c r="K98" s="19">
        <f>optionchain!R92</f>
        <v>0</v>
      </c>
      <c r="L98" s="19">
        <f>optionchain!Q92</f>
        <v>0</v>
      </c>
      <c r="M98" s="19">
        <f>optionchain!T92</f>
        <v>0</v>
      </c>
      <c r="N98" s="19">
        <f>optionchain!P92</f>
        <v>0</v>
      </c>
      <c r="O98" s="19">
        <f>optionchain!O92</f>
        <v>0</v>
      </c>
      <c r="P98" s="19" t="str">
        <f t="shared" si="3"/>
        <v>-</v>
      </c>
    </row>
    <row r="99" spans="1:16" x14ac:dyDescent="0.3">
      <c r="A99" s="18">
        <v>92</v>
      </c>
      <c r="B99" s="19" t="str">
        <f t="shared" si="2"/>
        <v>-</v>
      </c>
      <c r="C99" s="19">
        <f>optionchain!M93</f>
        <v>0</v>
      </c>
      <c r="D99" s="19">
        <f>optionchain!L93</f>
        <v>0</v>
      </c>
      <c r="E99" s="19">
        <f>optionchain!H93</f>
        <v>0</v>
      </c>
      <c r="F99" s="19">
        <f>optionchain!K93</f>
        <v>0</v>
      </c>
      <c r="G99" s="19">
        <f>optionchain!J93</f>
        <v>0</v>
      </c>
      <c r="H99" s="19">
        <f>optionchain!I93</f>
        <v>0</v>
      </c>
      <c r="I99" s="19">
        <f>optionchain!N93</f>
        <v>0</v>
      </c>
      <c r="J99" s="19">
        <f>optionchain!S93</f>
        <v>0</v>
      </c>
      <c r="K99" s="19">
        <f>optionchain!R93</f>
        <v>0</v>
      </c>
      <c r="L99" s="19">
        <f>optionchain!Q93</f>
        <v>0</v>
      </c>
      <c r="M99" s="19">
        <f>optionchain!T93</f>
        <v>0</v>
      </c>
      <c r="N99" s="19">
        <f>optionchain!P93</f>
        <v>0</v>
      </c>
      <c r="O99" s="19">
        <f>optionchain!O93</f>
        <v>0</v>
      </c>
      <c r="P99" s="19" t="str">
        <f t="shared" si="3"/>
        <v>-</v>
      </c>
    </row>
    <row r="100" spans="1:16" x14ac:dyDescent="0.3">
      <c r="A100" s="18">
        <v>93</v>
      </c>
      <c r="B100" s="19" t="str">
        <f t="shared" si="2"/>
        <v>-</v>
      </c>
      <c r="C100" s="19">
        <f>optionchain!M94</f>
        <v>0</v>
      </c>
      <c r="D100" s="19">
        <f>optionchain!L94</f>
        <v>0</v>
      </c>
      <c r="E100" s="19">
        <f>optionchain!H94</f>
        <v>0</v>
      </c>
      <c r="F100" s="19">
        <f>optionchain!K94</f>
        <v>0</v>
      </c>
      <c r="G100" s="19">
        <f>optionchain!J94</f>
        <v>0</v>
      </c>
      <c r="H100" s="19">
        <f>optionchain!I94</f>
        <v>0</v>
      </c>
      <c r="I100" s="19">
        <f>optionchain!N94</f>
        <v>0</v>
      </c>
      <c r="J100" s="19">
        <f>optionchain!S94</f>
        <v>0</v>
      </c>
      <c r="K100" s="19">
        <f>optionchain!R94</f>
        <v>0</v>
      </c>
      <c r="L100" s="19">
        <f>optionchain!Q94</f>
        <v>0</v>
      </c>
      <c r="M100" s="19">
        <f>optionchain!T94</f>
        <v>0</v>
      </c>
      <c r="N100" s="19">
        <f>optionchain!P94</f>
        <v>0</v>
      </c>
      <c r="O100" s="19">
        <f>optionchain!O94</f>
        <v>0</v>
      </c>
      <c r="P100" s="19" t="str">
        <f t="shared" si="3"/>
        <v>-</v>
      </c>
    </row>
    <row r="101" spans="1:16" x14ac:dyDescent="0.3">
      <c r="A101" s="18">
        <v>94</v>
      </c>
      <c r="B101" s="19" t="str">
        <f t="shared" si="2"/>
        <v>-</v>
      </c>
      <c r="C101" s="19">
        <f>optionchain!M95</f>
        <v>0</v>
      </c>
      <c r="D101" s="19">
        <f>optionchain!L95</f>
        <v>0</v>
      </c>
      <c r="E101" s="19">
        <f>optionchain!H95</f>
        <v>0</v>
      </c>
      <c r="F101" s="19">
        <f>optionchain!K95</f>
        <v>0</v>
      </c>
      <c r="G101" s="19">
        <f>optionchain!J95</f>
        <v>0</v>
      </c>
      <c r="H101" s="19">
        <f>optionchain!I95</f>
        <v>0</v>
      </c>
      <c r="I101" s="19">
        <f>optionchain!N95</f>
        <v>0</v>
      </c>
      <c r="J101" s="19">
        <f>optionchain!S95</f>
        <v>0</v>
      </c>
      <c r="K101" s="19">
        <f>optionchain!R95</f>
        <v>0</v>
      </c>
      <c r="L101" s="19">
        <f>optionchain!Q95</f>
        <v>0</v>
      </c>
      <c r="M101" s="19">
        <f>optionchain!T95</f>
        <v>0</v>
      </c>
      <c r="N101" s="19">
        <f>optionchain!P95</f>
        <v>0</v>
      </c>
      <c r="O101" s="19">
        <f>optionchain!O95</f>
        <v>0</v>
      </c>
      <c r="P101" s="19" t="str">
        <f t="shared" si="3"/>
        <v>-</v>
      </c>
    </row>
    <row r="102" spans="1:16" x14ac:dyDescent="0.3">
      <c r="A102" s="18">
        <v>95</v>
      </c>
      <c r="B102" s="19" t="str">
        <f t="shared" si="2"/>
        <v>-</v>
      </c>
      <c r="C102" s="19">
        <f>optionchain!M96</f>
        <v>0</v>
      </c>
      <c r="D102" s="19">
        <f>optionchain!L96</f>
        <v>0</v>
      </c>
      <c r="E102" s="19">
        <f>optionchain!H96</f>
        <v>0</v>
      </c>
      <c r="F102" s="19">
        <f>optionchain!K96</f>
        <v>0</v>
      </c>
      <c r="G102" s="19">
        <f>optionchain!J96</f>
        <v>0</v>
      </c>
      <c r="H102" s="19">
        <f>optionchain!I96</f>
        <v>0</v>
      </c>
      <c r="I102" s="19">
        <f>optionchain!N96</f>
        <v>0</v>
      </c>
      <c r="J102" s="19">
        <f>optionchain!S96</f>
        <v>0</v>
      </c>
      <c r="K102" s="19">
        <f>optionchain!R96</f>
        <v>0</v>
      </c>
      <c r="L102" s="19">
        <f>optionchain!Q96</f>
        <v>0</v>
      </c>
      <c r="M102" s="19">
        <f>optionchain!T96</f>
        <v>0</v>
      </c>
      <c r="N102" s="19">
        <f>optionchain!P96</f>
        <v>0</v>
      </c>
      <c r="O102" s="19">
        <f>optionchain!O96</f>
        <v>0</v>
      </c>
      <c r="P102" s="19" t="str">
        <f t="shared" si="3"/>
        <v>-</v>
      </c>
    </row>
    <row r="103" spans="1:16" x14ac:dyDescent="0.3">
      <c r="A103" s="18">
        <v>96</v>
      </c>
      <c r="B103" s="19" t="str">
        <f t="shared" si="2"/>
        <v>-</v>
      </c>
      <c r="C103" s="19">
        <f>optionchain!M97</f>
        <v>0</v>
      </c>
      <c r="D103" s="19">
        <f>optionchain!L97</f>
        <v>0</v>
      </c>
      <c r="E103" s="19">
        <f>optionchain!H97</f>
        <v>0</v>
      </c>
      <c r="F103" s="19">
        <f>optionchain!K97</f>
        <v>0</v>
      </c>
      <c r="G103" s="19">
        <f>optionchain!J97</f>
        <v>0</v>
      </c>
      <c r="H103" s="19">
        <f>optionchain!I97</f>
        <v>0</v>
      </c>
      <c r="I103" s="19">
        <f>optionchain!N97</f>
        <v>0</v>
      </c>
      <c r="J103" s="19">
        <f>optionchain!S97</f>
        <v>0</v>
      </c>
      <c r="K103" s="19">
        <f>optionchain!R97</f>
        <v>0</v>
      </c>
      <c r="L103" s="19">
        <f>optionchain!Q97</f>
        <v>0</v>
      </c>
      <c r="M103" s="19">
        <f>optionchain!T97</f>
        <v>0</v>
      </c>
      <c r="N103" s="19">
        <f>optionchain!P97</f>
        <v>0</v>
      </c>
      <c r="O103" s="19">
        <f>optionchain!O97</f>
        <v>0</v>
      </c>
      <c r="P103" s="19" t="str">
        <f t="shared" si="3"/>
        <v>-</v>
      </c>
    </row>
    <row r="104" spans="1:16" x14ac:dyDescent="0.3">
      <c r="A104" s="18">
        <v>97</v>
      </c>
      <c r="B104" s="19" t="str">
        <f t="shared" si="2"/>
        <v>-</v>
      </c>
      <c r="C104" s="19">
        <f>optionchain!M98</f>
        <v>0</v>
      </c>
      <c r="D104" s="19">
        <f>optionchain!L98</f>
        <v>0</v>
      </c>
      <c r="E104" s="19">
        <f>optionchain!H98</f>
        <v>0</v>
      </c>
      <c r="F104" s="19">
        <f>optionchain!K98</f>
        <v>0</v>
      </c>
      <c r="G104" s="19">
        <f>optionchain!J98</f>
        <v>0</v>
      </c>
      <c r="H104" s="19">
        <f>optionchain!I98</f>
        <v>0</v>
      </c>
      <c r="I104" s="19">
        <f>optionchain!N98</f>
        <v>0</v>
      </c>
      <c r="J104" s="19">
        <f>optionchain!S98</f>
        <v>0</v>
      </c>
      <c r="K104" s="19">
        <f>optionchain!R98</f>
        <v>0</v>
      </c>
      <c r="L104" s="19">
        <f>optionchain!Q98</f>
        <v>0</v>
      </c>
      <c r="M104" s="19">
        <f>optionchain!T98</f>
        <v>0</v>
      </c>
      <c r="N104" s="19">
        <f>optionchain!P98</f>
        <v>0</v>
      </c>
      <c r="O104" s="19">
        <f>optionchain!O98</f>
        <v>0</v>
      </c>
      <c r="P104" s="19" t="str">
        <f t="shared" si="3"/>
        <v>-</v>
      </c>
    </row>
    <row r="105" spans="1:16" x14ac:dyDescent="0.3">
      <c r="A105" s="18">
        <v>98</v>
      </c>
      <c r="B105" s="19" t="str">
        <f t="shared" si="2"/>
        <v>-</v>
      </c>
      <c r="C105" s="19">
        <f>optionchain!M99</f>
        <v>0</v>
      </c>
      <c r="D105" s="19">
        <f>optionchain!L99</f>
        <v>0</v>
      </c>
      <c r="E105" s="19">
        <f>optionchain!H99</f>
        <v>0</v>
      </c>
      <c r="F105" s="19">
        <f>optionchain!K99</f>
        <v>0</v>
      </c>
      <c r="G105" s="19">
        <f>optionchain!J99</f>
        <v>0</v>
      </c>
      <c r="H105" s="19">
        <f>optionchain!I99</f>
        <v>0</v>
      </c>
      <c r="I105" s="19">
        <f>optionchain!N99</f>
        <v>0</v>
      </c>
      <c r="J105" s="19">
        <f>optionchain!S99</f>
        <v>0</v>
      </c>
      <c r="K105" s="19">
        <f>optionchain!R99</f>
        <v>0</v>
      </c>
      <c r="L105" s="19">
        <f>optionchain!Q99</f>
        <v>0</v>
      </c>
      <c r="M105" s="19">
        <f>optionchain!T99</f>
        <v>0</v>
      </c>
      <c r="N105" s="19">
        <f>optionchain!P99</f>
        <v>0</v>
      </c>
      <c r="O105" s="19">
        <f>optionchain!O99</f>
        <v>0</v>
      </c>
      <c r="P105" s="19" t="str">
        <f t="shared" si="3"/>
        <v>-</v>
      </c>
    </row>
    <row r="106" spans="1:16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</row>
    <row r="107" spans="1:16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</row>
    <row r="108" spans="1:16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</row>
    <row r="109" spans="1:16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</row>
    <row r="110" spans="1:16" s="21" customFormat="1" x14ac:dyDescent="0.3">
      <c r="A110" s="20"/>
      <c r="B110" s="20" t="s">
        <v>241</v>
      </c>
      <c r="C110" s="20">
        <f>SUM(C8:C109)</f>
        <v>1388707</v>
      </c>
      <c r="D110" s="20">
        <f t="shared" ref="D110:E110" si="4">SUM(D8:D109)</f>
        <v>870</v>
      </c>
      <c r="E110" s="20">
        <f t="shared" si="4"/>
        <v>0</v>
      </c>
      <c r="F110" s="20"/>
      <c r="G110" s="20"/>
      <c r="H110" s="20"/>
      <c r="I110" s="20"/>
      <c r="J110" s="20"/>
      <c r="K110" s="20"/>
      <c r="L110" s="20"/>
      <c r="M110" s="20">
        <f>SUM(M8:M109)</f>
        <v>0</v>
      </c>
      <c r="N110" s="20">
        <f t="shared" ref="N110:O110" si="5">SUM(N8:N109)</f>
        <v>4680</v>
      </c>
      <c r="O110" s="20">
        <f t="shared" si="5"/>
        <v>1749165</v>
      </c>
      <c r="P110" s="20" t="s">
        <v>241</v>
      </c>
    </row>
  </sheetData>
  <mergeCells count="10">
    <mergeCell ref="I5:I6"/>
    <mergeCell ref="L5:M5"/>
    <mergeCell ref="O5:P5"/>
    <mergeCell ref="B6:H6"/>
    <mergeCell ref="J6:P6"/>
    <mergeCell ref="B1:P1"/>
    <mergeCell ref="H3:H4"/>
    <mergeCell ref="J3:J4"/>
    <mergeCell ref="L3:M4"/>
    <mergeCell ref="O3:P4"/>
  </mergeCells>
  <conditionalFormatting sqref="L3:M4">
    <cfRule type="cellIs" dxfId="12" priority="18" operator="equal">
      <formula>"BEARISH"</formula>
    </cfRule>
    <cfRule type="cellIs" dxfId="11" priority="19" operator="equal">
      <formula>"BULLISH"</formula>
    </cfRule>
  </conditionalFormatting>
  <conditionalFormatting sqref="O3:P4">
    <cfRule type="cellIs" dxfId="10" priority="16" operator="equal">
      <formula>"BEARISH"</formula>
    </cfRule>
    <cfRule type="cellIs" dxfId="9" priority="17" operator="equal">
      <formula>"BULLISH"</formula>
    </cfRule>
  </conditionalFormatting>
  <conditionalFormatting sqref="B8:B105">
    <cfRule type="cellIs" dxfId="8" priority="9" operator="equal">
      <formula>"FRESH LONG"</formula>
    </cfRule>
    <cfRule type="cellIs" dxfId="7" priority="10" operator="equal">
      <formula>"LONG UNWIND"</formula>
    </cfRule>
    <cfRule type="cellIs" dxfId="6" priority="12" operator="equal">
      <formula>"SHORT COVER"</formula>
    </cfRule>
    <cfRule type="cellIs" dxfId="5" priority="15" operator="equal">
      <formula>"FRESH SHORT"</formula>
    </cfRule>
  </conditionalFormatting>
  <conditionalFormatting sqref="P8:P105">
    <cfRule type="cellIs" dxfId="4" priority="8" operator="equal">
      <formula>"FRESH LONG"</formula>
    </cfRule>
    <cfRule type="cellIs" dxfId="3" priority="11" operator="equal">
      <formula>"LONG UNWIND"</formula>
    </cfRule>
    <cfRule type="cellIs" dxfId="2" priority="13" operator="equal">
      <formula>"SHORT COVER"</formula>
    </cfRule>
    <cfRule type="cellIs" dxfId="1" priority="14" operator="equal">
      <formula>"FRESH SHORT"</formula>
    </cfRule>
  </conditionalFormatting>
  <conditionalFormatting sqref="C8:C105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{2AAFF0D1-D547-4C09-9812-72052DFC7BE6}</x14:id>
        </ext>
      </extLst>
    </cfRule>
  </conditionalFormatting>
  <conditionalFormatting sqref="E8:E10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{2E303363-3760-4E9C-9852-D3B8BAA0E240}</x14:id>
        </ext>
      </extLst>
    </cfRule>
  </conditionalFormatting>
  <conditionalFormatting sqref="M7:M10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{A6C5A386-E4FC-4D18-B760-14739EBC9D05}</x14:id>
        </ext>
      </extLst>
    </cfRule>
  </conditionalFormatting>
  <conditionalFormatting sqref="O8:O10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{349816C3-D005-41B9-81ED-BCB903FDC73E}</x14:id>
        </ext>
      </extLst>
    </cfRule>
  </conditionalFormatting>
  <conditionalFormatting sqref="C8:C105 O8:O105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{C6444FB3-A816-4CD6-848F-0A1A505B03B8}</x14:id>
        </ext>
      </extLst>
    </cfRule>
  </conditionalFormatting>
  <conditionalFormatting sqref="E8:E105 M8:M105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{32408828-8F16-471B-8B9C-6017B774A15D}</x14:id>
        </ext>
      </extLst>
    </cfRule>
  </conditionalFormatting>
  <conditionalFormatting sqref="I8:I105">
    <cfRule type="cellIs" dxfId="0" priority="1" operator="equal">
      <formula>$E$4</formula>
    </cfRule>
  </conditionalFormatting>
  <dataValidations count="1">
    <dataValidation type="list" allowBlank="1" showInputMessage="1" showErrorMessage="1" sqref="H5">
      <formula1>"OI PCR,OI CHG PCR"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AFF0D1-D547-4C09-9812-72052DFC7BE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C8:C105</xm:sqref>
        </x14:conditionalFormatting>
        <x14:conditionalFormatting xmlns:xm="http://schemas.microsoft.com/office/excel/2006/main">
          <x14:cfRule type="dataBar" id="{2E303363-3760-4E9C-9852-D3B8BAA0E24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E8:E105</xm:sqref>
        </x14:conditionalFormatting>
        <x14:conditionalFormatting xmlns:xm="http://schemas.microsoft.com/office/excel/2006/main">
          <x14:cfRule type="dataBar" id="{A6C5A386-E4FC-4D18-B760-14739EBC9D0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M7:M105</xm:sqref>
        </x14:conditionalFormatting>
        <x14:conditionalFormatting xmlns:xm="http://schemas.microsoft.com/office/excel/2006/main">
          <x14:cfRule type="dataBar" id="{349816C3-D005-41B9-81ED-BCB903FDC73E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O8:O105</xm:sqref>
        </x14:conditionalFormatting>
        <x14:conditionalFormatting xmlns:xm="http://schemas.microsoft.com/office/excel/2006/main">
          <x14:cfRule type="dataBar" id="{C6444FB3-A816-4CD6-848F-0A1A505B03B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C8:C105 O8:O105</xm:sqref>
        </x14:conditionalFormatting>
        <x14:conditionalFormatting xmlns:xm="http://schemas.microsoft.com/office/excel/2006/main">
          <x14:cfRule type="dataBar" id="{32408828-8F16-471B-8B9C-6017B774A15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E8:E105 M8:M105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optionchain!$B$2:$B$11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optionchain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h</cp:lastModifiedBy>
  <dcterms:created xsi:type="dcterms:W3CDTF">2023-04-26T06:38:48Z</dcterms:created>
  <dcterms:modified xsi:type="dcterms:W3CDTF">2023-05-01T06:54:01Z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80270080-682e-409a-b643-8aadfb5f860c</vt:lpwstr>
  </property>
</Properties>
</file>