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Scanner\"/>
    </mc:Choice>
  </mc:AlternateContent>
  <xr:revisionPtr revIDLastSave="0" documentId="13_ncr:1_{332BF1CC-D8C2-457C-82C1-A1FB440EA01B}" xr6:coauthVersionLast="47" xr6:coauthVersionMax="47" xr10:uidLastSave="{00000000-0000-0000-0000-000000000000}"/>
  <bookViews>
    <workbookView xWindow="-120" yWindow="-120" windowWidth="21840" windowHeight="13140" tabRatio="599" activeTab="1" xr2:uid="{96A84F6B-6884-4021-96FE-9AA0DD9736EE}"/>
  </bookViews>
  <sheets>
    <sheet name="OrderBook" sheetId="4" r:id="rId1"/>
    <sheet name="Exchange" sheetId="3" r:id="rId2"/>
    <sheet name="Data" sheetId="2" r:id="rId3"/>
    <sheet name="Scanner" sheetId="1" r:id="rId4"/>
  </sheets>
  <definedNames>
    <definedName name="_xlnm._FilterDatabase" localSheetId="3" hidden="1">Scanner!$A$1:$AC$60</definedName>
  </definedName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3" i="1" l="1"/>
  <c r="X53" i="1"/>
  <c r="Y53" i="1"/>
  <c r="Z53" i="1"/>
  <c r="AA53" i="1"/>
  <c r="AB53" i="1"/>
  <c r="AC53" i="1"/>
  <c r="W54" i="1"/>
  <c r="X54" i="1"/>
  <c r="Y54" i="1"/>
  <c r="Z54" i="1"/>
  <c r="AA54" i="1"/>
  <c r="AB54" i="1"/>
  <c r="AC54" i="1"/>
  <c r="W55" i="1"/>
  <c r="X55" i="1"/>
  <c r="Y55" i="1"/>
  <c r="Z55" i="1"/>
  <c r="AA55" i="1"/>
  <c r="AB55" i="1"/>
  <c r="AC55" i="1"/>
  <c r="W56" i="1"/>
  <c r="X56" i="1"/>
  <c r="Y56" i="1"/>
  <c r="Z56" i="1"/>
  <c r="AA56" i="1"/>
  <c r="AB56" i="1"/>
  <c r="AC56" i="1"/>
  <c r="W57" i="1"/>
  <c r="X57" i="1"/>
  <c r="Y57" i="1"/>
  <c r="Z57" i="1"/>
  <c r="AA57" i="1"/>
  <c r="AB57" i="1"/>
  <c r="AC57" i="1"/>
  <c r="W58" i="1"/>
  <c r="X58" i="1"/>
  <c r="Y58" i="1"/>
  <c r="Z58" i="1"/>
  <c r="AA58" i="1"/>
  <c r="AB58" i="1"/>
  <c r="AC58" i="1"/>
  <c r="W59" i="1"/>
  <c r="X59" i="1"/>
  <c r="Y59" i="1"/>
  <c r="Z59" i="1"/>
  <c r="AA59" i="1"/>
  <c r="AB59" i="1"/>
  <c r="AC59" i="1"/>
  <c r="W60" i="1"/>
  <c r="X60" i="1"/>
  <c r="Y60" i="1"/>
  <c r="Z60" i="1"/>
  <c r="AA60" i="1"/>
  <c r="AB60" i="1"/>
  <c r="AC60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J53" i="1"/>
  <c r="J54" i="1"/>
  <c r="J55" i="1"/>
  <c r="J56" i="1"/>
  <c r="J57" i="1"/>
  <c r="J58" i="1"/>
  <c r="J59" i="1"/>
  <c r="J60" i="1"/>
  <c r="Q53" i="1"/>
  <c r="Q54" i="1"/>
  <c r="Q55" i="1"/>
  <c r="Q56" i="1"/>
  <c r="Q57" i="1"/>
  <c r="Q58" i="1"/>
  <c r="Q59" i="1"/>
  <c r="Q6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I54" i="1"/>
  <c r="I55" i="1"/>
  <c r="I56" i="1"/>
  <c r="I57" i="1"/>
  <c r="I58" i="1"/>
  <c r="I59" i="1"/>
  <c r="I60" i="1"/>
  <c r="I18" i="1"/>
  <c r="I21" i="1"/>
  <c r="I36" i="1"/>
  <c r="I47" i="1"/>
  <c r="I20" i="1"/>
  <c r="I40" i="1"/>
  <c r="I11" i="1"/>
  <c r="I49" i="1"/>
  <c r="I24" i="1"/>
  <c r="I23" i="1"/>
  <c r="I45" i="1"/>
  <c r="I9" i="1"/>
  <c r="I16" i="1"/>
  <c r="I7" i="1"/>
  <c r="I44" i="1"/>
  <c r="I38" i="1"/>
  <c r="I19" i="1"/>
  <c r="I52" i="1"/>
  <c r="I3" i="1"/>
  <c r="I5" i="1"/>
  <c r="I50" i="1"/>
  <c r="I35" i="1"/>
  <c r="I14" i="1"/>
  <c r="I37" i="1"/>
  <c r="I8" i="1"/>
  <c r="I43" i="1"/>
  <c r="I13" i="1"/>
  <c r="I26" i="1"/>
  <c r="I4" i="1"/>
  <c r="I39" i="1"/>
  <c r="I15" i="1"/>
  <c r="I51" i="1"/>
  <c r="I42" i="1"/>
  <c r="I25" i="1"/>
  <c r="I27" i="1"/>
  <c r="I32" i="1"/>
  <c r="I48" i="1"/>
  <c r="I10" i="1"/>
  <c r="I31" i="1"/>
  <c r="I41" i="1"/>
  <c r="I33" i="1"/>
  <c r="I29" i="1"/>
  <c r="I12" i="1"/>
  <c r="I17" i="1"/>
  <c r="I46" i="1"/>
  <c r="I22" i="1"/>
  <c r="I2" i="1"/>
  <c r="N2" i="1" s="1"/>
  <c r="I34" i="1"/>
  <c r="I30" i="1"/>
  <c r="I6" i="1"/>
  <c r="I28" i="1"/>
  <c r="I53" i="1"/>
  <c r="C20" i="1"/>
  <c r="D20" i="1"/>
  <c r="E20" i="1"/>
  <c r="G20" i="1"/>
  <c r="H20" i="1"/>
  <c r="C21" i="1"/>
  <c r="D21" i="1"/>
  <c r="E21" i="1"/>
  <c r="Q21" i="1" s="1"/>
  <c r="G21" i="1"/>
  <c r="H21" i="1"/>
  <c r="C22" i="1"/>
  <c r="D22" i="1"/>
  <c r="E22" i="1"/>
  <c r="G22" i="1"/>
  <c r="H22" i="1"/>
  <c r="C23" i="1"/>
  <c r="D23" i="1"/>
  <c r="E23" i="1"/>
  <c r="G23" i="1"/>
  <c r="H23" i="1"/>
  <c r="C24" i="1"/>
  <c r="D24" i="1"/>
  <c r="E24" i="1"/>
  <c r="G24" i="1"/>
  <c r="H24" i="1"/>
  <c r="C25" i="1"/>
  <c r="D25" i="1"/>
  <c r="E25" i="1"/>
  <c r="Q25" i="1" s="1"/>
  <c r="G25" i="1"/>
  <c r="H25" i="1"/>
  <c r="C26" i="1"/>
  <c r="D26" i="1"/>
  <c r="E26" i="1"/>
  <c r="G26" i="1"/>
  <c r="H26" i="1"/>
  <c r="C27" i="1"/>
  <c r="D27" i="1"/>
  <c r="E27" i="1"/>
  <c r="G27" i="1"/>
  <c r="H27" i="1"/>
  <c r="C28" i="1"/>
  <c r="D28" i="1"/>
  <c r="E28" i="1"/>
  <c r="G28" i="1"/>
  <c r="H28" i="1"/>
  <c r="C29" i="1"/>
  <c r="D29" i="1"/>
  <c r="E29" i="1"/>
  <c r="Q29" i="1" s="1"/>
  <c r="G29" i="1"/>
  <c r="H29" i="1"/>
  <c r="C30" i="1"/>
  <c r="D30" i="1"/>
  <c r="E30" i="1"/>
  <c r="G30" i="1"/>
  <c r="H30" i="1"/>
  <c r="C31" i="1"/>
  <c r="D31" i="1"/>
  <c r="E31" i="1"/>
  <c r="G31" i="1"/>
  <c r="H31" i="1"/>
  <c r="C32" i="1"/>
  <c r="D32" i="1"/>
  <c r="E32" i="1"/>
  <c r="G32" i="1"/>
  <c r="H32" i="1"/>
  <c r="C33" i="1"/>
  <c r="D33" i="1"/>
  <c r="E33" i="1"/>
  <c r="Q33" i="1" s="1"/>
  <c r="G33" i="1"/>
  <c r="H33" i="1"/>
  <c r="C34" i="1"/>
  <c r="D34" i="1"/>
  <c r="E34" i="1"/>
  <c r="G34" i="1"/>
  <c r="H34" i="1"/>
  <c r="C35" i="1"/>
  <c r="D35" i="1"/>
  <c r="E35" i="1"/>
  <c r="G35" i="1"/>
  <c r="H35" i="1"/>
  <c r="C36" i="1"/>
  <c r="D36" i="1"/>
  <c r="E36" i="1"/>
  <c r="G36" i="1"/>
  <c r="H36" i="1"/>
  <c r="C37" i="1"/>
  <c r="D37" i="1"/>
  <c r="E37" i="1"/>
  <c r="Q37" i="1" s="1"/>
  <c r="G37" i="1"/>
  <c r="H37" i="1"/>
  <c r="C38" i="1"/>
  <c r="D38" i="1"/>
  <c r="E38" i="1"/>
  <c r="G38" i="1"/>
  <c r="H38" i="1"/>
  <c r="C39" i="1"/>
  <c r="D39" i="1"/>
  <c r="E39" i="1"/>
  <c r="G39" i="1"/>
  <c r="H39" i="1"/>
  <c r="C40" i="1"/>
  <c r="D40" i="1"/>
  <c r="E40" i="1"/>
  <c r="G40" i="1"/>
  <c r="H40" i="1"/>
  <c r="C41" i="1"/>
  <c r="D41" i="1"/>
  <c r="E41" i="1"/>
  <c r="Q41" i="1" s="1"/>
  <c r="G41" i="1"/>
  <c r="H41" i="1"/>
  <c r="C42" i="1"/>
  <c r="D42" i="1"/>
  <c r="E42" i="1"/>
  <c r="G42" i="1"/>
  <c r="H42" i="1"/>
  <c r="C43" i="1"/>
  <c r="D43" i="1"/>
  <c r="E43" i="1"/>
  <c r="G43" i="1"/>
  <c r="H43" i="1"/>
  <c r="C44" i="1"/>
  <c r="D44" i="1"/>
  <c r="E44" i="1"/>
  <c r="G44" i="1"/>
  <c r="H44" i="1"/>
  <c r="C45" i="1"/>
  <c r="D45" i="1"/>
  <c r="E45" i="1"/>
  <c r="Q45" i="1" s="1"/>
  <c r="G45" i="1"/>
  <c r="H45" i="1"/>
  <c r="C46" i="1"/>
  <c r="D46" i="1"/>
  <c r="E46" i="1"/>
  <c r="G46" i="1"/>
  <c r="H46" i="1"/>
  <c r="C47" i="1"/>
  <c r="D47" i="1"/>
  <c r="E47" i="1"/>
  <c r="G47" i="1"/>
  <c r="H47" i="1"/>
  <c r="C48" i="1"/>
  <c r="D48" i="1"/>
  <c r="E48" i="1"/>
  <c r="G48" i="1"/>
  <c r="H48" i="1"/>
  <c r="C49" i="1"/>
  <c r="D49" i="1"/>
  <c r="E49" i="1"/>
  <c r="Q49" i="1" s="1"/>
  <c r="G49" i="1"/>
  <c r="H49" i="1"/>
  <c r="C50" i="1"/>
  <c r="D50" i="1"/>
  <c r="E50" i="1"/>
  <c r="G50" i="1"/>
  <c r="H50" i="1"/>
  <c r="C51" i="1"/>
  <c r="D51" i="1"/>
  <c r="E51" i="1"/>
  <c r="G51" i="1"/>
  <c r="H51" i="1"/>
  <c r="C52" i="1"/>
  <c r="D52" i="1"/>
  <c r="E52" i="1"/>
  <c r="G52" i="1"/>
  <c r="H52" i="1"/>
  <c r="C53" i="1"/>
  <c r="D53" i="1"/>
  <c r="E53" i="1"/>
  <c r="G53" i="1"/>
  <c r="H53" i="1"/>
  <c r="C54" i="1"/>
  <c r="D54" i="1"/>
  <c r="E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Q52" i="1" l="1"/>
  <c r="Q48" i="1"/>
  <c r="Q44" i="1"/>
  <c r="Q40" i="1"/>
  <c r="Q36" i="1"/>
  <c r="Q32" i="1"/>
  <c r="Q28" i="1"/>
  <c r="Q24" i="1"/>
  <c r="Q20" i="1"/>
  <c r="Q51" i="1"/>
  <c r="Q47" i="1"/>
  <c r="Q43" i="1"/>
  <c r="Q39" i="1"/>
  <c r="Q35" i="1"/>
  <c r="Q31" i="1"/>
  <c r="Q27" i="1"/>
  <c r="Q23" i="1"/>
  <c r="Q50" i="1"/>
  <c r="Q46" i="1"/>
  <c r="Q42" i="1"/>
  <c r="Q38" i="1"/>
  <c r="Q34" i="1"/>
  <c r="Q30" i="1"/>
  <c r="Q26" i="1"/>
  <c r="Q22" i="1"/>
  <c r="P40" i="1"/>
  <c r="L20" i="1"/>
  <c r="K20" i="1"/>
  <c r="L24" i="1"/>
  <c r="M38" i="1"/>
  <c r="O35" i="1"/>
  <c r="K31" i="1"/>
  <c r="O31" i="1"/>
  <c r="K27" i="1"/>
  <c r="N21" i="1"/>
  <c r="L38" i="1"/>
  <c r="M49" i="1"/>
  <c r="K60" i="1"/>
  <c r="O60" i="1"/>
  <c r="N46" i="1"/>
  <c r="K44" i="1"/>
  <c r="O44" i="1"/>
  <c r="K36" i="1"/>
  <c r="K53" i="1"/>
  <c r="L53" i="1"/>
  <c r="R52" i="1"/>
  <c r="L45" i="1"/>
  <c r="K25" i="1"/>
  <c r="O55" i="1"/>
  <c r="K58" i="1"/>
  <c r="O58" i="1"/>
  <c r="M57" i="1"/>
  <c r="L56" i="1"/>
  <c r="P55" i="1"/>
  <c r="K54" i="1"/>
  <c r="O54" i="1"/>
  <c r="L52" i="1"/>
  <c r="M42" i="1"/>
  <c r="O39" i="1"/>
  <c r="N30" i="1"/>
  <c r="O28" i="1"/>
  <c r="N27" i="1"/>
  <c r="L26" i="1"/>
  <c r="K24" i="1"/>
  <c r="L57" i="1"/>
  <c r="K52" i="1"/>
  <c r="M47" i="1"/>
  <c r="K29" i="1"/>
  <c r="L23" i="1"/>
  <c r="K21" i="1"/>
  <c r="O36" i="1"/>
  <c r="M34" i="1"/>
  <c r="O23" i="1"/>
  <c r="R23" i="1"/>
  <c r="O20" i="1"/>
  <c r="K59" i="1"/>
  <c r="O56" i="1"/>
  <c r="P52" i="1"/>
  <c r="K45" i="1"/>
  <c r="P41" i="1"/>
  <c r="L36" i="1"/>
  <c r="M31" i="1"/>
  <c r="M30" i="1"/>
  <c r="P20" i="1"/>
  <c r="L46" i="1"/>
  <c r="L40" i="1"/>
  <c r="L37" i="1"/>
  <c r="L32" i="1"/>
  <c r="L31" i="1"/>
  <c r="P31" i="1"/>
  <c r="P29" i="1"/>
  <c r="L28" i="1"/>
  <c r="P25" i="1"/>
  <c r="K43" i="1"/>
  <c r="O43" i="1"/>
  <c r="K40" i="1"/>
  <c r="P36" i="1"/>
  <c r="K35" i="1"/>
  <c r="N33" i="1"/>
  <c r="K32" i="1"/>
  <c r="M26" i="1"/>
  <c r="M59" i="1"/>
  <c r="R58" i="1"/>
  <c r="O53" i="1"/>
  <c r="K49" i="1"/>
  <c r="K41" i="1"/>
  <c r="K37" i="1"/>
  <c r="M35" i="1"/>
  <c r="K33" i="1"/>
  <c r="P33" i="1"/>
  <c r="N29" i="1"/>
  <c r="O24" i="1"/>
  <c r="K23" i="1"/>
  <c r="M23" i="1"/>
  <c r="N22" i="1"/>
  <c r="N58" i="1"/>
  <c r="K57" i="1"/>
  <c r="P57" i="1"/>
  <c r="M55" i="1"/>
  <c r="N54" i="1"/>
  <c r="O52" i="1"/>
  <c r="M50" i="1"/>
  <c r="O49" i="1"/>
  <c r="L48" i="1"/>
  <c r="L47" i="1"/>
  <c r="M46" i="1"/>
  <c r="O40" i="1"/>
  <c r="K39" i="1"/>
  <c r="R39" i="1"/>
  <c r="O32" i="1"/>
  <c r="K28" i="1"/>
  <c r="P28" i="1"/>
  <c r="R27" i="1"/>
  <c r="N25" i="1"/>
  <c r="L55" i="1"/>
  <c r="L50" i="1"/>
  <c r="K48" i="1"/>
  <c r="L42" i="1"/>
  <c r="L34" i="1"/>
  <c r="R31" i="1"/>
  <c r="O27" i="1"/>
  <c r="M51" i="1"/>
  <c r="N37" i="1"/>
  <c r="M22" i="1"/>
  <c r="L60" i="1"/>
  <c r="R60" i="1"/>
  <c r="L59" i="1"/>
  <c r="M58" i="1"/>
  <c r="O57" i="1"/>
  <c r="K56" i="1"/>
  <c r="M56" i="1"/>
  <c r="P53" i="1"/>
  <c r="L51" i="1"/>
  <c r="N50" i="1"/>
  <c r="R50" i="1"/>
  <c r="L49" i="1"/>
  <c r="O48" i="1"/>
  <c r="M48" i="1"/>
  <c r="K47" i="1"/>
  <c r="R43" i="1"/>
  <c r="L43" i="1"/>
  <c r="P43" i="1"/>
  <c r="N42" i="1"/>
  <c r="M39" i="1"/>
  <c r="L35" i="1"/>
  <c r="P35" i="1"/>
  <c r="N34" i="1"/>
  <c r="L33" i="1"/>
  <c r="P32" i="1"/>
  <c r="R29" i="1"/>
  <c r="M28" i="1"/>
  <c r="M27" i="1"/>
  <c r="P24" i="1"/>
  <c r="L22" i="1"/>
  <c r="N41" i="1"/>
  <c r="O59" i="1"/>
  <c r="P59" i="1"/>
  <c r="K55" i="1"/>
  <c r="M53" i="1"/>
  <c r="N52" i="1"/>
  <c r="M52" i="1"/>
  <c r="P51" i="1"/>
  <c r="N47" i="1"/>
  <c r="L44" i="1"/>
  <c r="P44" i="1"/>
  <c r="R41" i="1"/>
  <c r="M40" i="1"/>
  <c r="L39" i="1"/>
  <c r="P39" i="1"/>
  <c r="N38" i="1"/>
  <c r="N31" i="1"/>
  <c r="L30" i="1"/>
  <c r="L27" i="1"/>
  <c r="P27" i="1"/>
  <c r="N26" i="1"/>
  <c r="M60" i="1"/>
  <c r="R56" i="1"/>
  <c r="P49" i="1"/>
  <c r="P48" i="1"/>
  <c r="N43" i="1"/>
  <c r="M43" i="1"/>
  <c r="R33" i="1"/>
  <c r="M32" i="1"/>
  <c r="P23" i="1"/>
  <c r="R54" i="1"/>
  <c r="P45" i="1"/>
  <c r="K22" i="1"/>
  <c r="O22" i="1"/>
  <c r="R22" i="1"/>
  <c r="P22" i="1"/>
  <c r="M21" i="1"/>
  <c r="R21" i="1"/>
  <c r="O21" i="1"/>
  <c r="M20" i="1"/>
  <c r="N20" i="1"/>
  <c r="R20" i="1"/>
  <c r="M54" i="1"/>
  <c r="N36" i="1"/>
  <c r="R36" i="1"/>
  <c r="N60" i="1"/>
  <c r="L58" i="1"/>
  <c r="N56" i="1"/>
  <c r="L54" i="1"/>
  <c r="R51" i="1"/>
  <c r="P50" i="1"/>
  <c r="M44" i="1"/>
  <c r="K42" i="1"/>
  <c r="O42" i="1"/>
  <c r="R42" i="1"/>
  <c r="P42" i="1"/>
  <c r="M41" i="1"/>
  <c r="O41" i="1"/>
  <c r="N40" i="1"/>
  <c r="R40" i="1"/>
  <c r="K26" i="1"/>
  <c r="O26" i="1"/>
  <c r="R26" i="1"/>
  <c r="P26" i="1"/>
  <c r="M25" i="1"/>
  <c r="R25" i="1"/>
  <c r="O25" i="1"/>
  <c r="M24" i="1"/>
  <c r="N24" i="1"/>
  <c r="R24" i="1"/>
  <c r="L21" i="1"/>
  <c r="M45" i="1"/>
  <c r="O45" i="1"/>
  <c r="R38" i="1"/>
  <c r="P38" i="1"/>
  <c r="M37" i="1"/>
  <c r="O37" i="1"/>
  <c r="R35" i="1"/>
  <c r="N44" i="1"/>
  <c r="R44" i="1"/>
  <c r="L41" i="1"/>
  <c r="N35" i="1"/>
  <c r="K30" i="1"/>
  <c r="O30" i="1"/>
  <c r="R30" i="1"/>
  <c r="P30" i="1"/>
  <c r="M29" i="1"/>
  <c r="O29" i="1"/>
  <c r="N28" i="1"/>
  <c r="R28" i="1"/>
  <c r="L25" i="1"/>
  <c r="K38" i="1"/>
  <c r="O38" i="1"/>
  <c r="N59" i="1"/>
  <c r="P58" i="1"/>
  <c r="N57" i="1"/>
  <c r="R57" i="1"/>
  <c r="N55" i="1"/>
  <c r="P54" i="1"/>
  <c r="N53" i="1"/>
  <c r="R53" i="1"/>
  <c r="K51" i="1"/>
  <c r="O51" i="1"/>
  <c r="R46" i="1"/>
  <c r="P46" i="1"/>
  <c r="P60" i="1"/>
  <c r="R59" i="1"/>
  <c r="P56" i="1"/>
  <c r="R55" i="1"/>
  <c r="N51" i="1"/>
  <c r="K50" i="1"/>
  <c r="O50" i="1"/>
  <c r="N48" i="1"/>
  <c r="R48" i="1"/>
  <c r="R47" i="1"/>
  <c r="P47" i="1"/>
  <c r="K46" i="1"/>
  <c r="O46" i="1"/>
  <c r="N39" i="1"/>
  <c r="P37" i="1"/>
  <c r="R37" i="1"/>
  <c r="M36" i="1"/>
  <c r="K34" i="1"/>
  <c r="O34" i="1"/>
  <c r="R34" i="1"/>
  <c r="P34" i="1"/>
  <c r="M33" i="1"/>
  <c r="O33" i="1"/>
  <c r="N32" i="1"/>
  <c r="R32" i="1"/>
  <c r="L29" i="1"/>
  <c r="N23" i="1"/>
  <c r="P21" i="1"/>
  <c r="R49" i="1"/>
  <c r="N49" i="1"/>
  <c r="R45" i="1"/>
  <c r="N45" i="1"/>
  <c r="O47" i="1"/>
  <c r="C3" i="1" l="1"/>
  <c r="D3" i="1"/>
  <c r="E3" i="1"/>
  <c r="G3" i="1"/>
  <c r="H3" i="1"/>
  <c r="C4" i="1"/>
  <c r="D4" i="1"/>
  <c r="E4" i="1"/>
  <c r="G4" i="1"/>
  <c r="H4" i="1"/>
  <c r="C5" i="1"/>
  <c r="D5" i="1"/>
  <c r="E5" i="1"/>
  <c r="G5" i="1"/>
  <c r="H5" i="1"/>
  <c r="C6" i="1"/>
  <c r="D6" i="1"/>
  <c r="E6" i="1"/>
  <c r="G6" i="1"/>
  <c r="H6" i="1"/>
  <c r="C7" i="1"/>
  <c r="D7" i="1"/>
  <c r="E7" i="1"/>
  <c r="G7" i="1"/>
  <c r="H7" i="1"/>
  <c r="C8" i="1"/>
  <c r="D8" i="1"/>
  <c r="E8" i="1"/>
  <c r="G8" i="1"/>
  <c r="H8" i="1"/>
  <c r="C9" i="1"/>
  <c r="D9" i="1"/>
  <c r="E9" i="1"/>
  <c r="G9" i="1"/>
  <c r="H9" i="1"/>
  <c r="C10" i="1"/>
  <c r="D10" i="1"/>
  <c r="E10" i="1"/>
  <c r="G10" i="1"/>
  <c r="H10" i="1"/>
  <c r="C11" i="1"/>
  <c r="D11" i="1"/>
  <c r="E11" i="1"/>
  <c r="G11" i="1"/>
  <c r="H11" i="1"/>
  <c r="C12" i="1"/>
  <c r="D12" i="1"/>
  <c r="E12" i="1"/>
  <c r="G12" i="1"/>
  <c r="H12" i="1"/>
  <c r="C13" i="1"/>
  <c r="D13" i="1"/>
  <c r="E13" i="1"/>
  <c r="G13" i="1"/>
  <c r="H13" i="1"/>
  <c r="C14" i="1"/>
  <c r="D14" i="1"/>
  <c r="E14" i="1"/>
  <c r="G14" i="1"/>
  <c r="H14" i="1"/>
  <c r="C15" i="1"/>
  <c r="D15" i="1"/>
  <c r="E15" i="1"/>
  <c r="G15" i="1"/>
  <c r="H15" i="1"/>
  <c r="C16" i="1"/>
  <c r="D16" i="1"/>
  <c r="E16" i="1"/>
  <c r="G16" i="1"/>
  <c r="H16" i="1"/>
  <c r="C17" i="1"/>
  <c r="D17" i="1"/>
  <c r="E17" i="1"/>
  <c r="G17" i="1"/>
  <c r="H17" i="1"/>
  <c r="C18" i="1"/>
  <c r="D18" i="1"/>
  <c r="E18" i="1"/>
  <c r="G18" i="1"/>
  <c r="H18" i="1"/>
  <c r="C19" i="1"/>
  <c r="D19" i="1"/>
  <c r="E19" i="1"/>
  <c r="G19" i="1"/>
  <c r="H19" i="1"/>
  <c r="H2" i="1"/>
  <c r="G2" i="1"/>
  <c r="E2" i="1"/>
  <c r="D2" i="1"/>
  <c r="C2" i="1"/>
  <c r="Q6" i="1" l="1"/>
  <c r="Q10" i="1"/>
  <c r="Q14" i="1"/>
  <c r="Q18" i="1"/>
  <c r="Q17" i="1"/>
  <c r="Q13" i="1"/>
  <c r="Q9" i="1"/>
  <c r="Q5" i="1"/>
  <c r="Q4" i="1"/>
  <c r="Q16" i="1"/>
  <c r="Q12" i="1"/>
  <c r="Q8" i="1"/>
  <c r="Q19" i="1"/>
  <c r="Q15" i="1"/>
  <c r="Q11" i="1"/>
  <c r="Q7" i="1"/>
  <c r="Q3" i="1"/>
  <c r="Q2" i="1"/>
  <c r="O15" i="1"/>
  <c r="O11" i="1"/>
  <c r="L7" i="1"/>
  <c r="O3" i="1"/>
  <c r="M3" i="1"/>
  <c r="K9" i="1"/>
  <c r="O9" i="1"/>
  <c r="L10" i="1"/>
  <c r="L4" i="1"/>
  <c r="P4" i="1"/>
  <c r="L3" i="1"/>
  <c r="P3" i="1"/>
  <c r="N14" i="1"/>
  <c r="K2" i="1"/>
  <c r="N13" i="1"/>
  <c r="M9" i="1"/>
  <c r="P10" i="1"/>
  <c r="N9" i="1"/>
  <c r="N16" i="1"/>
  <c r="M13" i="1"/>
  <c r="K3" i="1"/>
  <c r="N18" i="1"/>
  <c r="K15" i="1"/>
  <c r="N12" i="1"/>
  <c r="K6" i="1"/>
  <c r="M5" i="1"/>
  <c r="P14" i="1"/>
  <c r="K11" i="1"/>
  <c r="N5" i="1"/>
  <c r="K19" i="1"/>
  <c r="M8" i="1"/>
  <c r="M7" i="1"/>
  <c r="O5" i="1"/>
  <c r="N6" i="1"/>
  <c r="K18" i="1"/>
  <c r="O18" i="1"/>
  <c r="R17" i="1"/>
  <c r="N10" i="1"/>
  <c r="N17" i="1"/>
  <c r="K13" i="1"/>
  <c r="O13" i="1"/>
  <c r="K12" i="1"/>
  <c r="M12" i="1"/>
  <c r="P11" i="1"/>
  <c r="N8" i="1"/>
  <c r="O7" i="1"/>
  <c r="K5" i="1"/>
  <c r="K17" i="1"/>
  <c r="M6" i="1"/>
  <c r="P19" i="1"/>
  <c r="L18" i="1"/>
  <c r="L15" i="1"/>
  <c r="M15" i="1"/>
  <c r="R14" i="1"/>
  <c r="R13" i="1"/>
  <c r="K8" i="1"/>
  <c r="K7" i="1"/>
  <c r="P7" i="1"/>
  <c r="L6" i="1"/>
  <c r="O19" i="1"/>
  <c r="P18" i="1"/>
  <c r="O17" i="1"/>
  <c r="P17" i="1"/>
  <c r="K14" i="1"/>
  <c r="O14" i="1"/>
  <c r="L11" i="1"/>
  <c r="M11" i="1"/>
  <c r="R10" i="1"/>
  <c r="R9" i="1"/>
  <c r="P6" i="1"/>
  <c r="R5" i="1"/>
  <c r="N4" i="1"/>
  <c r="K4" i="1"/>
  <c r="M4" i="1"/>
  <c r="L19" i="1"/>
  <c r="M19" i="1"/>
  <c r="R18" i="1"/>
  <c r="M17" i="1"/>
  <c r="K16" i="1"/>
  <c r="M16" i="1"/>
  <c r="P15" i="1"/>
  <c r="L14" i="1"/>
  <c r="K10" i="1"/>
  <c r="O10" i="1"/>
  <c r="R6" i="1"/>
  <c r="O6" i="1"/>
  <c r="P12" i="1"/>
  <c r="L12" i="1"/>
  <c r="P8" i="1"/>
  <c r="L8" i="1"/>
  <c r="R19" i="1"/>
  <c r="N19" i="1"/>
  <c r="M18" i="1"/>
  <c r="L17" i="1"/>
  <c r="O16" i="1"/>
  <c r="R15" i="1"/>
  <c r="N15" i="1"/>
  <c r="M14" i="1"/>
  <c r="P13" i="1"/>
  <c r="L13" i="1"/>
  <c r="O12" i="1"/>
  <c r="R11" i="1"/>
  <c r="N11" i="1"/>
  <c r="M10" i="1"/>
  <c r="P9" i="1"/>
  <c r="L9" i="1"/>
  <c r="O8" i="1"/>
  <c r="R7" i="1"/>
  <c r="N7" i="1"/>
  <c r="P5" i="1"/>
  <c r="L5" i="1"/>
  <c r="O4" i="1"/>
  <c r="R3" i="1"/>
  <c r="N3" i="1"/>
  <c r="R16" i="1"/>
  <c r="R12" i="1"/>
  <c r="R8" i="1"/>
  <c r="R4" i="1"/>
  <c r="P16" i="1"/>
  <c r="L16" i="1"/>
  <c r="R2" i="1"/>
  <c r="P2" i="1"/>
  <c r="L2" i="1"/>
  <c r="M2" i="1" l="1"/>
  <c r="O2" i="1"/>
  <c r="J2" i="1"/>
  <c r="S2" i="1"/>
  <c r="T2" i="1"/>
  <c r="U2" i="1"/>
  <c r="V2" i="1"/>
  <c r="W2" i="1"/>
  <c r="X2" i="1"/>
  <c r="Y2" i="1"/>
  <c r="Z2" i="1"/>
  <c r="AA2" i="1"/>
  <c r="AB2" i="1"/>
  <c r="AC2" i="1"/>
  <c r="J3" i="1"/>
  <c r="S3" i="1"/>
  <c r="T3" i="1"/>
  <c r="U3" i="1"/>
  <c r="V3" i="1"/>
  <c r="W3" i="1"/>
  <c r="X3" i="1"/>
  <c r="Y3" i="1"/>
  <c r="Z3" i="1"/>
  <c r="AA3" i="1"/>
  <c r="AB3" i="1"/>
  <c r="AC3" i="1"/>
  <c r="J4" i="1"/>
  <c r="S4" i="1"/>
  <c r="T4" i="1"/>
  <c r="U4" i="1"/>
  <c r="V4" i="1"/>
  <c r="W4" i="1"/>
  <c r="X4" i="1"/>
  <c r="Y4" i="1"/>
  <c r="Z4" i="1"/>
  <c r="AA4" i="1"/>
  <c r="AB4" i="1"/>
  <c r="AC4" i="1"/>
  <c r="J5" i="1"/>
  <c r="S5" i="1"/>
  <c r="T5" i="1"/>
  <c r="U5" i="1"/>
  <c r="V5" i="1"/>
  <c r="W5" i="1"/>
  <c r="X5" i="1"/>
  <c r="Y5" i="1"/>
  <c r="Z5" i="1"/>
  <c r="AA5" i="1"/>
  <c r="AB5" i="1"/>
  <c r="AC5" i="1"/>
  <c r="J6" i="1"/>
  <c r="S6" i="1"/>
  <c r="T6" i="1"/>
  <c r="U6" i="1"/>
  <c r="V6" i="1"/>
  <c r="W6" i="1"/>
  <c r="X6" i="1"/>
  <c r="Y6" i="1"/>
  <c r="Z6" i="1"/>
  <c r="AA6" i="1"/>
  <c r="AB6" i="1"/>
  <c r="AC6" i="1"/>
  <c r="J7" i="1"/>
  <c r="S7" i="1"/>
  <c r="T7" i="1"/>
  <c r="U7" i="1"/>
  <c r="V7" i="1"/>
  <c r="W7" i="1"/>
  <c r="X7" i="1"/>
  <c r="Y7" i="1"/>
  <c r="Z7" i="1"/>
  <c r="AA7" i="1"/>
  <c r="AB7" i="1"/>
  <c r="AC7" i="1"/>
  <c r="J8" i="1"/>
  <c r="S8" i="1"/>
  <c r="T8" i="1"/>
  <c r="U8" i="1"/>
  <c r="V8" i="1"/>
  <c r="W8" i="1"/>
  <c r="X8" i="1"/>
  <c r="Y8" i="1"/>
  <c r="Z8" i="1"/>
  <c r="AA8" i="1"/>
  <c r="AB8" i="1"/>
  <c r="AC8" i="1"/>
  <c r="J9" i="1"/>
  <c r="S9" i="1"/>
  <c r="T9" i="1"/>
  <c r="U9" i="1"/>
  <c r="V9" i="1"/>
  <c r="W9" i="1"/>
  <c r="X9" i="1"/>
  <c r="Y9" i="1"/>
  <c r="Z9" i="1"/>
  <c r="AA9" i="1"/>
  <c r="AB9" i="1"/>
  <c r="AC9" i="1"/>
  <c r="J10" i="1"/>
  <c r="S10" i="1"/>
  <c r="T10" i="1"/>
  <c r="U10" i="1"/>
  <c r="V10" i="1"/>
  <c r="W10" i="1"/>
  <c r="X10" i="1"/>
  <c r="Y10" i="1"/>
  <c r="Z10" i="1"/>
  <c r="AA10" i="1"/>
  <c r="AB10" i="1"/>
  <c r="AC10" i="1"/>
  <c r="J11" i="1"/>
  <c r="S11" i="1"/>
  <c r="T11" i="1"/>
  <c r="U11" i="1"/>
  <c r="V11" i="1"/>
  <c r="W11" i="1"/>
  <c r="X11" i="1"/>
  <c r="Y11" i="1"/>
  <c r="Z11" i="1"/>
  <c r="AA11" i="1"/>
  <c r="AB11" i="1"/>
  <c r="AC11" i="1"/>
  <c r="J12" i="1"/>
  <c r="S12" i="1"/>
  <c r="T12" i="1"/>
  <c r="U12" i="1"/>
  <c r="V12" i="1"/>
  <c r="W12" i="1"/>
  <c r="X12" i="1"/>
  <c r="Y12" i="1"/>
  <c r="Z12" i="1"/>
  <c r="AA12" i="1"/>
  <c r="AB12" i="1"/>
  <c r="AC12" i="1"/>
  <c r="J13" i="1"/>
  <c r="S13" i="1"/>
  <c r="T13" i="1"/>
  <c r="U13" i="1"/>
  <c r="V13" i="1"/>
  <c r="W13" i="1"/>
  <c r="X13" i="1"/>
  <c r="Y13" i="1"/>
  <c r="Z13" i="1"/>
  <c r="AA13" i="1"/>
  <c r="AB13" i="1"/>
  <c r="AC13" i="1"/>
  <c r="J14" i="1"/>
  <c r="S14" i="1"/>
  <c r="T14" i="1"/>
  <c r="U14" i="1"/>
  <c r="V14" i="1"/>
  <c r="W14" i="1"/>
  <c r="X14" i="1"/>
  <c r="Y14" i="1"/>
  <c r="Z14" i="1"/>
  <c r="AA14" i="1"/>
  <c r="AB14" i="1"/>
  <c r="AC14" i="1"/>
  <c r="J15" i="1"/>
  <c r="S15" i="1"/>
  <c r="T15" i="1"/>
  <c r="U15" i="1"/>
  <c r="V15" i="1"/>
  <c r="W15" i="1"/>
  <c r="X15" i="1"/>
  <c r="Y15" i="1"/>
  <c r="Z15" i="1"/>
  <c r="AA15" i="1"/>
  <c r="AB15" i="1"/>
  <c r="AC15" i="1"/>
  <c r="J16" i="1"/>
  <c r="S16" i="1"/>
  <c r="T16" i="1"/>
  <c r="U16" i="1"/>
  <c r="V16" i="1"/>
  <c r="W16" i="1"/>
  <c r="X16" i="1"/>
  <c r="Y16" i="1"/>
  <c r="Z16" i="1"/>
  <c r="AA16" i="1"/>
  <c r="AB16" i="1"/>
  <c r="AC16" i="1"/>
  <c r="J17" i="1"/>
  <c r="S17" i="1"/>
  <c r="T17" i="1"/>
  <c r="U17" i="1"/>
  <c r="V17" i="1"/>
  <c r="W17" i="1"/>
  <c r="X17" i="1"/>
  <c r="Y17" i="1"/>
  <c r="Z17" i="1"/>
  <c r="AA17" i="1"/>
  <c r="AB17" i="1"/>
  <c r="AC17" i="1"/>
  <c r="J18" i="1"/>
  <c r="S18" i="1"/>
  <c r="T18" i="1"/>
  <c r="U18" i="1"/>
  <c r="V18" i="1"/>
  <c r="W18" i="1"/>
  <c r="X18" i="1"/>
  <c r="Y18" i="1"/>
  <c r="Z18" i="1"/>
  <c r="AA18" i="1"/>
  <c r="AB18" i="1"/>
  <c r="AC18" i="1"/>
  <c r="J19" i="1"/>
  <c r="S19" i="1"/>
  <c r="T19" i="1"/>
  <c r="U19" i="1"/>
  <c r="V19" i="1"/>
  <c r="W19" i="1"/>
  <c r="X19" i="1"/>
  <c r="Y19" i="1"/>
  <c r="Z19" i="1"/>
  <c r="AA19" i="1"/>
  <c r="AB19" i="1"/>
  <c r="AC19" i="1"/>
  <c r="J20" i="1"/>
  <c r="S20" i="1"/>
  <c r="T20" i="1"/>
  <c r="U20" i="1"/>
  <c r="V20" i="1"/>
  <c r="W20" i="1"/>
  <c r="X20" i="1"/>
  <c r="Y20" i="1"/>
  <c r="Z20" i="1"/>
  <c r="AA20" i="1"/>
  <c r="AB20" i="1"/>
  <c r="AC20" i="1"/>
  <c r="J21" i="1"/>
  <c r="S21" i="1"/>
  <c r="T21" i="1"/>
  <c r="U21" i="1"/>
  <c r="V21" i="1"/>
  <c r="W21" i="1"/>
  <c r="X21" i="1"/>
  <c r="Y21" i="1"/>
  <c r="Z21" i="1"/>
  <c r="AA21" i="1"/>
  <c r="AB21" i="1"/>
  <c r="AC21" i="1"/>
  <c r="J22" i="1"/>
  <c r="S22" i="1"/>
  <c r="T22" i="1"/>
  <c r="U22" i="1"/>
  <c r="V22" i="1"/>
  <c r="W22" i="1"/>
  <c r="X22" i="1"/>
  <c r="Y22" i="1"/>
  <c r="Z22" i="1"/>
  <c r="AA22" i="1"/>
  <c r="AB22" i="1"/>
  <c r="AC22" i="1"/>
  <c r="J23" i="1"/>
  <c r="S23" i="1"/>
  <c r="T23" i="1"/>
  <c r="U23" i="1"/>
  <c r="V23" i="1"/>
  <c r="W23" i="1"/>
  <c r="X23" i="1"/>
  <c r="Y23" i="1"/>
  <c r="Z23" i="1"/>
  <c r="AA23" i="1"/>
  <c r="AB23" i="1"/>
  <c r="AC23" i="1"/>
  <c r="J24" i="1"/>
  <c r="S24" i="1"/>
  <c r="T24" i="1"/>
  <c r="U24" i="1"/>
  <c r="V24" i="1"/>
  <c r="W24" i="1"/>
  <c r="X24" i="1"/>
  <c r="Y24" i="1"/>
  <c r="Z24" i="1"/>
  <c r="AA24" i="1"/>
  <c r="AB24" i="1"/>
  <c r="AC24" i="1"/>
  <c r="J25" i="1"/>
  <c r="S25" i="1"/>
  <c r="T25" i="1"/>
  <c r="U25" i="1"/>
  <c r="V25" i="1"/>
  <c r="W25" i="1"/>
  <c r="X25" i="1"/>
  <c r="Y25" i="1"/>
  <c r="Z25" i="1"/>
  <c r="AA25" i="1"/>
  <c r="AB25" i="1"/>
  <c r="AC25" i="1"/>
  <c r="J26" i="1"/>
  <c r="S26" i="1"/>
  <c r="T26" i="1"/>
  <c r="U26" i="1"/>
  <c r="V26" i="1"/>
  <c r="W26" i="1"/>
  <c r="X26" i="1"/>
  <c r="Y26" i="1"/>
  <c r="Z26" i="1"/>
  <c r="AA26" i="1"/>
  <c r="AB26" i="1"/>
  <c r="AC26" i="1"/>
  <c r="J27" i="1"/>
  <c r="S27" i="1"/>
  <c r="T27" i="1"/>
  <c r="U27" i="1"/>
  <c r="V27" i="1"/>
  <c r="W27" i="1"/>
  <c r="X27" i="1"/>
  <c r="Y27" i="1"/>
  <c r="Z27" i="1"/>
  <c r="AA27" i="1"/>
  <c r="AB27" i="1"/>
  <c r="AC27" i="1"/>
  <c r="J28" i="1"/>
  <c r="S28" i="1"/>
  <c r="T28" i="1"/>
  <c r="U28" i="1"/>
  <c r="V28" i="1"/>
  <c r="W28" i="1"/>
  <c r="X28" i="1"/>
  <c r="Y28" i="1"/>
  <c r="Z28" i="1"/>
  <c r="AA28" i="1"/>
  <c r="AB28" i="1"/>
  <c r="AC28" i="1"/>
  <c r="J29" i="1"/>
  <c r="S29" i="1"/>
  <c r="T29" i="1"/>
  <c r="U29" i="1"/>
  <c r="V29" i="1"/>
  <c r="W29" i="1"/>
  <c r="X29" i="1"/>
  <c r="Y29" i="1"/>
  <c r="Z29" i="1"/>
  <c r="AA29" i="1"/>
  <c r="AB29" i="1"/>
  <c r="AC29" i="1"/>
  <c r="J30" i="1"/>
  <c r="S30" i="1"/>
  <c r="T30" i="1"/>
  <c r="U30" i="1"/>
  <c r="V30" i="1"/>
  <c r="W30" i="1"/>
  <c r="X30" i="1"/>
  <c r="Y30" i="1"/>
  <c r="Z30" i="1"/>
  <c r="AA30" i="1"/>
  <c r="AB30" i="1"/>
  <c r="AC30" i="1"/>
  <c r="J31" i="1"/>
  <c r="S31" i="1"/>
  <c r="T31" i="1"/>
  <c r="U31" i="1"/>
  <c r="V31" i="1"/>
  <c r="W31" i="1"/>
  <c r="X31" i="1"/>
  <c r="Y31" i="1"/>
  <c r="Z31" i="1"/>
  <c r="AA31" i="1"/>
  <c r="AB31" i="1"/>
  <c r="AC31" i="1"/>
  <c r="J32" i="1"/>
  <c r="S32" i="1"/>
  <c r="T32" i="1"/>
  <c r="U32" i="1"/>
  <c r="V32" i="1"/>
  <c r="W32" i="1"/>
  <c r="X32" i="1"/>
  <c r="Y32" i="1"/>
  <c r="Z32" i="1"/>
  <c r="AA32" i="1"/>
  <c r="AB32" i="1"/>
  <c r="AC32" i="1"/>
  <c r="J33" i="1"/>
  <c r="S33" i="1"/>
  <c r="T33" i="1"/>
  <c r="U33" i="1"/>
  <c r="V33" i="1"/>
  <c r="W33" i="1"/>
  <c r="X33" i="1"/>
  <c r="Y33" i="1"/>
  <c r="Z33" i="1"/>
  <c r="AA33" i="1"/>
  <c r="AB33" i="1"/>
  <c r="AC33" i="1"/>
  <c r="J34" i="1"/>
  <c r="S34" i="1"/>
  <c r="T34" i="1"/>
  <c r="U34" i="1"/>
  <c r="V34" i="1"/>
  <c r="W34" i="1"/>
  <c r="X34" i="1"/>
  <c r="Y34" i="1"/>
  <c r="Z34" i="1"/>
  <c r="AA34" i="1"/>
  <c r="AB34" i="1"/>
  <c r="AC34" i="1"/>
  <c r="J35" i="1"/>
  <c r="S35" i="1"/>
  <c r="T35" i="1"/>
  <c r="U35" i="1"/>
  <c r="V35" i="1"/>
  <c r="W35" i="1"/>
  <c r="X35" i="1"/>
  <c r="Y35" i="1"/>
  <c r="Z35" i="1"/>
  <c r="AA35" i="1"/>
  <c r="AB35" i="1"/>
  <c r="AC35" i="1"/>
  <c r="J36" i="1"/>
  <c r="S36" i="1"/>
  <c r="T36" i="1"/>
  <c r="U36" i="1"/>
  <c r="V36" i="1"/>
  <c r="W36" i="1"/>
  <c r="X36" i="1"/>
  <c r="Y36" i="1"/>
  <c r="Z36" i="1"/>
  <c r="AA36" i="1"/>
  <c r="AB36" i="1"/>
  <c r="AC36" i="1"/>
  <c r="J37" i="1"/>
  <c r="S37" i="1"/>
  <c r="T37" i="1"/>
  <c r="U37" i="1"/>
  <c r="V37" i="1"/>
  <c r="W37" i="1"/>
  <c r="X37" i="1"/>
  <c r="Y37" i="1"/>
  <c r="Z37" i="1"/>
  <c r="AA37" i="1"/>
  <c r="AB37" i="1"/>
  <c r="AC37" i="1"/>
  <c r="J38" i="1"/>
  <c r="S38" i="1"/>
  <c r="T38" i="1"/>
  <c r="U38" i="1"/>
  <c r="V38" i="1"/>
  <c r="W38" i="1"/>
  <c r="X38" i="1"/>
  <c r="Y38" i="1"/>
  <c r="Z38" i="1"/>
  <c r="AA38" i="1"/>
  <c r="AB38" i="1"/>
  <c r="AC38" i="1"/>
  <c r="J39" i="1"/>
  <c r="S39" i="1"/>
  <c r="T39" i="1"/>
  <c r="U39" i="1"/>
  <c r="V39" i="1"/>
  <c r="W39" i="1"/>
  <c r="X39" i="1"/>
  <c r="Y39" i="1"/>
  <c r="Z39" i="1"/>
  <c r="AA39" i="1"/>
  <c r="AB39" i="1"/>
  <c r="AC39" i="1"/>
  <c r="J40" i="1"/>
  <c r="S40" i="1"/>
  <c r="T40" i="1"/>
  <c r="U40" i="1"/>
  <c r="V40" i="1"/>
  <c r="W40" i="1"/>
  <c r="X40" i="1"/>
  <c r="Y40" i="1"/>
  <c r="Z40" i="1"/>
  <c r="AA40" i="1"/>
  <c r="AB40" i="1"/>
  <c r="AC40" i="1"/>
  <c r="J41" i="1"/>
  <c r="S41" i="1"/>
  <c r="T41" i="1"/>
  <c r="U41" i="1"/>
  <c r="V41" i="1"/>
  <c r="W41" i="1"/>
  <c r="X41" i="1"/>
  <c r="Y41" i="1"/>
  <c r="Z41" i="1"/>
  <c r="AA41" i="1"/>
  <c r="AB41" i="1"/>
  <c r="AC41" i="1"/>
  <c r="J42" i="1"/>
  <c r="S42" i="1"/>
  <c r="T42" i="1"/>
  <c r="U42" i="1"/>
  <c r="V42" i="1"/>
  <c r="W42" i="1"/>
  <c r="X42" i="1"/>
  <c r="Y42" i="1"/>
  <c r="Z42" i="1"/>
  <c r="AA42" i="1"/>
  <c r="AB42" i="1"/>
  <c r="AC42" i="1"/>
  <c r="J43" i="1"/>
  <c r="S43" i="1"/>
  <c r="T43" i="1"/>
  <c r="U43" i="1"/>
  <c r="V43" i="1"/>
  <c r="W43" i="1"/>
  <c r="X43" i="1"/>
  <c r="Y43" i="1"/>
  <c r="Z43" i="1"/>
  <c r="AA43" i="1"/>
  <c r="AB43" i="1"/>
  <c r="AC43" i="1"/>
  <c r="J44" i="1"/>
  <c r="S44" i="1"/>
  <c r="T44" i="1"/>
  <c r="U44" i="1"/>
  <c r="V44" i="1"/>
  <c r="W44" i="1"/>
  <c r="X44" i="1"/>
  <c r="Y44" i="1"/>
  <c r="Z44" i="1"/>
  <c r="AA44" i="1"/>
  <c r="AB44" i="1"/>
  <c r="AC44" i="1"/>
  <c r="J45" i="1"/>
  <c r="S45" i="1"/>
  <c r="T45" i="1"/>
  <c r="U45" i="1"/>
  <c r="V45" i="1"/>
  <c r="W45" i="1"/>
  <c r="X45" i="1"/>
  <c r="Y45" i="1"/>
  <c r="Z45" i="1"/>
  <c r="AA45" i="1"/>
  <c r="AB45" i="1"/>
  <c r="AC45" i="1"/>
  <c r="J46" i="1"/>
  <c r="S46" i="1"/>
  <c r="T46" i="1"/>
  <c r="U46" i="1"/>
  <c r="V46" i="1"/>
  <c r="W46" i="1"/>
  <c r="X46" i="1"/>
  <c r="Y46" i="1"/>
  <c r="Z46" i="1"/>
  <c r="AA46" i="1"/>
  <c r="AB46" i="1"/>
  <c r="AC46" i="1"/>
  <c r="J47" i="1"/>
  <c r="S47" i="1"/>
  <c r="T47" i="1"/>
  <c r="U47" i="1"/>
  <c r="V47" i="1"/>
  <c r="W47" i="1"/>
  <c r="X47" i="1"/>
  <c r="Y47" i="1"/>
  <c r="Z47" i="1"/>
  <c r="AA47" i="1"/>
  <c r="AB47" i="1"/>
  <c r="AC47" i="1"/>
  <c r="J48" i="1"/>
  <c r="S48" i="1"/>
  <c r="T48" i="1"/>
  <c r="U48" i="1"/>
  <c r="V48" i="1"/>
  <c r="W48" i="1"/>
  <c r="X48" i="1"/>
  <c r="Y48" i="1"/>
  <c r="Z48" i="1"/>
  <c r="AA48" i="1"/>
  <c r="AB48" i="1"/>
  <c r="AC48" i="1"/>
  <c r="J49" i="1"/>
  <c r="S49" i="1"/>
  <c r="T49" i="1"/>
  <c r="U49" i="1"/>
  <c r="V49" i="1"/>
  <c r="W49" i="1"/>
  <c r="X49" i="1"/>
  <c r="Y49" i="1"/>
  <c r="Z49" i="1"/>
  <c r="AA49" i="1"/>
  <c r="AB49" i="1"/>
  <c r="AC49" i="1"/>
  <c r="J50" i="1"/>
  <c r="S50" i="1"/>
  <c r="T50" i="1"/>
  <c r="U50" i="1"/>
  <c r="V50" i="1"/>
  <c r="W50" i="1"/>
  <c r="X50" i="1"/>
  <c r="Y50" i="1"/>
  <c r="Z50" i="1"/>
  <c r="AA50" i="1"/>
  <c r="AB50" i="1"/>
  <c r="AC50" i="1"/>
  <c r="J51" i="1"/>
  <c r="S51" i="1"/>
  <c r="T51" i="1"/>
  <c r="U51" i="1"/>
  <c r="V51" i="1"/>
  <c r="W51" i="1"/>
  <c r="X51" i="1"/>
  <c r="Y51" i="1"/>
  <c r="Z51" i="1"/>
  <c r="AA51" i="1"/>
  <c r="AB51" i="1"/>
  <c r="AC51" i="1"/>
  <c r="J52" i="1"/>
  <c r="S52" i="1"/>
  <c r="T52" i="1"/>
  <c r="U52" i="1"/>
  <c r="V52" i="1"/>
  <c r="W52" i="1"/>
  <c r="X52" i="1"/>
  <c r="Y52" i="1"/>
  <c r="Z52" i="1"/>
  <c r="AA52" i="1"/>
  <c r="AB52" i="1"/>
  <c r="AC52" i="1"/>
</calcChain>
</file>

<file path=xl/sharedStrings.xml><?xml version="1.0" encoding="utf-8"?>
<sst xmlns="http://schemas.openxmlformats.org/spreadsheetml/2006/main" count="147" uniqueCount="91">
  <si>
    <t>Sr No</t>
  </si>
  <si>
    <t>Symbol</t>
  </si>
  <si>
    <t>Open</t>
  </si>
  <si>
    <t>High</t>
  </si>
  <si>
    <t>Low</t>
  </si>
  <si>
    <t>LTP</t>
  </si>
  <si>
    <t>Volume</t>
  </si>
  <si>
    <t>Vwap</t>
  </si>
  <si>
    <t>Best Bid Price</t>
  </si>
  <si>
    <t>Best Ask Price</t>
  </si>
  <si>
    <t>Close</t>
  </si>
  <si>
    <t>Qty</t>
  </si>
  <si>
    <t>Direction</t>
  </si>
  <si>
    <t>Entry Signal</t>
  </si>
  <si>
    <t>Exit Signal</t>
  </si>
  <si>
    <t>Entry</t>
  </si>
  <si>
    <t>Exit</t>
  </si>
  <si>
    <t>NSE ADANIPORTS</t>
  </si>
  <si>
    <t>NSE ASIANPAINT</t>
  </si>
  <si>
    <t>NSE AXISBANK</t>
  </si>
  <si>
    <t>NSE BAJAJ-AUTO</t>
  </si>
  <si>
    <t>NSE BAJAJFINSV</t>
  </si>
  <si>
    <t>NSE BAJFINANCE</t>
  </si>
  <si>
    <t>NSE BHARTIARTL</t>
  </si>
  <si>
    <t>NSE BPCL</t>
  </si>
  <si>
    <t>NSE BRITANNIA</t>
  </si>
  <si>
    <t>NSE CIPLA</t>
  </si>
  <si>
    <t>NSE COALINDIA</t>
  </si>
  <si>
    <t>NSE DIVISLAB</t>
  </si>
  <si>
    <t>NSE DRREDDY</t>
  </si>
  <si>
    <t>NSE EICHERMOT</t>
  </si>
  <si>
    <t>NSE GRASIM</t>
  </si>
  <si>
    <t>NSE HCLTECH</t>
  </si>
  <si>
    <t>NSE HDFC</t>
  </si>
  <si>
    <t>NSE HDFCBANK</t>
  </si>
  <si>
    <t>NSE HDFCLIFE</t>
  </si>
  <si>
    <t>NSE HEROMOTOCO</t>
  </si>
  <si>
    <t>NSE HINDALCO</t>
  </si>
  <si>
    <t>NSE HINDUNILVR</t>
  </si>
  <si>
    <t>NSE ICICIBANK</t>
  </si>
  <si>
    <t>NSE INDUSINDBK</t>
  </si>
  <si>
    <t>NSE INFY</t>
  </si>
  <si>
    <t>NSE IOC</t>
  </si>
  <si>
    <t>NSE ITC</t>
  </si>
  <si>
    <t>NSE JSWSTEEL</t>
  </si>
  <si>
    <t>NSE KOTAKBANK</t>
  </si>
  <si>
    <t>NSE LT</t>
  </si>
  <si>
    <t>NSE M&amp;M</t>
  </si>
  <si>
    <t>NSE MARUTI</t>
  </si>
  <si>
    <t>NSE NESTLEIND</t>
  </si>
  <si>
    <t>NSE NTPC</t>
  </si>
  <si>
    <t>NSE ONGC</t>
  </si>
  <si>
    <t>NSE POWERGRID</t>
  </si>
  <si>
    <t>NSE RELIANCE</t>
  </si>
  <si>
    <t>NSE SBILIFE</t>
  </si>
  <si>
    <t>NSE SBIN</t>
  </si>
  <si>
    <t>NSE SHREECEM</t>
  </si>
  <si>
    <t>NSE SUNPHARMA</t>
  </si>
  <si>
    <t>NSE TATACONSUM</t>
  </si>
  <si>
    <t>NSE TATAMOTORS</t>
  </si>
  <si>
    <t>NSE TATASTEEL</t>
  </si>
  <si>
    <t>NSE TCS</t>
  </si>
  <si>
    <t>NSE TECHM</t>
  </si>
  <si>
    <t>NSE TITAN</t>
  </si>
  <si>
    <t>NSE ULTRACEMCO</t>
  </si>
  <si>
    <t>NSE UPL</t>
  </si>
  <si>
    <t>NSE WIPRO</t>
  </si>
  <si>
    <t>Sr.No.</t>
  </si>
  <si>
    <t>Ticker</t>
  </si>
  <si>
    <t>P.Close</t>
  </si>
  <si>
    <t>Gap %</t>
  </si>
  <si>
    <t>LTPCfo %</t>
  </si>
  <si>
    <t>Change %</t>
  </si>
  <si>
    <t>VwapCfo</t>
  </si>
  <si>
    <t xml:space="preserve"> Open Near HL</t>
  </si>
  <si>
    <t>LTP Near HL</t>
  </si>
  <si>
    <t>Volatility</t>
  </si>
  <si>
    <t>NSE SHREECE</t>
  </si>
  <si>
    <t>Pre Market Volume</t>
  </si>
  <si>
    <t>15 Min High</t>
  </si>
  <si>
    <t>15 Min Low</t>
  </si>
  <si>
    <t xml:space="preserve">Pre Day High </t>
  </si>
  <si>
    <t>Pre Day Low</t>
  </si>
  <si>
    <t>Traded Value</t>
  </si>
  <si>
    <t>R3</t>
  </si>
  <si>
    <t>R2</t>
  </si>
  <si>
    <t>R1</t>
  </si>
  <si>
    <t>PP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</si>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</sst>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/>
    <xf numFmtId="0" fontId="3" fillId="3" borderId="2" xfId="0" applyFont="1" applyFill="1" applyBorder="1"/>
    <xf numFmtId="0" fontId="3" fillId="2" borderId="2" xfId="0" applyFont="1" applyFill="1" applyBorder="1"/>
    <xf numFmtId="0" fontId="1" fillId="3" borderId="3" xfId="0" applyFont="1" applyFill="1" applyBorder="1"/>
    <xf numFmtId="0" fontId="1" fillId="0" borderId="3" xfId="0" applyFont="1" applyBorder="1"/>
    <xf numFmtId="2" fontId="1" fillId="0" borderId="3" xfId="2" applyNumberFormat="1" applyFont="1" applyBorder="1"/>
    <xf numFmtId="0" fontId="1" fillId="4" borderId="3" xfId="0" applyFont="1" applyFill="1" applyBorder="1"/>
    <xf numFmtId="10" fontId="1" fillId="0" borderId="3" xfId="2" applyNumberFormat="1" applyFont="1" applyBorder="1"/>
    <xf numFmtId="10" fontId="1" fillId="0" borderId="3" xfId="1" applyNumberFormat="1" applyFont="1" applyBorder="1"/>
    <xf numFmtId="0" fontId="2" fillId="0" borderId="3" xfId="0" applyFont="1" applyBorder="1"/>
    <xf numFmtId="164" fontId="0" fillId="0" borderId="0" xfId="0" applyNumberFormat="1"/>
    <xf numFmtId="22" fontId="0" fillId="0" borderId="0" xfId="0" applyNumberFormat="1"/>
  </cellXfs>
  <cellStyles count="3">
    <cellStyle name="Normal" xfId="0" builtinId="0"/>
    <cellStyle name="Percent" xfId="1" builtinId="5"/>
    <cellStyle name="Percent 2" xfId="2" xr:uid="{1C57BE83-D01C-49F3-AE6D-87918545E4A1}"/>
  </cellStyles>
  <dxfs count="20">
    <dxf>
      <font>
        <color theme="4"/>
      </font>
      <fill>
        <patternFill>
          <bgColor rgb="FFFFAFAF"/>
        </patternFill>
      </fill>
    </dxf>
    <dxf>
      <font>
        <color theme="4"/>
      </font>
    </dxf>
    <dxf>
      <font>
        <color theme="4"/>
      </font>
      <fill>
        <patternFill>
          <bgColor theme="9" tint="0.59996337778862885"/>
        </patternFill>
      </fill>
    </dxf>
    <dxf>
      <font>
        <color theme="4"/>
      </font>
    </dxf>
    <dxf>
      <font>
        <color theme="4"/>
      </font>
      <fill>
        <patternFill>
          <bgColor rgb="FFFFAFAF"/>
        </patternFill>
      </fill>
    </dxf>
    <dxf>
      <font>
        <color theme="4"/>
      </font>
    </dxf>
    <dxf>
      <font>
        <color theme="4"/>
      </font>
      <fill>
        <patternFill>
          <bgColor theme="9" tint="0.59996337778862885"/>
        </patternFill>
      </fill>
    </dxf>
    <dxf>
      <font>
        <color theme="4"/>
      </font>
    </dxf>
    <dxf>
      <font>
        <color theme="9" tint="-0.499984740745262"/>
      </font>
    </dxf>
    <dxf>
      <font>
        <color rgb="FFFF0000"/>
      </font>
    </dxf>
    <dxf>
      <font>
        <color rgb="FFFF0000"/>
      </font>
    </dxf>
    <dxf>
      <font>
        <color theme="9" tint="-0.499984740745262"/>
      </font>
    </dxf>
    <dxf>
      <font>
        <color theme="9" tint="-0.499984740745262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499984740745262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87A4-67BC-4132-A858-6FD65DE11AC5}">
  <dimension ref="A2:A4"/>
  <sheetViews>
    <sheetView workbookViewId="0">
      <selection activeCell="A6" sqref="A6"/>
    </sheetView>
  </sheetViews>
  <sheetFormatPr defaultRowHeight="15" x14ac:dyDescent="0.25"/>
  <cols>
    <col min="1" max="1" width="17.140625" customWidth="1"/>
  </cols>
  <sheetData>
    <row r="2" spans="1:1" x14ac:dyDescent="0.25">
      <c r="A2" s="12"/>
    </row>
    <row r="3" spans="1:1" x14ac:dyDescent="0.25">
      <c r="A3" s="12"/>
    </row>
    <row r="4" spans="1:1" x14ac:dyDescent="0.25">
      <c r="A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8162-FBD6-4B49-A849-A1052154165E}">
  <dimension ref="A1"/>
  <sheetViews>
    <sheetView tabSelected="1"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B036-2672-411C-BD7C-AA93A37EE8E2}">
  <dimension ref="A1:S51"/>
  <sheetViews>
    <sheetView workbookViewId="0">
      <selection activeCell="R2" sqref="R2"/>
    </sheetView>
  </sheetViews>
  <sheetFormatPr defaultRowHeight="15" x14ac:dyDescent="0.25"/>
  <cols>
    <col min="2" max="2" width="20" customWidth="1"/>
    <col min="19" max="19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25">
      <c r="B2" t="s">
        <v>26</v>
      </c>
      <c r="C2">
        <v>1045</v>
      </c>
      <c r="D2">
        <v>1049.25</v>
      </c>
      <c r="E2">
        <v>1024</v>
      </c>
      <c r="F2">
        <v>1027</v>
      </c>
      <c r="G2">
        <v>1440054</v>
      </c>
      <c r="H2">
        <v>1033.67</v>
      </c>
      <c r="I2">
        <v>1027</v>
      </c>
      <c r="J2">
        <v>1027.05</v>
      </c>
      <c r="K2">
        <v>1050.3</v>
      </c>
      <c r="S2" s="11"/>
    </row>
    <row r="3" spans="1:19" x14ac:dyDescent="0.25">
      <c r="B3" t="s">
        <v>17</v>
      </c>
      <c r="C3">
        <v>735</v>
      </c>
      <c r="D3">
        <v>736.3</v>
      </c>
      <c r="E3">
        <v>723.05</v>
      </c>
      <c r="F3">
        <v>731</v>
      </c>
      <c r="G3">
        <v>2839312</v>
      </c>
      <c r="H3">
        <v>730.14</v>
      </c>
      <c r="I3">
        <v>731</v>
      </c>
      <c r="J3">
        <v>731.2</v>
      </c>
      <c r="K3">
        <v>735.15</v>
      </c>
    </row>
    <row r="4" spans="1:19" x14ac:dyDescent="0.25">
      <c r="B4" t="s">
        <v>58</v>
      </c>
      <c r="C4">
        <v>750</v>
      </c>
      <c r="D4">
        <v>754.5</v>
      </c>
      <c r="E4">
        <v>731.4</v>
      </c>
      <c r="F4">
        <v>739.25</v>
      </c>
      <c r="G4">
        <v>1241924</v>
      </c>
      <c r="H4">
        <v>737.84</v>
      </c>
      <c r="I4">
        <v>739</v>
      </c>
      <c r="J4">
        <v>739.3</v>
      </c>
      <c r="K4">
        <v>747.8</v>
      </c>
    </row>
    <row r="5" spans="1:19" x14ac:dyDescent="0.25">
      <c r="B5" t="s">
        <v>35</v>
      </c>
      <c r="C5">
        <v>523.5</v>
      </c>
      <c r="D5">
        <v>528</v>
      </c>
      <c r="E5">
        <v>516.5</v>
      </c>
      <c r="F5">
        <v>527.9</v>
      </c>
      <c r="G5">
        <v>2313056</v>
      </c>
      <c r="H5">
        <v>521.27</v>
      </c>
      <c r="I5">
        <v>527.9</v>
      </c>
      <c r="J5">
        <v>527.95000000000005</v>
      </c>
      <c r="K5">
        <v>522.35</v>
      </c>
    </row>
    <row r="6" spans="1:19" x14ac:dyDescent="0.25">
      <c r="B6" t="s">
        <v>51</v>
      </c>
      <c r="C6">
        <v>176.2</v>
      </c>
      <c r="D6">
        <v>181.25</v>
      </c>
      <c r="E6">
        <v>176.1</v>
      </c>
      <c r="F6">
        <v>177.55</v>
      </c>
      <c r="G6">
        <v>28525531</v>
      </c>
      <c r="H6">
        <v>178.58</v>
      </c>
      <c r="I6">
        <v>177.55</v>
      </c>
      <c r="J6">
        <v>177.65</v>
      </c>
      <c r="K6">
        <v>172.55</v>
      </c>
    </row>
    <row r="7" spans="1:19" x14ac:dyDescent="0.25">
      <c r="B7" t="s">
        <v>27</v>
      </c>
      <c r="C7">
        <v>183.65</v>
      </c>
      <c r="D7">
        <v>185.8</v>
      </c>
      <c r="E7">
        <v>180.5</v>
      </c>
      <c r="F7">
        <v>182.55</v>
      </c>
      <c r="G7">
        <v>8396763</v>
      </c>
      <c r="H7">
        <v>183.4</v>
      </c>
      <c r="I7">
        <v>182.55</v>
      </c>
      <c r="J7">
        <v>182.6</v>
      </c>
      <c r="K7">
        <v>182.3</v>
      </c>
    </row>
    <row r="8" spans="1:19" x14ac:dyDescent="0.25">
      <c r="B8" t="s">
        <v>60</v>
      </c>
      <c r="C8">
        <v>1320</v>
      </c>
      <c r="D8">
        <v>1330</v>
      </c>
      <c r="E8">
        <v>1288.05</v>
      </c>
      <c r="F8">
        <v>1299.8499999999999</v>
      </c>
      <c r="G8">
        <v>5422120</v>
      </c>
      <c r="H8">
        <v>1310.78</v>
      </c>
      <c r="I8">
        <v>1299.5</v>
      </c>
      <c r="J8">
        <v>1299.8499999999999</v>
      </c>
      <c r="K8">
        <v>1302.95</v>
      </c>
    </row>
    <row r="9" spans="1:19" x14ac:dyDescent="0.25">
      <c r="B9" t="s">
        <v>37</v>
      </c>
      <c r="C9">
        <v>599.79999999999995</v>
      </c>
      <c r="D9">
        <v>602.85</v>
      </c>
      <c r="E9">
        <v>587.20000000000005</v>
      </c>
      <c r="F9">
        <v>593.79999999999995</v>
      </c>
      <c r="G9">
        <v>5059485</v>
      </c>
      <c r="H9">
        <v>595.09</v>
      </c>
      <c r="I9">
        <v>593.65</v>
      </c>
      <c r="J9">
        <v>593.79999999999995</v>
      </c>
      <c r="K9">
        <v>589.95000000000005</v>
      </c>
    </row>
    <row r="10" spans="1:19" x14ac:dyDescent="0.25">
      <c r="B10" t="s">
        <v>41</v>
      </c>
      <c r="C10">
        <v>1850</v>
      </c>
      <c r="D10">
        <v>1881.35</v>
      </c>
      <c r="E10">
        <v>1839</v>
      </c>
      <c r="F10">
        <v>1877.2</v>
      </c>
      <c r="G10">
        <v>2967492</v>
      </c>
      <c r="H10">
        <v>1862.57</v>
      </c>
      <c r="I10">
        <v>1876.95</v>
      </c>
      <c r="J10">
        <v>1877.4</v>
      </c>
      <c r="K10">
        <v>1853.05</v>
      </c>
    </row>
    <row r="11" spans="1:19" x14ac:dyDescent="0.25">
      <c r="B11" t="s">
        <v>65</v>
      </c>
      <c r="C11">
        <v>775</v>
      </c>
      <c r="D11">
        <v>787</v>
      </c>
      <c r="E11">
        <v>771.05</v>
      </c>
      <c r="F11">
        <v>780.5</v>
      </c>
      <c r="G11">
        <v>2022400</v>
      </c>
      <c r="H11">
        <v>779.56</v>
      </c>
      <c r="I11">
        <v>780.5</v>
      </c>
      <c r="J11">
        <v>780.8</v>
      </c>
      <c r="K11">
        <v>775.9</v>
      </c>
    </row>
    <row r="12" spans="1:19" x14ac:dyDescent="0.25">
      <c r="B12" t="s">
        <v>43</v>
      </c>
      <c r="C12">
        <v>244.55</v>
      </c>
      <c r="D12">
        <v>246.45</v>
      </c>
      <c r="E12">
        <v>243.55</v>
      </c>
      <c r="F12">
        <v>246.4</v>
      </c>
      <c r="G12">
        <v>14165886</v>
      </c>
      <c r="H12">
        <v>244.49</v>
      </c>
      <c r="I12">
        <v>246.35</v>
      </c>
      <c r="J12">
        <v>246.4</v>
      </c>
      <c r="K12">
        <v>244.5</v>
      </c>
    </row>
    <row r="13" spans="1:19" x14ac:dyDescent="0.25">
      <c r="B13" t="s">
        <v>25</v>
      </c>
      <c r="C13">
        <v>3230</v>
      </c>
      <c r="D13">
        <v>3250</v>
      </c>
      <c r="E13">
        <v>3132.25</v>
      </c>
      <c r="F13">
        <v>3155.1</v>
      </c>
      <c r="G13">
        <v>317331</v>
      </c>
      <c r="H13">
        <v>3158.63</v>
      </c>
      <c r="I13">
        <v>3154.4</v>
      </c>
      <c r="J13">
        <v>3155.1</v>
      </c>
      <c r="K13">
        <v>3237.55</v>
      </c>
    </row>
    <row r="14" spans="1:19" x14ac:dyDescent="0.25">
      <c r="B14" t="s">
        <v>52</v>
      </c>
      <c r="C14">
        <v>205</v>
      </c>
      <c r="D14">
        <v>208.5</v>
      </c>
      <c r="E14">
        <v>204.05</v>
      </c>
      <c r="F14">
        <v>207.85</v>
      </c>
      <c r="G14">
        <v>5889665</v>
      </c>
      <c r="H14">
        <v>206.82</v>
      </c>
      <c r="I14">
        <v>207.8</v>
      </c>
      <c r="J14">
        <v>207.85</v>
      </c>
      <c r="K14">
        <v>204.9</v>
      </c>
    </row>
    <row r="15" spans="1:19" x14ac:dyDescent="0.25">
      <c r="B15" t="s">
        <v>47</v>
      </c>
      <c r="C15">
        <v>783</v>
      </c>
      <c r="D15">
        <v>783</v>
      </c>
      <c r="E15">
        <v>769</v>
      </c>
      <c r="F15">
        <v>775.3</v>
      </c>
      <c r="G15">
        <v>3293680</v>
      </c>
      <c r="H15">
        <v>773.48</v>
      </c>
      <c r="I15">
        <v>775</v>
      </c>
      <c r="J15">
        <v>775.35</v>
      </c>
      <c r="K15">
        <v>783.5</v>
      </c>
    </row>
    <row r="16" spans="1:19" x14ac:dyDescent="0.25">
      <c r="B16" t="s">
        <v>66</v>
      </c>
      <c r="C16">
        <v>603.4</v>
      </c>
      <c r="D16">
        <v>608.5</v>
      </c>
      <c r="E16">
        <v>596.15</v>
      </c>
      <c r="F16">
        <v>604.6</v>
      </c>
      <c r="G16">
        <v>5528958</v>
      </c>
      <c r="H16">
        <v>602.74</v>
      </c>
      <c r="I16">
        <v>604.6</v>
      </c>
      <c r="J16">
        <v>604.79999999999995</v>
      </c>
      <c r="K16">
        <v>600</v>
      </c>
    </row>
    <row r="17" spans="2:11" x14ac:dyDescent="0.25">
      <c r="B17" t="s">
        <v>53</v>
      </c>
      <c r="C17">
        <v>2460.1</v>
      </c>
      <c r="D17">
        <v>2526.6</v>
      </c>
      <c r="E17">
        <v>2453.6</v>
      </c>
      <c r="F17">
        <v>2520</v>
      </c>
      <c r="G17">
        <v>6632775</v>
      </c>
      <c r="H17">
        <v>2496.69</v>
      </c>
      <c r="I17">
        <v>2520</v>
      </c>
      <c r="J17">
        <v>2520.9499999999998</v>
      </c>
      <c r="K17">
        <v>2467.4</v>
      </c>
    </row>
    <row r="18" spans="2:11" x14ac:dyDescent="0.25">
      <c r="B18" t="s">
        <v>23</v>
      </c>
      <c r="C18">
        <v>708.5</v>
      </c>
      <c r="D18">
        <v>715.5</v>
      </c>
      <c r="E18">
        <v>705.85</v>
      </c>
      <c r="F18">
        <v>714.8</v>
      </c>
      <c r="G18">
        <v>1517063</v>
      </c>
      <c r="H18">
        <v>710</v>
      </c>
      <c r="I18">
        <v>714.75</v>
      </c>
      <c r="J18">
        <v>714.8</v>
      </c>
      <c r="K18">
        <v>708.2</v>
      </c>
    </row>
    <row r="19" spans="2:11" x14ac:dyDescent="0.25">
      <c r="B19" t="s">
        <v>21</v>
      </c>
      <c r="C19">
        <v>16250</v>
      </c>
      <c r="D19">
        <v>16362</v>
      </c>
      <c r="E19">
        <v>15951</v>
      </c>
      <c r="F19">
        <v>16326.1</v>
      </c>
      <c r="G19">
        <v>147899</v>
      </c>
      <c r="H19">
        <v>16132.28</v>
      </c>
      <c r="I19">
        <v>16325.4</v>
      </c>
      <c r="J19">
        <v>16327.95</v>
      </c>
      <c r="K19">
        <v>16180.8</v>
      </c>
    </row>
    <row r="20" spans="2:11" x14ac:dyDescent="0.25">
      <c r="B20" t="s">
        <v>63</v>
      </c>
      <c r="C20">
        <v>2716.25</v>
      </c>
      <c r="D20">
        <v>2718.8</v>
      </c>
      <c r="E20">
        <v>2646.45</v>
      </c>
      <c r="F20">
        <v>2686.05</v>
      </c>
      <c r="G20">
        <v>797254</v>
      </c>
      <c r="H20">
        <v>2674.29</v>
      </c>
      <c r="I20">
        <v>2686.95</v>
      </c>
      <c r="J20">
        <v>2687</v>
      </c>
      <c r="K20">
        <v>2707.25</v>
      </c>
    </row>
    <row r="21" spans="2:11" x14ac:dyDescent="0.25">
      <c r="B21" t="s">
        <v>55</v>
      </c>
      <c r="C21">
        <v>490.6</v>
      </c>
      <c r="D21">
        <v>491.4</v>
      </c>
      <c r="E21">
        <v>477.25</v>
      </c>
      <c r="F21">
        <v>486</v>
      </c>
      <c r="G21">
        <v>15764642</v>
      </c>
      <c r="H21">
        <v>482.72</v>
      </c>
      <c r="I21">
        <v>486</v>
      </c>
      <c r="J21">
        <v>486.1</v>
      </c>
      <c r="K21">
        <v>490.6</v>
      </c>
    </row>
    <row r="22" spans="2:11" x14ac:dyDescent="0.25">
      <c r="B22" t="s">
        <v>46</v>
      </c>
      <c r="C22">
        <v>1756.3</v>
      </c>
      <c r="D22">
        <v>1764.75</v>
      </c>
      <c r="E22">
        <v>1721.15</v>
      </c>
      <c r="F22">
        <v>1747.1</v>
      </c>
      <c r="G22">
        <v>2158739</v>
      </c>
      <c r="H22">
        <v>1736.48</v>
      </c>
      <c r="I22">
        <v>1746.9</v>
      </c>
      <c r="J22">
        <v>1747.1</v>
      </c>
      <c r="K22">
        <v>1756.3</v>
      </c>
    </row>
    <row r="23" spans="2:11" x14ac:dyDescent="0.25">
      <c r="B23" t="s">
        <v>40</v>
      </c>
      <c r="C23">
        <v>916</v>
      </c>
      <c r="D23">
        <v>921</v>
      </c>
      <c r="E23">
        <v>903.6</v>
      </c>
      <c r="F23">
        <v>920.15</v>
      </c>
      <c r="G23">
        <v>1608987</v>
      </c>
      <c r="H23">
        <v>910.83</v>
      </c>
      <c r="I23">
        <v>920</v>
      </c>
      <c r="J23">
        <v>920.15</v>
      </c>
      <c r="K23">
        <v>913.4</v>
      </c>
    </row>
    <row r="24" spans="2:11" x14ac:dyDescent="0.25">
      <c r="B24" t="s">
        <v>54</v>
      </c>
      <c r="C24">
        <v>1092.5</v>
      </c>
      <c r="D24">
        <v>1098.75</v>
      </c>
      <c r="E24">
        <v>1070</v>
      </c>
      <c r="F24">
        <v>1098.45</v>
      </c>
      <c r="G24">
        <v>566262</v>
      </c>
      <c r="H24">
        <v>1081.58</v>
      </c>
      <c r="I24">
        <v>1098.3</v>
      </c>
      <c r="J24">
        <v>1098.5999999999999</v>
      </c>
      <c r="K24">
        <v>1095.8</v>
      </c>
    </row>
    <row r="25" spans="2:11" x14ac:dyDescent="0.25">
      <c r="B25" t="s">
        <v>28</v>
      </c>
      <c r="C25">
        <v>4456.25</v>
      </c>
      <c r="D25">
        <v>4493.75</v>
      </c>
      <c r="E25">
        <v>4410</v>
      </c>
      <c r="F25">
        <v>4453</v>
      </c>
      <c r="G25">
        <v>143148</v>
      </c>
      <c r="H25">
        <v>4444.47</v>
      </c>
      <c r="I25">
        <v>4452.5</v>
      </c>
      <c r="J25">
        <v>4453</v>
      </c>
      <c r="K25">
        <v>4456.25</v>
      </c>
    </row>
    <row r="26" spans="2:11" x14ac:dyDescent="0.25">
      <c r="B26" t="s">
        <v>48</v>
      </c>
      <c r="C26">
        <v>7714.95</v>
      </c>
      <c r="D26">
        <v>7747.7</v>
      </c>
      <c r="E26">
        <v>7536.65</v>
      </c>
      <c r="F26">
        <v>7647.45</v>
      </c>
      <c r="G26">
        <v>565440</v>
      </c>
      <c r="H26">
        <v>7642.55</v>
      </c>
      <c r="I26">
        <v>7645.75</v>
      </c>
      <c r="J26">
        <v>7647.45</v>
      </c>
      <c r="K26">
        <v>7705.55</v>
      </c>
    </row>
    <row r="27" spans="2:11" x14ac:dyDescent="0.25">
      <c r="B27" t="s">
        <v>49</v>
      </c>
      <c r="C27">
        <v>17727</v>
      </c>
      <c r="D27">
        <v>17869.95</v>
      </c>
      <c r="E27">
        <v>17253.650000000001</v>
      </c>
      <c r="F27">
        <v>17303.5</v>
      </c>
      <c r="G27">
        <v>68402</v>
      </c>
      <c r="H27">
        <v>17392.38</v>
      </c>
      <c r="I27">
        <v>17303.55</v>
      </c>
      <c r="J27">
        <v>17311</v>
      </c>
      <c r="K27">
        <v>17876.45</v>
      </c>
    </row>
    <row r="28" spans="2:11" x14ac:dyDescent="0.25">
      <c r="B28" t="s">
        <v>50</v>
      </c>
      <c r="C28">
        <v>133.30000000000001</v>
      </c>
      <c r="D28">
        <v>134.15</v>
      </c>
      <c r="E28">
        <v>131.75</v>
      </c>
      <c r="F28">
        <v>132.55000000000001</v>
      </c>
      <c r="G28">
        <v>5529396</v>
      </c>
      <c r="H28">
        <v>132.69</v>
      </c>
      <c r="I28">
        <v>132.5</v>
      </c>
      <c r="J28">
        <v>132.55000000000001</v>
      </c>
      <c r="K28">
        <v>132.9</v>
      </c>
    </row>
    <row r="29" spans="2:11" x14ac:dyDescent="0.25">
      <c r="B29" t="s">
        <v>44</v>
      </c>
      <c r="C29">
        <v>678.85</v>
      </c>
      <c r="D29">
        <v>691.6</v>
      </c>
      <c r="E29">
        <v>677.45</v>
      </c>
      <c r="F29">
        <v>685.5</v>
      </c>
      <c r="G29">
        <v>2232826</v>
      </c>
      <c r="H29">
        <v>684.93</v>
      </c>
      <c r="I29">
        <v>685.1</v>
      </c>
      <c r="J29">
        <v>685.5</v>
      </c>
      <c r="K29">
        <v>681.3</v>
      </c>
    </row>
    <row r="30" spans="2:11" x14ac:dyDescent="0.25">
      <c r="B30" t="s">
        <v>24</v>
      </c>
      <c r="C30">
        <v>358.85</v>
      </c>
      <c r="D30">
        <v>364.25</v>
      </c>
      <c r="E30">
        <v>356.7</v>
      </c>
      <c r="F30">
        <v>361.9</v>
      </c>
      <c r="G30">
        <v>3661895</v>
      </c>
      <c r="H30">
        <v>361.86</v>
      </c>
      <c r="I30">
        <v>361.8</v>
      </c>
      <c r="J30">
        <v>361.9</v>
      </c>
      <c r="K30">
        <v>357.2</v>
      </c>
    </row>
    <row r="31" spans="2:11" x14ac:dyDescent="0.25">
      <c r="B31" t="s">
        <v>61</v>
      </c>
      <c r="C31">
        <v>3640</v>
      </c>
      <c r="D31">
        <v>3684.6</v>
      </c>
      <c r="E31">
        <v>3625</v>
      </c>
      <c r="F31">
        <v>3680</v>
      </c>
      <c r="G31">
        <v>1452212</v>
      </c>
      <c r="H31">
        <v>3652.61</v>
      </c>
      <c r="I31">
        <v>3680</v>
      </c>
      <c r="J31">
        <v>3680.9</v>
      </c>
      <c r="K31">
        <v>3626.7</v>
      </c>
    </row>
    <row r="32" spans="2:11" x14ac:dyDescent="0.25">
      <c r="B32" t="s">
        <v>59</v>
      </c>
      <c r="C32">
        <v>428.1</v>
      </c>
      <c r="D32">
        <v>430</v>
      </c>
      <c r="E32">
        <v>421.2</v>
      </c>
      <c r="F32">
        <v>425.95</v>
      </c>
      <c r="G32">
        <v>11426293</v>
      </c>
      <c r="H32">
        <v>425.08</v>
      </c>
      <c r="I32">
        <v>425.8</v>
      </c>
      <c r="J32">
        <v>425.9</v>
      </c>
      <c r="K32">
        <v>427.95</v>
      </c>
    </row>
    <row r="33" spans="2:11" x14ac:dyDescent="0.25">
      <c r="B33" t="s">
        <v>20</v>
      </c>
      <c r="C33">
        <v>3580</v>
      </c>
      <c r="D33">
        <v>3617.1</v>
      </c>
      <c r="E33">
        <v>3564.5</v>
      </c>
      <c r="F33">
        <v>3612.15</v>
      </c>
      <c r="G33">
        <v>127599</v>
      </c>
      <c r="H33">
        <v>3590.39</v>
      </c>
      <c r="I33">
        <v>3612.15</v>
      </c>
      <c r="J33">
        <v>3613.6</v>
      </c>
      <c r="K33">
        <v>3589.05</v>
      </c>
    </row>
    <row r="34" spans="2:11" x14ac:dyDescent="0.25">
      <c r="B34" t="s">
        <v>29</v>
      </c>
      <c r="C34">
        <v>4021</v>
      </c>
      <c r="D34">
        <v>4034.85</v>
      </c>
      <c r="E34">
        <v>3970</v>
      </c>
      <c r="F34">
        <v>4020</v>
      </c>
      <c r="G34">
        <v>1137034</v>
      </c>
      <c r="H34">
        <v>3985.18</v>
      </c>
      <c r="I34">
        <v>4020</v>
      </c>
      <c r="J34">
        <v>4020.1</v>
      </c>
      <c r="K34">
        <v>4004.95</v>
      </c>
    </row>
    <row r="35" spans="2:11" x14ac:dyDescent="0.25">
      <c r="B35" t="s">
        <v>42</v>
      </c>
      <c r="C35">
        <v>119</v>
      </c>
      <c r="D35">
        <v>121.85</v>
      </c>
      <c r="E35">
        <v>118.5</v>
      </c>
      <c r="F35">
        <v>119.95</v>
      </c>
      <c r="G35">
        <v>14541169</v>
      </c>
      <c r="H35">
        <v>120.19</v>
      </c>
      <c r="I35">
        <v>119.9</v>
      </c>
      <c r="J35">
        <v>119.95</v>
      </c>
      <c r="K35">
        <v>118</v>
      </c>
    </row>
    <row r="36" spans="2:11" x14ac:dyDescent="0.25">
      <c r="B36" t="s">
        <v>30</v>
      </c>
      <c r="C36">
        <v>2378.75</v>
      </c>
      <c r="D36">
        <v>2388.85</v>
      </c>
      <c r="E36">
        <v>2329</v>
      </c>
      <c r="F36">
        <v>2358</v>
      </c>
      <c r="G36">
        <v>299218</v>
      </c>
      <c r="H36">
        <v>2348.59</v>
      </c>
      <c r="I36">
        <v>2357.8000000000002</v>
      </c>
      <c r="J36">
        <v>2358.6999999999998</v>
      </c>
      <c r="K36">
        <v>2378.75</v>
      </c>
    </row>
    <row r="37" spans="2:11" x14ac:dyDescent="0.25">
      <c r="B37" t="s">
        <v>33</v>
      </c>
      <c r="C37">
        <v>2398</v>
      </c>
      <c r="D37">
        <v>2398</v>
      </c>
      <c r="E37">
        <v>2355.5500000000002</v>
      </c>
      <c r="F37">
        <v>2389.9499999999998</v>
      </c>
      <c r="G37">
        <v>1048721</v>
      </c>
      <c r="H37">
        <v>2372.11</v>
      </c>
      <c r="I37">
        <v>2390</v>
      </c>
      <c r="J37">
        <v>2390.1999999999998</v>
      </c>
      <c r="K37">
        <v>2391.9</v>
      </c>
    </row>
    <row r="38" spans="2:11" x14ac:dyDescent="0.25">
      <c r="B38" t="s">
        <v>19</v>
      </c>
      <c r="C38">
        <v>729</v>
      </c>
      <c r="D38">
        <v>729</v>
      </c>
      <c r="E38">
        <v>706.35</v>
      </c>
      <c r="F38">
        <v>722.9</v>
      </c>
      <c r="G38">
        <v>7566665</v>
      </c>
      <c r="H38">
        <v>713.42</v>
      </c>
      <c r="I38">
        <v>722.6</v>
      </c>
      <c r="J38">
        <v>722.9</v>
      </c>
      <c r="K38">
        <v>725.9</v>
      </c>
    </row>
    <row r="39" spans="2:11" x14ac:dyDescent="0.25">
      <c r="B39" t="s">
        <v>57</v>
      </c>
      <c r="C39">
        <v>913.8</v>
      </c>
      <c r="D39">
        <v>922</v>
      </c>
      <c r="E39">
        <v>902.5</v>
      </c>
      <c r="F39">
        <v>911</v>
      </c>
      <c r="G39">
        <v>1322816</v>
      </c>
      <c r="H39">
        <v>913.55</v>
      </c>
      <c r="I39">
        <v>910.6</v>
      </c>
      <c r="J39">
        <v>911</v>
      </c>
      <c r="K39">
        <v>913.8</v>
      </c>
    </row>
    <row r="40" spans="2:11" x14ac:dyDescent="0.25">
      <c r="B40" t="s">
        <v>62</v>
      </c>
      <c r="C40">
        <v>1486.9</v>
      </c>
      <c r="D40">
        <v>1517.35</v>
      </c>
      <c r="E40">
        <v>1475.05</v>
      </c>
      <c r="F40">
        <v>1509.4</v>
      </c>
      <c r="G40">
        <v>1512211</v>
      </c>
      <c r="H40">
        <v>1497.41</v>
      </c>
      <c r="I40">
        <v>1508.55</v>
      </c>
      <c r="J40">
        <v>1509</v>
      </c>
      <c r="K40">
        <v>1479.8</v>
      </c>
    </row>
    <row r="41" spans="2:11" x14ac:dyDescent="0.25">
      <c r="B41" t="s">
        <v>31</v>
      </c>
      <c r="C41">
        <v>1569.45</v>
      </c>
      <c r="D41">
        <v>1573.95</v>
      </c>
      <c r="E41">
        <v>1525.1</v>
      </c>
      <c r="F41">
        <v>1567.1</v>
      </c>
      <c r="G41">
        <v>604917</v>
      </c>
      <c r="H41">
        <v>1547.07</v>
      </c>
      <c r="I41">
        <v>1566.85</v>
      </c>
      <c r="J41">
        <v>1567.1</v>
      </c>
      <c r="K41">
        <v>1569.45</v>
      </c>
    </row>
    <row r="42" spans="2:11" x14ac:dyDescent="0.25">
      <c r="B42" t="s">
        <v>45</v>
      </c>
      <c r="C42">
        <v>1777.1</v>
      </c>
      <c r="D42">
        <v>1792</v>
      </c>
      <c r="E42">
        <v>1755.35</v>
      </c>
      <c r="F42">
        <v>1791.55</v>
      </c>
      <c r="G42">
        <v>2304964</v>
      </c>
      <c r="H42">
        <v>1767.19</v>
      </c>
      <c r="I42">
        <v>1790.5</v>
      </c>
      <c r="J42">
        <v>1791.55</v>
      </c>
      <c r="K42">
        <v>1777.1</v>
      </c>
    </row>
    <row r="43" spans="2:11" x14ac:dyDescent="0.25">
      <c r="B43" t="s">
        <v>38</v>
      </c>
      <c r="C43">
        <v>2053.75</v>
      </c>
      <c r="D43">
        <v>2053.75</v>
      </c>
      <c r="E43">
        <v>1969</v>
      </c>
      <c r="F43">
        <v>1989.2</v>
      </c>
      <c r="G43">
        <v>3733355</v>
      </c>
      <c r="H43">
        <v>1987.44</v>
      </c>
      <c r="I43">
        <v>1989.05</v>
      </c>
      <c r="J43">
        <v>1989.2</v>
      </c>
      <c r="K43">
        <v>2051.1999999999998</v>
      </c>
    </row>
    <row r="44" spans="2:11" x14ac:dyDescent="0.25">
      <c r="B44" t="s">
        <v>22</v>
      </c>
      <c r="C44">
        <v>6870</v>
      </c>
      <c r="D44">
        <v>6920</v>
      </c>
      <c r="E44">
        <v>6767</v>
      </c>
      <c r="F44">
        <v>6916.2</v>
      </c>
      <c r="G44">
        <v>671950</v>
      </c>
      <c r="H44">
        <v>6829.94</v>
      </c>
      <c r="I44">
        <v>6915.95</v>
      </c>
      <c r="J44">
        <v>6916.2</v>
      </c>
      <c r="K44">
        <v>6870.4</v>
      </c>
    </row>
    <row r="45" spans="2:11" x14ac:dyDescent="0.25">
      <c r="B45" t="s">
        <v>18</v>
      </c>
      <c r="C45">
        <v>3024</v>
      </c>
      <c r="D45">
        <v>3024</v>
      </c>
      <c r="E45">
        <v>2975</v>
      </c>
      <c r="F45">
        <v>3021</v>
      </c>
      <c r="G45">
        <v>828883</v>
      </c>
      <c r="H45">
        <v>2994.15</v>
      </c>
      <c r="I45">
        <v>3020</v>
      </c>
      <c r="J45">
        <v>3021</v>
      </c>
      <c r="K45">
        <v>3045.75</v>
      </c>
    </row>
    <row r="46" spans="2:11" x14ac:dyDescent="0.25">
      <c r="B46" t="s">
        <v>36</v>
      </c>
      <c r="C46">
        <v>2405</v>
      </c>
      <c r="D46">
        <v>2407.9499999999998</v>
      </c>
      <c r="E46">
        <v>2345.0500000000002</v>
      </c>
      <c r="F46">
        <v>2378.0500000000002</v>
      </c>
      <c r="G46">
        <v>223832</v>
      </c>
      <c r="H46">
        <v>2363.88</v>
      </c>
      <c r="I46">
        <v>2377</v>
      </c>
      <c r="J46">
        <v>2378.0500000000002</v>
      </c>
      <c r="K46">
        <v>2391.5500000000002</v>
      </c>
    </row>
    <row r="47" spans="2:11" x14ac:dyDescent="0.25">
      <c r="B47" t="s">
        <v>32</v>
      </c>
      <c r="C47">
        <v>1170</v>
      </c>
      <c r="D47">
        <v>1180.5999999999999</v>
      </c>
      <c r="E47">
        <v>1162.3</v>
      </c>
      <c r="F47">
        <v>1174.3</v>
      </c>
      <c r="G47">
        <v>2447456</v>
      </c>
      <c r="H47">
        <v>1170.95</v>
      </c>
      <c r="I47">
        <v>1174</v>
      </c>
      <c r="J47">
        <v>1174.3499999999999</v>
      </c>
      <c r="K47">
        <v>1168.05</v>
      </c>
    </row>
    <row r="48" spans="2:11" x14ac:dyDescent="0.25">
      <c r="B48" t="s">
        <v>34</v>
      </c>
      <c r="C48">
        <v>1481.3</v>
      </c>
      <c r="D48">
        <v>1484.5</v>
      </c>
      <c r="E48">
        <v>1457.2</v>
      </c>
      <c r="F48">
        <v>1482.55</v>
      </c>
      <c r="G48">
        <v>3111882</v>
      </c>
      <c r="H48">
        <v>1469.73</v>
      </c>
      <c r="I48">
        <v>1482.2</v>
      </c>
      <c r="J48">
        <v>1482.7</v>
      </c>
      <c r="K48">
        <v>1486.5</v>
      </c>
    </row>
    <row r="49" spans="2:11" x14ac:dyDescent="0.25">
      <c r="B49" t="s">
        <v>39</v>
      </c>
      <c r="C49">
        <v>708.65</v>
      </c>
      <c r="D49">
        <v>711.95</v>
      </c>
      <c r="E49">
        <v>699.5</v>
      </c>
      <c r="F49">
        <v>711.05</v>
      </c>
      <c r="G49">
        <v>6216083</v>
      </c>
      <c r="H49">
        <v>705.4</v>
      </c>
      <c r="I49">
        <v>711.05</v>
      </c>
      <c r="J49">
        <v>711.1</v>
      </c>
      <c r="K49">
        <v>710.75</v>
      </c>
    </row>
    <row r="50" spans="2:11" x14ac:dyDescent="0.25">
      <c r="B50" t="s">
        <v>64</v>
      </c>
      <c r="C50">
        <v>6160</v>
      </c>
      <c r="D50">
        <v>6169.2</v>
      </c>
      <c r="E50">
        <v>6059.1</v>
      </c>
      <c r="F50">
        <v>6159.45</v>
      </c>
      <c r="G50">
        <v>642480</v>
      </c>
      <c r="H50">
        <v>6119.71</v>
      </c>
      <c r="I50">
        <v>6159.1</v>
      </c>
      <c r="J50">
        <v>6163.25</v>
      </c>
      <c r="K50">
        <v>6191.25</v>
      </c>
    </row>
    <row r="51" spans="2:11" x14ac:dyDescent="0.25">
      <c r="B51" t="s">
        <v>56</v>
      </c>
      <c r="C51">
        <v>23345.8</v>
      </c>
      <c r="D51">
        <v>23478.2</v>
      </c>
      <c r="E51">
        <v>23032</v>
      </c>
      <c r="F51">
        <v>23298</v>
      </c>
      <c r="G51">
        <v>21170</v>
      </c>
      <c r="H51">
        <v>23167.84</v>
      </c>
      <c r="I51">
        <v>23290</v>
      </c>
      <c r="J51">
        <v>23299</v>
      </c>
      <c r="K51">
        <v>23390.3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C544-58A1-43AA-B92A-5BA1378AD5A2}">
  <dimension ref="A1:AC60"/>
  <sheetViews>
    <sheetView zoomScale="91" zoomScaleNormal="91" workbookViewId="0">
      <selection activeCell="AE13" sqref="AE13"/>
    </sheetView>
  </sheetViews>
  <sheetFormatPr defaultRowHeight="15" x14ac:dyDescent="0.25"/>
  <cols>
    <col min="2" max="2" width="16.85546875" customWidth="1"/>
    <col min="11" max="11" width="16.5703125" customWidth="1"/>
    <col min="12" max="13" width="9.140625" customWidth="1"/>
    <col min="14" max="14" width="11" customWidth="1"/>
    <col min="15" max="18" width="9.140625" customWidth="1"/>
    <col min="22" max="22" width="11.85546875" customWidth="1"/>
  </cols>
  <sheetData>
    <row r="1" spans="1:29" x14ac:dyDescent="0.25">
      <c r="A1" s="1" t="s">
        <v>67</v>
      </c>
      <c r="B1" s="1" t="s">
        <v>68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69</v>
      </c>
      <c r="J1" s="3" t="s">
        <v>78</v>
      </c>
      <c r="K1" s="3" t="s">
        <v>83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</row>
    <row r="2" spans="1:29" x14ac:dyDescent="0.25">
      <c r="A2" s="5">
        <v>2</v>
      </c>
      <c r="B2" s="10" t="s">
        <v>26</v>
      </c>
      <c r="C2" s="4">
        <f>IF(B2="","",IFERROR(VALUE(VLOOKUP(B2,Data!$B:$K,2,0)),0))</f>
        <v>1045</v>
      </c>
      <c r="D2" s="4">
        <f>IF(B2="","",IFERROR(VALUE(VLOOKUP(B2,Data!$B:$K,3,0)),0))</f>
        <v>1049.25</v>
      </c>
      <c r="E2" s="4">
        <f>IF(B2="","",IFERROR(VALUE(VLOOKUP(B2,Data!$B:$K,4,0)),0))</f>
        <v>1024</v>
      </c>
      <c r="F2" s="4">
        <f>IF(B2="","",IFERROR(VALUE(VLOOKUP(B2,Data!$B:$K,5,0)),0))</f>
        <v>1027</v>
      </c>
      <c r="G2" s="5">
        <f>IF(B2="","",IFERROR(VALUE(VLOOKUP(B2,Data!$B:$K,6,0)),0))</f>
        <v>1440054</v>
      </c>
      <c r="H2" s="6">
        <f>IF(B2="","",IFERROR(VALUE(VLOOKUP(B2,Data!$B:$K,7,0)),0))</f>
        <v>1033.67</v>
      </c>
      <c r="I2" s="7">
        <f>IF(B2="","",IFERROR(VALUE(VLOOKUP(B2,Data!$B:$K,10,0)),0))</f>
        <v>1050.3</v>
      </c>
      <c r="J2" s="5">
        <f ca="1">IF(B2="","",IF(NOW()&gt;TODAY()+TIME(9,14,58),J2,G2))</f>
        <v>0</v>
      </c>
      <c r="K2" s="5">
        <f t="shared" ref="K2:K33" si="0">IF(B2="","",IFERROR(G2*H2,0))</f>
        <v>1488540618.1800001</v>
      </c>
      <c r="L2" s="8">
        <f t="shared" ref="L2:L33" si="1">IF(B2="","",IF(C2=0,"",IF(I2&gt;C2,(I2-C2)/C2,IF(I2&lt;C2,(C2-I2)/C2,0))))</f>
        <v>5.0717703349281865E-3</v>
      </c>
      <c r="M2" s="8">
        <f t="shared" ref="M2:M33" si="2">IF(B2="","",IF(C2=0,"",IF(F2&gt;C2,(F2-C2)/C2,IF(F2&lt;C2,(C2-F2)/C2,0))))</f>
        <v>1.7224880382775119E-2</v>
      </c>
      <c r="N2" s="9">
        <f>IF(B2="","",IF(I2=0,"",IF(F2&gt;I2,(F2-I2)/I2,IF(F2&lt;I2,(I2-F2)/I2,0))))</f>
        <v>2.2184137865371756E-2</v>
      </c>
      <c r="O2" s="8">
        <f t="shared" ref="O2:O33" si="3">IF(B2="","",IF(C2=0,"",IF(H2&gt;C2,(H2-C2)/C2,IF(H2&lt;C2,(C2-H2)/C2,0))))</f>
        <v>1.0842105263157825E-2</v>
      </c>
      <c r="P2" s="9">
        <f t="shared" ref="P2:P33" si="4">IF(B2="","",IF(C2=0,0,((D2-E2)/C2)-(IF((D2-C2)&gt;(C2-E2),(D2-C2)/C2,IF((D2-C2)&lt;(C2-E2),(C2-E2)/C2,((D2-E2)/C2)/2)))))</f>
        <v>4.0669856459330141E-3</v>
      </c>
      <c r="Q2" s="9">
        <f t="shared" ref="Q2:Q59" si="5">IF(B2="","",IFERROR(IF(F2=0,0,(D2-E2)/F2)-(IF((F2-E2)&gt;(D2-F2),(F2-E2)/F2,IF((F2-E2)&lt;(D2-F2),(D2-F2)/F2,((D2-E2)/F2)/2))),""))</f>
        <v>2.9211295034079869E-3</v>
      </c>
      <c r="R2" s="8">
        <f t="shared" ref="R2:R33" si="6">IF(B2="","",IF(F2=0,"",(D2-E2)/C2))</f>
        <v>2.416267942583732E-2</v>
      </c>
      <c r="S2" s="4">
        <f ca="1">IF(B2="","",IF(NOW()&gt;TODAY()+TIME(9,30,0),S2,D2))</f>
        <v>0</v>
      </c>
      <c r="T2" s="4">
        <f ca="1">IF(B2="","",IF(NOW()&gt;TODAY()+TIME(9,30,0),T2,E2))</f>
        <v>0</v>
      </c>
      <c r="U2" s="4">
        <f ca="1">IF(B2="","",IF(NOW()&gt;TODAY()+TIME(8,59,58),U2,D2))</f>
        <v>0</v>
      </c>
      <c r="V2" s="4">
        <f ca="1">IF(B2="","",IF(NOW()&gt;TODAY()+TIME(8,59,58),V2,E2))</f>
        <v>0</v>
      </c>
      <c r="W2">
        <f ca="1">IF(B2="","",U2+2*(Z2-V2))</f>
        <v>700.19999999999993</v>
      </c>
      <c r="X2">
        <f ca="1">IF(B2="","",Z2+(U2-V2))</f>
        <v>350.09999999999997</v>
      </c>
      <c r="Y2">
        <f ca="1">IF(B2="","",(2*Z2)-V2)</f>
        <v>700.19999999999993</v>
      </c>
      <c r="Z2">
        <f ca="1">IF(B2="","",(U2+V2+I2)/3)</f>
        <v>350.09999999999997</v>
      </c>
      <c r="AA2">
        <f ca="1">IF(B2="","",(2*Z2)-U2)</f>
        <v>700.19999999999993</v>
      </c>
      <c r="AB2">
        <f ca="1">IF(B2="","",Z2-(U2-V2))</f>
        <v>350.09999999999997</v>
      </c>
      <c r="AC2">
        <f ca="1">IF(B2="","",V2-2*(U2-Z2))</f>
        <v>700.19999999999993</v>
      </c>
    </row>
    <row r="3" spans="1:29" x14ac:dyDescent="0.25">
      <c r="A3" s="5">
        <v>3</v>
      </c>
      <c r="B3" s="10" t="s">
        <v>17</v>
      </c>
      <c r="C3" s="4">
        <f>IF(B3="","",IFERROR(VALUE(VLOOKUP(B3,Data!$B:$K,2,0)),0))</f>
        <v>735</v>
      </c>
      <c r="D3" s="4">
        <f>IF(B3="","",IFERROR(VALUE(VLOOKUP(B3,Data!$B:$K,3,0)),0))</f>
        <v>736.3</v>
      </c>
      <c r="E3" s="4">
        <f>IF(B3="","",IFERROR(VALUE(VLOOKUP(B3,Data!$B:$K,4,0)),0))</f>
        <v>723.05</v>
      </c>
      <c r="F3" s="4">
        <f>IF(B3="","",IFERROR(VALUE(VLOOKUP(B3,Data!$B:$K,5,0)),0))</f>
        <v>731</v>
      </c>
      <c r="G3" s="5">
        <f>IF(B3="","",IFERROR(VALUE(VLOOKUP(B3,Data!$B:$K,6,0)),0))</f>
        <v>2839312</v>
      </c>
      <c r="H3" s="6">
        <f>IF(B3="","",IFERROR(VALUE(VLOOKUP(B3,Data!$B:$K,7,0)),0))</f>
        <v>730.14</v>
      </c>
      <c r="I3" s="7">
        <f>IF(B3="","",IFERROR(VALUE(VLOOKUP(B3,Data!$B:$K,10,0)),0))</f>
        <v>735.15</v>
      </c>
      <c r="J3" s="5">
        <f ca="1">IF(B3="","",IF(NOW()&gt;TODAY()+TIME(9,14,58),J3,G3))</f>
        <v>0</v>
      </c>
      <c r="K3" s="5">
        <f t="shared" si="0"/>
        <v>2073095263.6800001</v>
      </c>
      <c r="L3" s="8">
        <f t="shared" si="1"/>
        <v>2.0408163265303028E-4</v>
      </c>
      <c r="M3" s="8">
        <f t="shared" si="2"/>
        <v>5.4421768707482989E-3</v>
      </c>
      <c r="N3" s="9">
        <f t="shared" ref="N3:N33" si="7">IF(B3="","",IF(I3=0,"",IF(F3&gt;I3,(F3-I3)/I3,IF(F3&lt;I3,(I3-F3)/I3,0))))</f>
        <v>5.6451064408623783E-3</v>
      </c>
      <c r="O3" s="8">
        <f t="shared" si="3"/>
        <v>6.6122448979592024E-3</v>
      </c>
      <c r="P3" s="9">
        <f t="shared" si="4"/>
        <v>1.7687074829931364E-3</v>
      </c>
      <c r="Q3" s="9">
        <f t="shared" si="5"/>
        <v>7.2503419972639593E-3</v>
      </c>
      <c r="R3" s="8">
        <f t="shared" si="6"/>
        <v>1.8027210884353741E-2</v>
      </c>
      <c r="S3" s="4">
        <f t="shared" ref="S3:S60" ca="1" si="8">IF(B3="","",IF(NOW()&gt;TODAY()+TIME(9,30,0),S3,D3))</f>
        <v>0</v>
      </c>
      <c r="T3" s="4">
        <f t="shared" ref="T3:T60" ca="1" si="9">IF(B3="","",IF(NOW()&gt;TODAY()+TIME(9,30,0),T3,E3))</f>
        <v>0</v>
      </c>
      <c r="U3" s="4">
        <f t="shared" ref="U3:U60" ca="1" si="10">IF(B3="","",IF(NOW()&gt;TODAY()+TIME(8,59,58),U3,D3))</f>
        <v>0</v>
      </c>
      <c r="V3" s="4">
        <f t="shared" ref="V3:V60" ca="1" si="11">IF(B3="","",IF(NOW()&gt;TODAY()+TIME(8,59,58),V3,E3))</f>
        <v>0</v>
      </c>
      <c r="W3">
        <f t="shared" ref="W3:W60" ca="1" si="12">IF(B3="","",U3+2*(Z3-V3))</f>
        <v>490.09999999999997</v>
      </c>
      <c r="X3">
        <f t="shared" ref="X3:X60" ca="1" si="13">IF(B3="","",Z3+(U3-V3))</f>
        <v>245.04999999999998</v>
      </c>
      <c r="Y3">
        <f t="shared" ref="Y3:Y60" ca="1" si="14">IF(B3="","",(2*Z3)-V3)</f>
        <v>490.09999999999997</v>
      </c>
      <c r="Z3">
        <f t="shared" ref="Z3:Z60" ca="1" si="15">IF(B3="","",(U3+V3+I3)/3)</f>
        <v>245.04999999999998</v>
      </c>
      <c r="AA3">
        <f t="shared" ref="AA3:AA60" ca="1" si="16">IF(B3="","",(2*Z3)-U3)</f>
        <v>490.09999999999997</v>
      </c>
      <c r="AB3">
        <f t="shared" ref="AB3:AB60" ca="1" si="17">IF(B3="","",Z3-(U3-V3))</f>
        <v>245.04999999999998</v>
      </c>
      <c r="AC3">
        <f t="shared" ref="AC3:AC60" ca="1" si="18">IF(B3="","",V3-2*(U3-Z3))</f>
        <v>490.09999999999997</v>
      </c>
    </row>
    <row r="4" spans="1:29" x14ac:dyDescent="0.25">
      <c r="A4" s="5">
        <v>4</v>
      </c>
      <c r="B4" s="10" t="s">
        <v>58</v>
      </c>
      <c r="C4" s="4">
        <f>IF(B4="","",IFERROR(VALUE(VLOOKUP(B4,Data!$B:$K,2,0)),0))</f>
        <v>750</v>
      </c>
      <c r="D4" s="4">
        <f>IF(B4="","",IFERROR(VALUE(VLOOKUP(B4,Data!$B:$K,3,0)),0))</f>
        <v>754.5</v>
      </c>
      <c r="E4" s="4">
        <f>IF(B4="","",IFERROR(VALUE(VLOOKUP(B4,Data!$B:$K,4,0)),0))</f>
        <v>731.4</v>
      </c>
      <c r="F4" s="4">
        <f>IF(B4="","",IFERROR(VALUE(VLOOKUP(B4,Data!$B:$K,5,0)),0))</f>
        <v>739.25</v>
      </c>
      <c r="G4" s="5">
        <f>IF(B4="","",IFERROR(VALUE(VLOOKUP(B4,Data!$B:$K,6,0)),0))</f>
        <v>1241924</v>
      </c>
      <c r="H4" s="6">
        <f>IF(B4="","",IFERROR(VALUE(VLOOKUP(B4,Data!$B:$K,7,0)),0))</f>
        <v>737.84</v>
      </c>
      <c r="I4" s="7">
        <f>IF(B4="","",IFERROR(VALUE(VLOOKUP(B4,Data!$B:$K,10,0)),0))</f>
        <v>747.8</v>
      </c>
      <c r="J4" s="5">
        <f t="shared" ref="J4:J60" ca="1" si="19">IF(B4="","",IF(NOW()&gt;TODAY()+TIME(9,14,58),J4,G4))</f>
        <v>0</v>
      </c>
      <c r="K4" s="5">
        <f t="shared" si="0"/>
        <v>916341204.16000009</v>
      </c>
      <c r="L4" s="8">
        <f t="shared" si="1"/>
        <v>2.9333333333333941E-3</v>
      </c>
      <c r="M4" s="8">
        <f t="shared" si="2"/>
        <v>1.4333333333333333E-2</v>
      </c>
      <c r="N4" s="9">
        <f t="shared" si="7"/>
        <v>1.1433538379245727E-2</v>
      </c>
      <c r="O4" s="8">
        <f t="shared" si="3"/>
        <v>1.6213333333333291E-2</v>
      </c>
      <c r="P4" s="9">
        <f t="shared" si="4"/>
        <v>5.9999999999999984E-3</v>
      </c>
      <c r="Q4" s="9">
        <f t="shared" si="5"/>
        <v>1.0618870476834658E-2</v>
      </c>
      <c r="R4" s="8">
        <f t="shared" si="6"/>
        <v>3.0800000000000029E-2</v>
      </c>
      <c r="S4" s="4">
        <f t="shared" ca="1" si="8"/>
        <v>0</v>
      </c>
      <c r="T4" s="4">
        <f t="shared" ca="1" si="9"/>
        <v>0</v>
      </c>
      <c r="U4" s="4">
        <f t="shared" ca="1" si="10"/>
        <v>0</v>
      </c>
      <c r="V4" s="4">
        <f t="shared" ca="1" si="11"/>
        <v>0</v>
      </c>
      <c r="W4">
        <f t="shared" ca="1" si="12"/>
        <v>498.5333333333333</v>
      </c>
      <c r="X4">
        <f t="shared" ca="1" si="13"/>
        <v>249.26666666666665</v>
      </c>
      <c r="Y4">
        <f t="shared" ca="1" si="14"/>
        <v>498.5333333333333</v>
      </c>
      <c r="Z4">
        <f t="shared" ca="1" si="15"/>
        <v>249.26666666666665</v>
      </c>
      <c r="AA4">
        <f t="shared" ca="1" si="16"/>
        <v>498.5333333333333</v>
      </c>
      <c r="AB4">
        <f t="shared" ca="1" si="17"/>
        <v>249.26666666666665</v>
      </c>
      <c r="AC4">
        <f t="shared" ca="1" si="18"/>
        <v>498.5333333333333</v>
      </c>
    </row>
    <row r="5" spans="1:29" x14ac:dyDescent="0.25">
      <c r="A5" s="5">
        <v>5</v>
      </c>
      <c r="B5" s="10" t="s">
        <v>35</v>
      </c>
      <c r="C5" s="4">
        <f>IF(B5="","",IFERROR(VALUE(VLOOKUP(B5,Data!$B:$K,2,0)),0))</f>
        <v>523.5</v>
      </c>
      <c r="D5" s="4">
        <f>IF(B5="","",IFERROR(VALUE(VLOOKUP(B5,Data!$B:$K,3,0)),0))</f>
        <v>528</v>
      </c>
      <c r="E5" s="4">
        <f>IF(B5="","",IFERROR(VALUE(VLOOKUP(B5,Data!$B:$K,4,0)),0))</f>
        <v>516.5</v>
      </c>
      <c r="F5" s="4">
        <f>IF(B5="","",IFERROR(VALUE(VLOOKUP(B5,Data!$B:$K,5,0)),0))</f>
        <v>527.9</v>
      </c>
      <c r="G5" s="5">
        <f>IF(B5="","",IFERROR(VALUE(VLOOKUP(B5,Data!$B:$K,6,0)),0))</f>
        <v>2313056</v>
      </c>
      <c r="H5" s="6">
        <f>IF(B5="","",IFERROR(VALUE(VLOOKUP(B5,Data!$B:$K,7,0)),0))</f>
        <v>521.27</v>
      </c>
      <c r="I5" s="7">
        <f>IF(B5="","",IFERROR(VALUE(VLOOKUP(B5,Data!$B:$K,10,0)),0))</f>
        <v>522.35</v>
      </c>
      <c r="J5" s="5">
        <f t="shared" ca="1" si="19"/>
        <v>0</v>
      </c>
      <c r="K5" s="5">
        <f t="shared" si="0"/>
        <v>1205726701.1199999</v>
      </c>
      <c r="L5" s="8">
        <f t="shared" si="1"/>
        <v>2.1967526265520101E-3</v>
      </c>
      <c r="M5" s="8">
        <f t="shared" si="2"/>
        <v>8.40496657115564E-3</v>
      </c>
      <c r="N5" s="9">
        <f t="shared" si="7"/>
        <v>1.0625059825787219E-2</v>
      </c>
      <c r="O5" s="8">
        <f t="shared" si="3"/>
        <v>4.2597898758357563E-3</v>
      </c>
      <c r="P5" s="9">
        <f t="shared" si="4"/>
        <v>8.5959885386819469E-3</v>
      </c>
      <c r="Q5" s="9">
        <f t="shared" si="5"/>
        <v>1.8942981625312202E-4</v>
      </c>
      <c r="R5" s="8">
        <f t="shared" si="6"/>
        <v>2.1967526265520534E-2</v>
      </c>
      <c r="S5" s="4">
        <f t="shared" ca="1" si="8"/>
        <v>0</v>
      </c>
      <c r="T5" s="4">
        <f t="shared" ca="1" si="9"/>
        <v>0</v>
      </c>
      <c r="U5" s="4">
        <f t="shared" ca="1" si="10"/>
        <v>0</v>
      </c>
      <c r="V5" s="4">
        <f t="shared" ca="1" si="11"/>
        <v>0</v>
      </c>
      <c r="W5">
        <f t="shared" ca="1" si="12"/>
        <v>348.23333333333335</v>
      </c>
      <c r="X5">
        <f t="shared" ca="1" si="13"/>
        <v>174.11666666666667</v>
      </c>
      <c r="Y5">
        <f t="shared" ca="1" si="14"/>
        <v>348.23333333333335</v>
      </c>
      <c r="Z5">
        <f t="shared" ca="1" si="15"/>
        <v>174.11666666666667</v>
      </c>
      <c r="AA5">
        <f t="shared" ca="1" si="16"/>
        <v>348.23333333333335</v>
      </c>
      <c r="AB5">
        <f t="shared" ca="1" si="17"/>
        <v>174.11666666666667</v>
      </c>
      <c r="AC5">
        <f t="shared" ca="1" si="18"/>
        <v>348.23333333333335</v>
      </c>
    </row>
    <row r="6" spans="1:29" x14ac:dyDescent="0.25">
      <c r="A6" s="5">
        <v>6</v>
      </c>
      <c r="B6" s="10" t="s">
        <v>51</v>
      </c>
      <c r="C6" s="4">
        <f>IF(B6="","",IFERROR(VALUE(VLOOKUP(B6,Data!$B:$K,2,0)),0))</f>
        <v>176.2</v>
      </c>
      <c r="D6" s="4">
        <f>IF(B6="","",IFERROR(VALUE(VLOOKUP(B6,Data!$B:$K,3,0)),0))</f>
        <v>181.25</v>
      </c>
      <c r="E6" s="4">
        <f>IF(B6="","",IFERROR(VALUE(VLOOKUP(B6,Data!$B:$K,4,0)),0))</f>
        <v>176.1</v>
      </c>
      <c r="F6" s="4">
        <f>IF(B6="","",IFERROR(VALUE(VLOOKUP(B6,Data!$B:$K,5,0)),0))</f>
        <v>177.55</v>
      </c>
      <c r="G6" s="5">
        <f>IF(B6="","",IFERROR(VALUE(VLOOKUP(B6,Data!$B:$K,6,0)),0))</f>
        <v>28525531</v>
      </c>
      <c r="H6" s="6">
        <f>IF(B6="","",IFERROR(VALUE(VLOOKUP(B6,Data!$B:$K,7,0)),0))</f>
        <v>178.58</v>
      </c>
      <c r="I6" s="7">
        <f>IF(B6="","",IFERROR(VALUE(VLOOKUP(B6,Data!$B:$K,10,0)),0))</f>
        <v>172.55</v>
      </c>
      <c r="J6" s="5">
        <f t="shared" ca="1" si="19"/>
        <v>0</v>
      </c>
      <c r="K6" s="5">
        <f t="shared" si="0"/>
        <v>5094089325.9800005</v>
      </c>
      <c r="L6" s="8">
        <f t="shared" si="1"/>
        <v>2.0715096481271154E-2</v>
      </c>
      <c r="M6" s="8">
        <f t="shared" si="2"/>
        <v>7.6617480136210152E-3</v>
      </c>
      <c r="N6" s="9">
        <f t="shared" si="7"/>
        <v>2.8977108084613155E-2</v>
      </c>
      <c r="O6" s="8">
        <f t="shared" si="3"/>
        <v>1.3507377979568809E-2</v>
      </c>
      <c r="P6" s="9">
        <f t="shared" si="4"/>
        <v>5.6753688989781212E-4</v>
      </c>
      <c r="Q6" s="9">
        <f t="shared" si="5"/>
        <v>8.1667136018024056E-3</v>
      </c>
      <c r="R6" s="8">
        <f t="shared" si="6"/>
        <v>2.9228149829738967E-2</v>
      </c>
      <c r="S6" s="4">
        <f t="shared" ca="1" si="8"/>
        <v>0</v>
      </c>
      <c r="T6" s="4">
        <f t="shared" ca="1" si="9"/>
        <v>0</v>
      </c>
      <c r="U6" s="4">
        <f t="shared" ca="1" si="10"/>
        <v>0</v>
      </c>
      <c r="V6" s="4">
        <f t="shared" ca="1" si="11"/>
        <v>0</v>
      </c>
      <c r="W6">
        <f t="shared" ca="1" si="12"/>
        <v>115.03333333333335</v>
      </c>
      <c r="X6">
        <f t="shared" ca="1" si="13"/>
        <v>57.516666666666673</v>
      </c>
      <c r="Y6">
        <f t="shared" ca="1" si="14"/>
        <v>115.03333333333335</v>
      </c>
      <c r="Z6">
        <f t="shared" ca="1" si="15"/>
        <v>57.516666666666673</v>
      </c>
      <c r="AA6">
        <f t="shared" ca="1" si="16"/>
        <v>115.03333333333335</v>
      </c>
      <c r="AB6">
        <f t="shared" ca="1" si="17"/>
        <v>57.516666666666673</v>
      </c>
      <c r="AC6">
        <f t="shared" ca="1" si="18"/>
        <v>115.03333333333335</v>
      </c>
    </row>
    <row r="7" spans="1:29" x14ac:dyDescent="0.25">
      <c r="A7" s="5">
        <v>7</v>
      </c>
      <c r="B7" s="10" t="s">
        <v>27</v>
      </c>
      <c r="C7" s="4">
        <f>IF(B7="","",IFERROR(VALUE(VLOOKUP(B7,Data!$B:$K,2,0)),0))</f>
        <v>183.65</v>
      </c>
      <c r="D7" s="4">
        <f>IF(B7="","",IFERROR(VALUE(VLOOKUP(B7,Data!$B:$K,3,0)),0))</f>
        <v>185.8</v>
      </c>
      <c r="E7" s="4">
        <f>IF(B7="","",IFERROR(VALUE(VLOOKUP(B7,Data!$B:$K,4,0)),0))</f>
        <v>180.5</v>
      </c>
      <c r="F7" s="4">
        <f>IF(B7="","",IFERROR(VALUE(VLOOKUP(B7,Data!$B:$K,5,0)),0))</f>
        <v>182.55</v>
      </c>
      <c r="G7" s="5">
        <f>IF(B7="","",IFERROR(VALUE(VLOOKUP(B7,Data!$B:$K,6,0)),0))</f>
        <v>8396763</v>
      </c>
      <c r="H7" s="6">
        <f>IF(B7="","",IFERROR(VALUE(VLOOKUP(B7,Data!$B:$K,7,0)),0))</f>
        <v>183.4</v>
      </c>
      <c r="I7" s="7">
        <f>IF(B7="","",IFERROR(VALUE(VLOOKUP(B7,Data!$B:$K,10,0)),0))</f>
        <v>182.3</v>
      </c>
      <c r="J7" s="5">
        <f t="shared" ca="1" si="19"/>
        <v>0</v>
      </c>
      <c r="K7" s="5">
        <f t="shared" si="0"/>
        <v>1539966334.2</v>
      </c>
      <c r="L7" s="8">
        <f t="shared" si="1"/>
        <v>7.3509392866866006E-3</v>
      </c>
      <c r="M7" s="8">
        <f t="shared" si="2"/>
        <v>5.9896542335964838E-3</v>
      </c>
      <c r="N7" s="9">
        <f t="shared" si="7"/>
        <v>1.3713658804168952E-3</v>
      </c>
      <c r="O7" s="8">
        <f t="shared" si="3"/>
        <v>1.361285053090117E-3</v>
      </c>
      <c r="P7" s="9">
        <f t="shared" si="4"/>
        <v>1.1707051456575038E-2</v>
      </c>
      <c r="Q7" s="9">
        <f t="shared" si="5"/>
        <v>1.1229800054779575E-2</v>
      </c>
      <c r="R7" s="8">
        <f t="shared" si="6"/>
        <v>2.8859243125510543E-2</v>
      </c>
      <c r="S7" s="4">
        <f t="shared" ca="1" si="8"/>
        <v>0</v>
      </c>
      <c r="T7" s="4">
        <f t="shared" ca="1" si="9"/>
        <v>0</v>
      </c>
      <c r="U7" s="4">
        <f t="shared" ca="1" si="10"/>
        <v>0</v>
      </c>
      <c r="V7" s="4">
        <f t="shared" ca="1" si="11"/>
        <v>0</v>
      </c>
      <c r="W7">
        <f t="shared" ca="1" si="12"/>
        <v>121.53333333333335</v>
      </c>
      <c r="X7">
        <f t="shared" ca="1" si="13"/>
        <v>60.766666666666673</v>
      </c>
      <c r="Y7">
        <f t="shared" ca="1" si="14"/>
        <v>121.53333333333335</v>
      </c>
      <c r="Z7">
        <f t="shared" ca="1" si="15"/>
        <v>60.766666666666673</v>
      </c>
      <c r="AA7">
        <f t="shared" ca="1" si="16"/>
        <v>121.53333333333335</v>
      </c>
      <c r="AB7">
        <f t="shared" ca="1" si="17"/>
        <v>60.766666666666673</v>
      </c>
      <c r="AC7">
        <f t="shared" ca="1" si="18"/>
        <v>121.53333333333335</v>
      </c>
    </row>
    <row r="8" spans="1:29" x14ac:dyDescent="0.25">
      <c r="A8" s="5">
        <v>8</v>
      </c>
      <c r="B8" s="10" t="s">
        <v>60</v>
      </c>
      <c r="C8" s="4">
        <f>IF(B8="","",IFERROR(VALUE(VLOOKUP(B8,Data!$B:$K,2,0)),0))</f>
        <v>1320</v>
      </c>
      <c r="D8" s="4">
        <f>IF(B8="","",IFERROR(VALUE(VLOOKUP(B8,Data!$B:$K,3,0)),0))</f>
        <v>1330</v>
      </c>
      <c r="E8" s="4">
        <f>IF(B8="","",IFERROR(VALUE(VLOOKUP(B8,Data!$B:$K,4,0)),0))</f>
        <v>1288.05</v>
      </c>
      <c r="F8" s="4">
        <f>IF(B8="","",IFERROR(VALUE(VLOOKUP(B8,Data!$B:$K,5,0)),0))</f>
        <v>1299.8499999999999</v>
      </c>
      <c r="G8" s="5">
        <f>IF(B8="","",IFERROR(VALUE(VLOOKUP(B8,Data!$B:$K,6,0)),0))</f>
        <v>5422120</v>
      </c>
      <c r="H8" s="6">
        <f>IF(B8="","",IFERROR(VALUE(VLOOKUP(B8,Data!$B:$K,7,0)),0))</f>
        <v>1310.78</v>
      </c>
      <c r="I8" s="7">
        <f>IF(B8="","",IFERROR(VALUE(VLOOKUP(B8,Data!$B:$K,10,0)),0))</f>
        <v>1302.95</v>
      </c>
      <c r="J8" s="5">
        <f t="shared" ca="1" si="19"/>
        <v>0</v>
      </c>
      <c r="K8" s="5">
        <f t="shared" si="0"/>
        <v>7107206453.5999994</v>
      </c>
      <c r="L8" s="8">
        <f t="shared" si="1"/>
        <v>1.2916666666666632E-2</v>
      </c>
      <c r="M8" s="8">
        <f t="shared" si="2"/>
        <v>1.5265151515151584E-2</v>
      </c>
      <c r="N8" s="9">
        <f t="shared" si="7"/>
        <v>2.3792163935685453E-3</v>
      </c>
      <c r="O8" s="8">
        <f t="shared" si="3"/>
        <v>6.9848484848485052E-3</v>
      </c>
      <c r="P8" s="9">
        <f t="shared" si="4"/>
        <v>7.5757575757575725E-3</v>
      </c>
      <c r="Q8" s="9">
        <f t="shared" si="5"/>
        <v>9.077970535061701E-3</v>
      </c>
      <c r="R8" s="8">
        <f t="shared" si="6"/>
        <v>3.1780303030303061E-2</v>
      </c>
      <c r="S8" s="4">
        <f t="shared" ca="1" si="8"/>
        <v>0</v>
      </c>
      <c r="T8" s="4">
        <f t="shared" ca="1" si="9"/>
        <v>0</v>
      </c>
      <c r="U8" s="4">
        <f t="shared" ca="1" si="10"/>
        <v>0</v>
      </c>
      <c r="V8" s="4">
        <f t="shared" ca="1" si="11"/>
        <v>0</v>
      </c>
      <c r="W8">
        <f t="shared" ca="1" si="12"/>
        <v>868.63333333333333</v>
      </c>
      <c r="X8">
        <f t="shared" ca="1" si="13"/>
        <v>434.31666666666666</v>
      </c>
      <c r="Y8">
        <f t="shared" ca="1" si="14"/>
        <v>868.63333333333333</v>
      </c>
      <c r="Z8">
        <f t="shared" ca="1" si="15"/>
        <v>434.31666666666666</v>
      </c>
      <c r="AA8">
        <f t="shared" ca="1" si="16"/>
        <v>868.63333333333333</v>
      </c>
      <c r="AB8">
        <f t="shared" ca="1" si="17"/>
        <v>434.31666666666666</v>
      </c>
      <c r="AC8">
        <f t="shared" ca="1" si="18"/>
        <v>868.63333333333333</v>
      </c>
    </row>
    <row r="9" spans="1:29" x14ac:dyDescent="0.25">
      <c r="A9" s="5">
        <v>9</v>
      </c>
      <c r="B9" s="10" t="s">
        <v>37</v>
      </c>
      <c r="C9" s="4">
        <f>IF(B9="","",IFERROR(VALUE(VLOOKUP(B9,Data!$B:$K,2,0)),0))</f>
        <v>599.79999999999995</v>
      </c>
      <c r="D9" s="4">
        <f>IF(B9="","",IFERROR(VALUE(VLOOKUP(B9,Data!$B:$K,3,0)),0))</f>
        <v>602.85</v>
      </c>
      <c r="E9" s="4">
        <f>IF(B9="","",IFERROR(VALUE(VLOOKUP(B9,Data!$B:$K,4,0)),0))</f>
        <v>587.20000000000005</v>
      </c>
      <c r="F9" s="4">
        <f>IF(B9="","",IFERROR(VALUE(VLOOKUP(B9,Data!$B:$K,5,0)),0))</f>
        <v>593.79999999999995</v>
      </c>
      <c r="G9" s="5">
        <f>IF(B9="","",IFERROR(VALUE(VLOOKUP(B9,Data!$B:$K,6,0)),0))</f>
        <v>5059485</v>
      </c>
      <c r="H9" s="6">
        <f>IF(B9="","",IFERROR(VALUE(VLOOKUP(B9,Data!$B:$K,7,0)),0))</f>
        <v>595.09</v>
      </c>
      <c r="I9" s="7">
        <f>IF(B9="","",IFERROR(VALUE(VLOOKUP(B9,Data!$B:$K,10,0)),0))</f>
        <v>589.95000000000005</v>
      </c>
      <c r="J9" s="5">
        <f t="shared" ca="1" si="19"/>
        <v>0</v>
      </c>
      <c r="K9" s="5">
        <f t="shared" si="0"/>
        <v>3010848928.6500001</v>
      </c>
      <c r="L9" s="8">
        <f t="shared" si="1"/>
        <v>1.6422140713571041E-2</v>
      </c>
      <c r="M9" s="8">
        <f t="shared" si="2"/>
        <v>1.0003334444814939E-2</v>
      </c>
      <c r="N9" s="9">
        <f t="shared" si="7"/>
        <v>6.5259767776928703E-3</v>
      </c>
      <c r="O9" s="8">
        <f t="shared" si="3"/>
        <v>7.8526175391795978E-3</v>
      </c>
      <c r="P9" s="9">
        <f t="shared" si="4"/>
        <v>5.0850283427810415E-3</v>
      </c>
      <c r="Q9" s="9">
        <f t="shared" si="5"/>
        <v>1.1114853486022078E-2</v>
      </c>
      <c r="R9" s="8">
        <f t="shared" si="6"/>
        <v>2.6092030676892263E-2</v>
      </c>
      <c r="S9" s="4">
        <f t="shared" ca="1" si="8"/>
        <v>0</v>
      </c>
      <c r="T9" s="4">
        <f t="shared" ca="1" si="9"/>
        <v>0</v>
      </c>
      <c r="U9" s="4">
        <f t="shared" ca="1" si="10"/>
        <v>0</v>
      </c>
      <c r="V9" s="4">
        <f t="shared" ca="1" si="11"/>
        <v>0</v>
      </c>
      <c r="W9">
        <f t="shared" ca="1" si="12"/>
        <v>393.3</v>
      </c>
      <c r="X9">
        <f t="shared" ca="1" si="13"/>
        <v>196.65</v>
      </c>
      <c r="Y9">
        <f t="shared" ca="1" si="14"/>
        <v>393.3</v>
      </c>
      <c r="Z9">
        <f t="shared" ca="1" si="15"/>
        <v>196.65</v>
      </c>
      <c r="AA9">
        <f t="shared" ca="1" si="16"/>
        <v>393.3</v>
      </c>
      <c r="AB9">
        <f t="shared" ca="1" si="17"/>
        <v>196.65</v>
      </c>
      <c r="AC9">
        <f t="shared" ca="1" si="18"/>
        <v>393.3</v>
      </c>
    </row>
    <row r="10" spans="1:29" x14ac:dyDescent="0.25">
      <c r="A10" s="5">
        <v>10</v>
      </c>
      <c r="B10" s="10" t="s">
        <v>41</v>
      </c>
      <c r="C10" s="4">
        <f>IF(B10="","",IFERROR(VALUE(VLOOKUP(B10,Data!$B:$K,2,0)),0))</f>
        <v>1850</v>
      </c>
      <c r="D10" s="4">
        <f>IF(B10="","",IFERROR(VALUE(VLOOKUP(B10,Data!$B:$K,3,0)),0))</f>
        <v>1881.35</v>
      </c>
      <c r="E10" s="4">
        <f>IF(B10="","",IFERROR(VALUE(VLOOKUP(B10,Data!$B:$K,4,0)),0))</f>
        <v>1839</v>
      </c>
      <c r="F10" s="4">
        <f>IF(B10="","",IFERROR(VALUE(VLOOKUP(B10,Data!$B:$K,5,0)),0))</f>
        <v>1877.2</v>
      </c>
      <c r="G10" s="5">
        <f>IF(B10="","",IFERROR(VALUE(VLOOKUP(B10,Data!$B:$K,6,0)),0))</f>
        <v>2967492</v>
      </c>
      <c r="H10" s="6">
        <f>IF(B10="","",IFERROR(VALUE(VLOOKUP(B10,Data!$B:$K,7,0)),0))</f>
        <v>1862.57</v>
      </c>
      <c r="I10" s="7">
        <f>IF(B10="","",IFERROR(VALUE(VLOOKUP(B10,Data!$B:$K,10,0)),0))</f>
        <v>1853.05</v>
      </c>
      <c r="J10" s="5">
        <f t="shared" ca="1" si="19"/>
        <v>0</v>
      </c>
      <c r="K10" s="5">
        <f t="shared" si="0"/>
        <v>5527161574.4399996</v>
      </c>
      <c r="L10" s="8">
        <f t="shared" si="1"/>
        <v>1.6486486486486241E-3</v>
      </c>
      <c r="M10" s="8">
        <f t="shared" si="2"/>
        <v>1.4702702702702727E-2</v>
      </c>
      <c r="N10" s="9">
        <f t="shared" si="7"/>
        <v>1.3032567928550277E-2</v>
      </c>
      <c r="O10" s="8">
        <f t="shared" si="3"/>
        <v>6.7945945945945604E-3</v>
      </c>
      <c r="P10" s="9">
        <f t="shared" si="4"/>
        <v>5.9459459459459442E-3</v>
      </c>
      <c r="Q10" s="9">
        <f t="shared" si="5"/>
        <v>2.210739399104978E-3</v>
      </c>
      <c r="R10" s="8">
        <f t="shared" si="6"/>
        <v>2.2891891891891843E-2</v>
      </c>
      <c r="S10" s="4">
        <f t="shared" ca="1" si="8"/>
        <v>0</v>
      </c>
      <c r="T10" s="4">
        <f t="shared" ca="1" si="9"/>
        <v>0</v>
      </c>
      <c r="U10" s="4">
        <f t="shared" ca="1" si="10"/>
        <v>0</v>
      </c>
      <c r="V10" s="4">
        <f t="shared" ca="1" si="11"/>
        <v>0</v>
      </c>
      <c r="W10">
        <f t="shared" ca="1" si="12"/>
        <v>1235.3666666666666</v>
      </c>
      <c r="X10">
        <f t="shared" ca="1" si="13"/>
        <v>617.68333333333328</v>
      </c>
      <c r="Y10">
        <f t="shared" ca="1" si="14"/>
        <v>1235.3666666666666</v>
      </c>
      <c r="Z10">
        <f t="shared" ca="1" si="15"/>
        <v>617.68333333333328</v>
      </c>
      <c r="AA10">
        <f t="shared" ca="1" si="16"/>
        <v>1235.3666666666666</v>
      </c>
      <c r="AB10">
        <f t="shared" ca="1" si="17"/>
        <v>617.68333333333328</v>
      </c>
      <c r="AC10">
        <f t="shared" ca="1" si="18"/>
        <v>1235.3666666666666</v>
      </c>
    </row>
    <row r="11" spans="1:29" x14ac:dyDescent="0.25">
      <c r="A11" s="5">
        <v>11</v>
      </c>
      <c r="B11" s="10" t="s">
        <v>65</v>
      </c>
      <c r="C11" s="4">
        <f>IF(B11="","",IFERROR(VALUE(VLOOKUP(B11,Data!$B:$K,2,0)),0))</f>
        <v>775</v>
      </c>
      <c r="D11" s="4">
        <f>IF(B11="","",IFERROR(VALUE(VLOOKUP(B11,Data!$B:$K,3,0)),0))</f>
        <v>787</v>
      </c>
      <c r="E11" s="4">
        <f>IF(B11="","",IFERROR(VALUE(VLOOKUP(B11,Data!$B:$K,4,0)),0))</f>
        <v>771.05</v>
      </c>
      <c r="F11" s="4">
        <f>IF(B11="","",IFERROR(VALUE(VLOOKUP(B11,Data!$B:$K,5,0)),0))</f>
        <v>780.5</v>
      </c>
      <c r="G11" s="5">
        <f>IF(B11="","",IFERROR(VALUE(VLOOKUP(B11,Data!$B:$K,6,0)),0))</f>
        <v>2022400</v>
      </c>
      <c r="H11" s="6">
        <f>IF(B11="","",IFERROR(VALUE(VLOOKUP(B11,Data!$B:$K,7,0)),0))</f>
        <v>779.56</v>
      </c>
      <c r="I11" s="7">
        <f>IF(B11="","",IFERROR(VALUE(VLOOKUP(B11,Data!$B:$K,10,0)),0))</f>
        <v>775.9</v>
      </c>
      <c r="J11" s="5">
        <f t="shared" ca="1" si="19"/>
        <v>0</v>
      </c>
      <c r="K11" s="5">
        <f t="shared" si="0"/>
        <v>1576582144</v>
      </c>
      <c r="L11" s="8">
        <f t="shared" si="1"/>
        <v>1.1612903225806158E-3</v>
      </c>
      <c r="M11" s="8">
        <f t="shared" si="2"/>
        <v>7.0967741935483875E-3</v>
      </c>
      <c r="N11" s="9">
        <f t="shared" si="7"/>
        <v>5.9285990462688782E-3</v>
      </c>
      <c r="O11" s="8">
        <f t="shared" si="3"/>
        <v>5.8838709677418652E-3</v>
      </c>
      <c r="P11" s="9">
        <f t="shared" si="4"/>
        <v>5.0967741935484465E-3</v>
      </c>
      <c r="Q11" s="9">
        <f t="shared" si="5"/>
        <v>8.3279948750800761E-3</v>
      </c>
      <c r="R11" s="8">
        <f t="shared" si="6"/>
        <v>2.0580645161290382E-2</v>
      </c>
      <c r="S11" s="4">
        <f t="shared" ca="1" si="8"/>
        <v>0</v>
      </c>
      <c r="T11" s="4">
        <f t="shared" ca="1" si="9"/>
        <v>0</v>
      </c>
      <c r="U11" s="4">
        <f t="shared" ca="1" si="10"/>
        <v>0</v>
      </c>
      <c r="V11" s="4">
        <f t="shared" ca="1" si="11"/>
        <v>0</v>
      </c>
      <c r="W11">
        <f t="shared" ca="1" si="12"/>
        <v>517.26666666666665</v>
      </c>
      <c r="X11">
        <f t="shared" ca="1" si="13"/>
        <v>258.63333333333333</v>
      </c>
      <c r="Y11">
        <f t="shared" ca="1" si="14"/>
        <v>517.26666666666665</v>
      </c>
      <c r="Z11">
        <f t="shared" ca="1" si="15"/>
        <v>258.63333333333333</v>
      </c>
      <c r="AA11">
        <f t="shared" ca="1" si="16"/>
        <v>517.26666666666665</v>
      </c>
      <c r="AB11">
        <f t="shared" ca="1" si="17"/>
        <v>258.63333333333333</v>
      </c>
      <c r="AC11">
        <f t="shared" ca="1" si="18"/>
        <v>517.26666666666665</v>
      </c>
    </row>
    <row r="12" spans="1:29" x14ac:dyDescent="0.25">
      <c r="A12" s="5">
        <v>12</v>
      </c>
      <c r="B12" s="10" t="s">
        <v>43</v>
      </c>
      <c r="C12" s="4">
        <f>IF(B12="","",IFERROR(VALUE(VLOOKUP(B12,Data!$B:$K,2,0)),0))</f>
        <v>244.55</v>
      </c>
      <c r="D12" s="4">
        <f>IF(B12="","",IFERROR(VALUE(VLOOKUP(B12,Data!$B:$K,3,0)),0))</f>
        <v>246.45</v>
      </c>
      <c r="E12" s="4">
        <f>IF(B12="","",IFERROR(VALUE(VLOOKUP(B12,Data!$B:$K,4,0)),0))</f>
        <v>243.55</v>
      </c>
      <c r="F12" s="4">
        <f>IF(B12="","",IFERROR(VALUE(VLOOKUP(B12,Data!$B:$K,5,0)),0))</f>
        <v>246.4</v>
      </c>
      <c r="G12" s="5">
        <f>IF(B12="","",IFERROR(VALUE(VLOOKUP(B12,Data!$B:$K,6,0)),0))</f>
        <v>14165886</v>
      </c>
      <c r="H12" s="6">
        <f>IF(B12="","",IFERROR(VALUE(VLOOKUP(B12,Data!$B:$K,7,0)),0))</f>
        <v>244.49</v>
      </c>
      <c r="I12" s="7">
        <f>IF(B12="","",IFERROR(VALUE(VLOOKUP(B12,Data!$B:$K,10,0)),0))</f>
        <v>244.5</v>
      </c>
      <c r="J12" s="5">
        <f t="shared" ca="1" si="19"/>
        <v>0</v>
      </c>
      <c r="K12" s="5">
        <f t="shared" si="0"/>
        <v>3463417468.1400003</v>
      </c>
      <c r="L12" s="8">
        <f t="shared" si="1"/>
        <v>2.0445716622372262E-4</v>
      </c>
      <c r="M12" s="8">
        <f t="shared" si="2"/>
        <v>7.5649151502759932E-3</v>
      </c>
      <c r="N12" s="9">
        <f t="shared" si="7"/>
        <v>7.7709611451942974E-3</v>
      </c>
      <c r="O12" s="8">
        <f t="shared" si="3"/>
        <v>2.4534859946842065E-4</v>
      </c>
      <c r="P12" s="9">
        <f t="shared" si="4"/>
        <v>4.0891433244735218E-3</v>
      </c>
      <c r="Q12" s="9">
        <f t="shared" si="5"/>
        <v>2.029220779220086E-4</v>
      </c>
      <c r="R12" s="8">
        <f t="shared" si="6"/>
        <v>1.1858515640973122E-2</v>
      </c>
      <c r="S12" s="4">
        <f t="shared" ca="1" si="8"/>
        <v>0</v>
      </c>
      <c r="T12" s="4">
        <f t="shared" ca="1" si="9"/>
        <v>0</v>
      </c>
      <c r="U12" s="4">
        <f t="shared" ca="1" si="10"/>
        <v>0</v>
      </c>
      <c r="V12" s="4">
        <f t="shared" ca="1" si="11"/>
        <v>0</v>
      </c>
      <c r="W12">
        <f t="shared" ca="1" si="12"/>
        <v>163</v>
      </c>
      <c r="X12">
        <f t="shared" ca="1" si="13"/>
        <v>81.5</v>
      </c>
      <c r="Y12">
        <f t="shared" ca="1" si="14"/>
        <v>163</v>
      </c>
      <c r="Z12">
        <f t="shared" ca="1" si="15"/>
        <v>81.5</v>
      </c>
      <c r="AA12">
        <f t="shared" ca="1" si="16"/>
        <v>163</v>
      </c>
      <c r="AB12">
        <f t="shared" ca="1" si="17"/>
        <v>81.5</v>
      </c>
      <c r="AC12">
        <f t="shared" ca="1" si="18"/>
        <v>163</v>
      </c>
    </row>
    <row r="13" spans="1:29" x14ac:dyDescent="0.25">
      <c r="A13" s="5">
        <v>13</v>
      </c>
      <c r="B13" s="10" t="s">
        <v>25</v>
      </c>
      <c r="C13" s="4">
        <f>IF(B13="","",IFERROR(VALUE(VLOOKUP(B13,Data!$B:$K,2,0)),0))</f>
        <v>3230</v>
      </c>
      <c r="D13" s="4">
        <f>IF(B13="","",IFERROR(VALUE(VLOOKUP(B13,Data!$B:$K,3,0)),0))</f>
        <v>3250</v>
      </c>
      <c r="E13" s="4">
        <f>IF(B13="","",IFERROR(VALUE(VLOOKUP(B13,Data!$B:$K,4,0)),0))</f>
        <v>3132.25</v>
      </c>
      <c r="F13" s="4">
        <f>IF(B13="","",IFERROR(VALUE(VLOOKUP(B13,Data!$B:$K,5,0)),0))</f>
        <v>3155.1</v>
      </c>
      <c r="G13" s="5">
        <f>IF(B13="","",IFERROR(VALUE(VLOOKUP(B13,Data!$B:$K,6,0)),0))</f>
        <v>317331</v>
      </c>
      <c r="H13" s="6">
        <f>IF(B13="","",IFERROR(VALUE(VLOOKUP(B13,Data!$B:$K,7,0)),0))</f>
        <v>3158.63</v>
      </c>
      <c r="I13" s="7">
        <f>IF(B13="","",IFERROR(VALUE(VLOOKUP(B13,Data!$B:$K,10,0)),0))</f>
        <v>3237.55</v>
      </c>
      <c r="J13" s="5">
        <f t="shared" ca="1" si="19"/>
        <v>0</v>
      </c>
      <c r="K13" s="5">
        <f t="shared" si="0"/>
        <v>1002331216.5300001</v>
      </c>
      <c r="L13" s="8">
        <f t="shared" si="1"/>
        <v>2.3374613003096538E-3</v>
      </c>
      <c r="M13" s="8">
        <f t="shared" si="2"/>
        <v>2.3188854489164114E-2</v>
      </c>
      <c r="N13" s="9">
        <f t="shared" si="7"/>
        <v>2.5466788157711934E-2</v>
      </c>
      <c r="O13" s="8">
        <f t="shared" si="3"/>
        <v>2.2095975232198108E-2</v>
      </c>
      <c r="P13" s="9">
        <f t="shared" si="4"/>
        <v>6.1919504643962835E-3</v>
      </c>
      <c r="Q13" s="9">
        <f t="shared" si="5"/>
        <v>7.2422427181388603E-3</v>
      </c>
      <c r="R13" s="8">
        <f t="shared" si="6"/>
        <v>3.6455108359133126E-2</v>
      </c>
      <c r="S13" s="4">
        <f t="shared" ca="1" si="8"/>
        <v>0</v>
      </c>
      <c r="T13" s="4">
        <f t="shared" ca="1" si="9"/>
        <v>0</v>
      </c>
      <c r="U13" s="4">
        <f t="shared" ca="1" si="10"/>
        <v>0</v>
      </c>
      <c r="V13" s="4">
        <f t="shared" ca="1" si="11"/>
        <v>0</v>
      </c>
      <c r="W13">
        <f t="shared" ca="1" si="12"/>
        <v>2158.3666666666668</v>
      </c>
      <c r="X13">
        <f t="shared" ca="1" si="13"/>
        <v>1079.1833333333334</v>
      </c>
      <c r="Y13">
        <f t="shared" ca="1" si="14"/>
        <v>2158.3666666666668</v>
      </c>
      <c r="Z13">
        <f t="shared" ca="1" si="15"/>
        <v>1079.1833333333334</v>
      </c>
      <c r="AA13">
        <f t="shared" ca="1" si="16"/>
        <v>2158.3666666666668</v>
      </c>
      <c r="AB13">
        <f t="shared" ca="1" si="17"/>
        <v>1079.1833333333334</v>
      </c>
      <c r="AC13">
        <f t="shared" ca="1" si="18"/>
        <v>2158.3666666666668</v>
      </c>
    </row>
    <row r="14" spans="1:29" x14ac:dyDescent="0.25">
      <c r="A14" s="5">
        <v>14</v>
      </c>
      <c r="B14" s="10" t="s">
        <v>52</v>
      </c>
      <c r="C14" s="4">
        <f>IF(B14="","",IFERROR(VALUE(VLOOKUP(B14,Data!$B:$K,2,0)),0))</f>
        <v>205</v>
      </c>
      <c r="D14" s="4">
        <f>IF(B14="","",IFERROR(VALUE(VLOOKUP(B14,Data!$B:$K,3,0)),0))</f>
        <v>208.5</v>
      </c>
      <c r="E14" s="4">
        <f>IF(B14="","",IFERROR(VALUE(VLOOKUP(B14,Data!$B:$K,4,0)),0))</f>
        <v>204.05</v>
      </c>
      <c r="F14" s="4">
        <f>IF(B14="","",IFERROR(VALUE(VLOOKUP(B14,Data!$B:$K,5,0)),0))</f>
        <v>207.85</v>
      </c>
      <c r="G14" s="5">
        <f>IF(B14="","",IFERROR(VALUE(VLOOKUP(B14,Data!$B:$K,6,0)),0))</f>
        <v>5889665</v>
      </c>
      <c r="H14" s="6">
        <f>IF(B14="","",IFERROR(VALUE(VLOOKUP(B14,Data!$B:$K,7,0)),0))</f>
        <v>206.82</v>
      </c>
      <c r="I14" s="7">
        <f>IF(B14="","",IFERROR(VALUE(VLOOKUP(B14,Data!$B:$K,10,0)),0))</f>
        <v>204.9</v>
      </c>
      <c r="J14" s="5">
        <f t="shared" ca="1" si="19"/>
        <v>0</v>
      </c>
      <c r="K14" s="5">
        <f t="shared" si="0"/>
        <v>1218100515.3</v>
      </c>
      <c r="L14" s="8">
        <f t="shared" si="1"/>
        <v>4.8780487804875279E-4</v>
      </c>
      <c r="M14" s="8">
        <f t="shared" si="2"/>
        <v>1.3902439024390216E-2</v>
      </c>
      <c r="N14" s="9">
        <f t="shared" si="7"/>
        <v>1.439726695949238E-2</v>
      </c>
      <c r="O14" s="8">
        <f t="shared" si="3"/>
        <v>8.8780487804877711E-3</v>
      </c>
      <c r="P14" s="9">
        <f t="shared" si="4"/>
        <v>4.6341463414633563E-3</v>
      </c>
      <c r="Q14" s="9">
        <f t="shared" si="5"/>
        <v>3.127255232138592E-3</v>
      </c>
      <c r="R14" s="8">
        <f t="shared" si="6"/>
        <v>2.1707317073170675E-2</v>
      </c>
      <c r="S14" s="4">
        <f t="shared" ca="1" si="8"/>
        <v>0</v>
      </c>
      <c r="T14" s="4">
        <f t="shared" ca="1" si="9"/>
        <v>0</v>
      </c>
      <c r="U14" s="4">
        <f t="shared" ca="1" si="10"/>
        <v>0</v>
      </c>
      <c r="V14" s="4">
        <f t="shared" ca="1" si="11"/>
        <v>0</v>
      </c>
      <c r="W14">
        <f t="shared" ca="1" si="12"/>
        <v>136.6</v>
      </c>
      <c r="X14">
        <f t="shared" ca="1" si="13"/>
        <v>68.3</v>
      </c>
      <c r="Y14">
        <f t="shared" ca="1" si="14"/>
        <v>136.6</v>
      </c>
      <c r="Z14">
        <f t="shared" ca="1" si="15"/>
        <v>68.3</v>
      </c>
      <c r="AA14">
        <f t="shared" ca="1" si="16"/>
        <v>136.6</v>
      </c>
      <c r="AB14">
        <f t="shared" ca="1" si="17"/>
        <v>68.3</v>
      </c>
      <c r="AC14">
        <f t="shared" ca="1" si="18"/>
        <v>136.6</v>
      </c>
    </row>
    <row r="15" spans="1:29" x14ac:dyDescent="0.25">
      <c r="A15" s="5">
        <v>15</v>
      </c>
      <c r="B15" s="10" t="s">
        <v>47</v>
      </c>
      <c r="C15" s="4">
        <f>IF(B15="","",IFERROR(VALUE(VLOOKUP(B15,Data!$B:$K,2,0)),0))</f>
        <v>783</v>
      </c>
      <c r="D15" s="4">
        <f>IF(B15="","",IFERROR(VALUE(VLOOKUP(B15,Data!$B:$K,3,0)),0))</f>
        <v>783</v>
      </c>
      <c r="E15" s="4">
        <f>IF(B15="","",IFERROR(VALUE(VLOOKUP(B15,Data!$B:$K,4,0)),0))</f>
        <v>769</v>
      </c>
      <c r="F15" s="4">
        <f>IF(B15="","",IFERROR(VALUE(VLOOKUP(B15,Data!$B:$K,5,0)),0))</f>
        <v>775.3</v>
      </c>
      <c r="G15" s="5">
        <f>IF(B15="","",IFERROR(VALUE(VLOOKUP(B15,Data!$B:$K,6,0)),0))</f>
        <v>3293680</v>
      </c>
      <c r="H15" s="6">
        <f>IF(B15="","",IFERROR(VALUE(VLOOKUP(B15,Data!$B:$K,7,0)),0))</f>
        <v>773.48</v>
      </c>
      <c r="I15" s="7">
        <f>IF(B15="","",IFERROR(VALUE(VLOOKUP(B15,Data!$B:$K,10,0)),0))</f>
        <v>783.5</v>
      </c>
      <c r="J15" s="5">
        <f t="shared" ca="1" si="19"/>
        <v>0</v>
      </c>
      <c r="K15" s="5">
        <f t="shared" si="0"/>
        <v>2547595606.4000001</v>
      </c>
      <c r="L15" s="8">
        <f t="shared" si="1"/>
        <v>6.3856960408684551E-4</v>
      </c>
      <c r="M15" s="8">
        <f t="shared" si="2"/>
        <v>9.8339719029374786E-3</v>
      </c>
      <c r="N15" s="9">
        <f t="shared" si="7"/>
        <v>1.0465858328015373E-2</v>
      </c>
      <c r="O15" s="8">
        <f t="shared" si="3"/>
        <v>1.2158365261813514E-2</v>
      </c>
      <c r="P15" s="9">
        <f t="shared" si="4"/>
        <v>0</v>
      </c>
      <c r="Q15" s="9">
        <f t="shared" si="5"/>
        <v>8.1258867535147113E-3</v>
      </c>
      <c r="R15" s="8">
        <f t="shared" si="6"/>
        <v>1.7879948914431672E-2</v>
      </c>
      <c r="S15" s="4">
        <f t="shared" ca="1" si="8"/>
        <v>0</v>
      </c>
      <c r="T15" s="4">
        <f t="shared" ca="1" si="9"/>
        <v>0</v>
      </c>
      <c r="U15" s="4">
        <f t="shared" ca="1" si="10"/>
        <v>0</v>
      </c>
      <c r="V15" s="4">
        <f t="shared" ca="1" si="11"/>
        <v>0</v>
      </c>
      <c r="W15">
        <f t="shared" ca="1" si="12"/>
        <v>522.33333333333337</v>
      </c>
      <c r="X15">
        <f t="shared" ca="1" si="13"/>
        <v>261.16666666666669</v>
      </c>
      <c r="Y15">
        <f t="shared" ca="1" si="14"/>
        <v>522.33333333333337</v>
      </c>
      <c r="Z15">
        <f t="shared" ca="1" si="15"/>
        <v>261.16666666666669</v>
      </c>
      <c r="AA15">
        <f t="shared" ca="1" si="16"/>
        <v>522.33333333333337</v>
      </c>
      <c r="AB15">
        <f t="shared" ca="1" si="17"/>
        <v>261.16666666666669</v>
      </c>
      <c r="AC15">
        <f t="shared" ca="1" si="18"/>
        <v>522.33333333333337</v>
      </c>
    </row>
    <row r="16" spans="1:29" x14ac:dyDescent="0.25">
      <c r="A16" s="5">
        <v>16</v>
      </c>
      <c r="B16" s="10" t="s">
        <v>66</v>
      </c>
      <c r="C16" s="4">
        <f>IF(B16="","",IFERROR(VALUE(VLOOKUP(B16,Data!$B:$K,2,0)),0))</f>
        <v>603.4</v>
      </c>
      <c r="D16" s="4">
        <f>IF(B16="","",IFERROR(VALUE(VLOOKUP(B16,Data!$B:$K,3,0)),0))</f>
        <v>608.5</v>
      </c>
      <c r="E16" s="4">
        <f>IF(B16="","",IFERROR(VALUE(VLOOKUP(B16,Data!$B:$K,4,0)),0))</f>
        <v>596.15</v>
      </c>
      <c r="F16" s="4">
        <f>IF(B16="","",IFERROR(VALUE(VLOOKUP(B16,Data!$B:$K,5,0)),0))</f>
        <v>604.6</v>
      </c>
      <c r="G16" s="5">
        <f>IF(B16="","",IFERROR(VALUE(VLOOKUP(B16,Data!$B:$K,6,0)),0))</f>
        <v>5528958</v>
      </c>
      <c r="H16" s="6">
        <f>IF(B16="","",IFERROR(VALUE(VLOOKUP(B16,Data!$B:$K,7,0)),0))</f>
        <v>602.74</v>
      </c>
      <c r="I16" s="7">
        <f>IF(B16="","",IFERROR(VALUE(VLOOKUP(B16,Data!$B:$K,10,0)),0))</f>
        <v>600</v>
      </c>
      <c r="J16" s="5">
        <f t="shared" ca="1" si="19"/>
        <v>0</v>
      </c>
      <c r="K16" s="5">
        <f t="shared" si="0"/>
        <v>3332524144.9200001</v>
      </c>
      <c r="L16" s="8">
        <f t="shared" si="1"/>
        <v>5.6347364932051334E-3</v>
      </c>
      <c r="M16" s="8">
        <f t="shared" si="2"/>
        <v>1.9887305270136651E-3</v>
      </c>
      <c r="N16" s="9">
        <f t="shared" si="7"/>
        <v>7.6666666666667044E-3</v>
      </c>
      <c r="O16" s="8">
        <f t="shared" si="3"/>
        <v>1.0938017898574216E-3</v>
      </c>
      <c r="P16" s="9">
        <f t="shared" si="4"/>
        <v>8.4521047398077951E-3</v>
      </c>
      <c r="Q16" s="9">
        <f t="shared" si="5"/>
        <v>6.4505458154151107E-3</v>
      </c>
      <c r="R16" s="8">
        <f t="shared" si="6"/>
        <v>2.0467351673848232E-2</v>
      </c>
      <c r="S16" s="4">
        <f t="shared" ca="1" si="8"/>
        <v>0</v>
      </c>
      <c r="T16" s="4">
        <f t="shared" ca="1" si="9"/>
        <v>0</v>
      </c>
      <c r="U16" s="4">
        <f t="shared" ca="1" si="10"/>
        <v>0</v>
      </c>
      <c r="V16" s="4">
        <f t="shared" ca="1" si="11"/>
        <v>0</v>
      </c>
      <c r="W16">
        <f t="shared" ca="1" si="12"/>
        <v>400</v>
      </c>
      <c r="X16">
        <f t="shared" ca="1" si="13"/>
        <v>200</v>
      </c>
      <c r="Y16">
        <f t="shared" ca="1" si="14"/>
        <v>400</v>
      </c>
      <c r="Z16">
        <f t="shared" ca="1" si="15"/>
        <v>200</v>
      </c>
      <c r="AA16">
        <f t="shared" ca="1" si="16"/>
        <v>400</v>
      </c>
      <c r="AB16">
        <f t="shared" ca="1" si="17"/>
        <v>200</v>
      </c>
      <c r="AC16">
        <f t="shared" ca="1" si="18"/>
        <v>400</v>
      </c>
    </row>
    <row r="17" spans="1:29" x14ac:dyDescent="0.25">
      <c r="A17" s="5">
        <v>17</v>
      </c>
      <c r="B17" s="10" t="s">
        <v>53</v>
      </c>
      <c r="C17" s="4">
        <f>IF(B17="","",IFERROR(VALUE(VLOOKUP(B17,Data!$B:$K,2,0)),0))</f>
        <v>2460.1</v>
      </c>
      <c r="D17" s="4">
        <f>IF(B17="","",IFERROR(VALUE(VLOOKUP(B17,Data!$B:$K,3,0)),0))</f>
        <v>2526.6</v>
      </c>
      <c r="E17" s="4">
        <f>IF(B17="","",IFERROR(VALUE(VLOOKUP(B17,Data!$B:$K,4,0)),0))</f>
        <v>2453.6</v>
      </c>
      <c r="F17" s="4">
        <f>IF(B17="","",IFERROR(VALUE(VLOOKUP(B17,Data!$B:$K,5,0)),0))</f>
        <v>2520</v>
      </c>
      <c r="G17" s="5">
        <f>IF(B17="","",IFERROR(VALUE(VLOOKUP(B17,Data!$B:$K,6,0)),0))</f>
        <v>6632775</v>
      </c>
      <c r="H17" s="6">
        <f>IF(B17="","",IFERROR(VALUE(VLOOKUP(B17,Data!$B:$K,7,0)),0))</f>
        <v>2496.69</v>
      </c>
      <c r="I17" s="7">
        <f>IF(B17="","",IFERROR(VALUE(VLOOKUP(B17,Data!$B:$K,10,0)),0))</f>
        <v>2467.4</v>
      </c>
      <c r="J17" s="5">
        <f t="shared" ca="1" si="19"/>
        <v>0</v>
      </c>
      <c r="K17" s="5">
        <f t="shared" si="0"/>
        <v>16559983014.75</v>
      </c>
      <c r="L17" s="8">
        <f t="shared" si="1"/>
        <v>2.9673590504451777E-3</v>
      </c>
      <c r="M17" s="8">
        <f t="shared" si="2"/>
        <v>2.4348603715296162E-2</v>
      </c>
      <c r="N17" s="9">
        <f t="shared" si="7"/>
        <v>2.1317986544540774E-2</v>
      </c>
      <c r="O17" s="8">
        <f t="shared" si="3"/>
        <v>1.4873379130929697E-2</v>
      </c>
      <c r="P17" s="9">
        <f t="shared" si="4"/>
        <v>2.642169017519614E-3</v>
      </c>
      <c r="Q17" s="9">
        <f t="shared" si="5"/>
        <v>2.6190476190475834E-3</v>
      </c>
      <c r="R17" s="8">
        <f t="shared" si="6"/>
        <v>2.967359050445104E-2</v>
      </c>
      <c r="S17" s="4">
        <f t="shared" ca="1" si="8"/>
        <v>0</v>
      </c>
      <c r="T17" s="4">
        <f t="shared" ca="1" si="9"/>
        <v>0</v>
      </c>
      <c r="U17" s="4">
        <f t="shared" ca="1" si="10"/>
        <v>0</v>
      </c>
      <c r="V17" s="4">
        <f t="shared" ca="1" si="11"/>
        <v>0</v>
      </c>
      <c r="W17">
        <f t="shared" ca="1" si="12"/>
        <v>1644.9333333333334</v>
      </c>
      <c r="X17">
        <f t="shared" ca="1" si="13"/>
        <v>822.4666666666667</v>
      </c>
      <c r="Y17">
        <f t="shared" ca="1" si="14"/>
        <v>1644.9333333333334</v>
      </c>
      <c r="Z17">
        <f t="shared" ca="1" si="15"/>
        <v>822.4666666666667</v>
      </c>
      <c r="AA17">
        <f t="shared" ca="1" si="16"/>
        <v>1644.9333333333334</v>
      </c>
      <c r="AB17">
        <f t="shared" ca="1" si="17"/>
        <v>822.4666666666667</v>
      </c>
      <c r="AC17">
        <f t="shared" ca="1" si="18"/>
        <v>1644.9333333333334</v>
      </c>
    </row>
    <row r="18" spans="1:29" x14ac:dyDescent="0.25">
      <c r="A18" s="5">
        <v>18</v>
      </c>
      <c r="B18" s="10" t="s">
        <v>23</v>
      </c>
      <c r="C18" s="4">
        <f>IF(B18="","",IFERROR(VALUE(VLOOKUP(B18,Data!$B:$K,2,0)),0))</f>
        <v>708.5</v>
      </c>
      <c r="D18" s="4">
        <f>IF(B18="","",IFERROR(VALUE(VLOOKUP(B18,Data!$B:$K,3,0)),0))</f>
        <v>715.5</v>
      </c>
      <c r="E18" s="4">
        <f>IF(B18="","",IFERROR(VALUE(VLOOKUP(B18,Data!$B:$K,4,0)),0))</f>
        <v>705.85</v>
      </c>
      <c r="F18" s="4">
        <f>IF(B18="","",IFERROR(VALUE(VLOOKUP(B18,Data!$B:$K,5,0)),0))</f>
        <v>714.8</v>
      </c>
      <c r="G18" s="5">
        <f>IF(B18="","",IFERROR(VALUE(VLOOKUP(B18,Data!$B:$K,6,0)),0))</f>
        <v>1517063</v>
      </c>
      <c r="H18" s="6">
        <f>IF(B18="","",IFERROR(VALUE(VLOOKUP(B18,Data!$B:$K,7,0)),0))</f>
        <v>710</v>
      </c>
      <c r="I18" s="7">
        <f>IF(B18="","",IFERROR(VALUE(VLOOKUP(B18,Data!$B:$K,10,0)),0))</f>
        <v>708.2</v>
      </c>
      <c r="J18" s="5">
        <f t="shared" ca="1" si="19"/>
        <v>0</v>
      </c>
      <c r="K18" s="5">
        <f t="shared" si="0"/>
        <v>1077114730</v>
      </c>
      <c r="L18" s="8">
        <f t="shared" si="1"/>
        <v>4.234297812278822E-4</v>
      </c>
      <c r="M18" s="8">
        <f t="shared" si="2"/>
        <v>8.89202540578681E-3</v>
      </c>
      <c r="N18" s="9">
        <f t="shared" si="7"/>
        <v>9.3194012990679316E-3</v>
      </c>
      <c r="O18" s="8">
        <f t="shared" si="3"/>
        <v>2.1171489061397319E-3</v>
      </c>
      <c r="P18" s="9">
        <f t="shared" si="4"/>
        <v>3.7402964008468268E-3</v>
      </c>
      <c r="Q18" s="9">
        <f t="shared" si="5"/>
        <v>9.792949076665447E-4</v>
      </c>
      <c r="R18" s="8">
        <f t="shared" si="6"/>
        <v>1.3620324629498909E-2</v>
      </c>
      <c r="S18" s="4">
        <f t="shared" ca="1" si="8"/>
        <v>0</v>
      </c>
      <c r="T18" s="4">
        <f t="shared" ca="1" si="9"/>
        <v>0</v>
      </c>
      <c r="U18" s="4">
        <f t="shared" ca="1" si="10"/>
        <v>0</v>
      </c>
      <c r="V18" s="4">
        <f t="shared" ca="1" si="11"/>
        <v>0</v>
      </c>
      <c r="W18">
        <f t="shared" ca="1" si="12"/>
        <v>472.13333333333338</v>
      </c>
      <c r="X18">
        <f t="shared" ca="1" si="13"/>
        <v>236.06666666666669</v>
      </c>
      <c r="Y18">
        <f t="shared" ca="1" si="14"/>
        <v>472.13333333333338</v>
      </c>
      <c r="Z18">
        <f t="shared" ca="1" si="15"/>
        <v>236.06666666666669</v>
      </c>
      <c r="AA18">
        <f t="shared" ca="1" si="16"/>
        <v>472.13333333333338</v>
      </c>
      <c r="AB18">
        <f t="shared" ca="1" si="17"/>
        <v>236.06666666666669</v>
      </c>
      <c r="AC18">
        <f t="shared" ca="1" si="18"/>
        <v>472.13333333333338</v>
      </c>
    </row>
    <row r="19" spans="1:29" x14ac:dyDescent="0.25">
      <c r="A19" s="5">
        <v>19</v>
      </c>
      <c r="B19" s="10" t="s">
        <v>21</v>
      </c>
      <c r="C19" s="4">
        <f>IF(B19="","",IFERROR(VALUE(VLOOKUP(B19,Data!$B:$K,2,0)),0))</f>
        <v>16250</v>
      </c>
      <c r="D19" s="4">
        <f>IF(B19="","",IFERROR(VALUE(VLOOKUP(B19,Data!$B:$K,3,0)),0))</f>
        <v>16362</v>
      </c>
      <c r="E19" s="4">
        <f>IF(B19="","",IFERROR(VALUE(VLOOKUP(B19,Data!$B:$K,4,0)),0))</f>
        <v>15951</v>
      </c>
      <c r="F19" s="4">
        <f>IF(B19="","",IFERROR(VALUE(VLOOKUP(B19,Data!$B:$K,5,0)),0))</f>
        <v>16326.1</v>
      </c>
      <c r="G19" s="5">
        <f>IF(B19="","",IFERROR(VALUE(VLOOKUP(B19,Data!$B:$K,6,0)),0))</f>
        <v>147899</v>
      </c>
      <c r="H19" s="6">
        <f>IF(B19="","",IFERROR(VALUE(VLOOKUP(B19,Data!$B:$K,7,0)),0))</f>
        <v>16132.28</v>
      </c>
      <c r="I19" s="7">
        <f>IF(B19="","",IFERROR(VALUE(VLOOKUP(B19,Data!$B:$K,10,0)),0))</f>
        <v>16180.8</v>
      </c>
      <c r="J19" s="5">
        <f t="shared" ca="1" si="19"/>
        <v>0</v>
      </c>
      <c r="K19" s="5">
        <f t="shared" si="0"/>
        <v>2385948079.7200003</v>
      </c>
      <c r="L19" s="8">
        <f t="shared" si="1"/>
        <v>4.2584615384615833E-3</v>
      </c>
      <c r="M19" s="8">
        <f t="shared" si="2"/>
        <v>4.6830769230769452E-3</v>
      </c>
      <c r="N19" s="9">
        <f t="shared" si="7"/>
        <v>8.9797785029171046E-3</v>
      </c>
      <c r="O19" s="8">
        <f t="shared" si="3"/>
        <v>7.2443076923076524E-3</v>
      </c>
      <c r="P19" s="9">
        <f t="shared" si="4"/>
        <v>6.8923076923076941E-3</v>
      </c>
      <c r="Q19" s="9">
        <f t="shared" si="5"/>
        <v>2.1989329968577706E-3</v>
      </c>
      <c r="R19" s="8">
        <f t="shared" si="6"/>
        <v>2.5292307692307694E-2</v>
      </c>
      <c r="S19" s="4">
        <f t="shared" ca="1" si="8"/>
        <v>0</v>
      </c>
      <c r="T19" s="4">
        <f t="shared" ca="1" si="9"/>
        <v>0</v>
      </c>
      <c r="U19" s="4">
        <f t="shared" ca="1" si="10"/>
        <v>0</v>
      </c>
      <c r="V19" s="4">
        <f t="shared" ca="1" si="11"/>
        <v>0</v>
      </c>
      <c r="W19">
        <f t="shared" ca="1" si="12"/>
        <v>10787.199999999999</v>
      </c>
      <c r="X19">
        <f t="shared" ca="1" si="13"/>
        <v>5393.5999999999995</v>
      </c>
      <c r="Y19">
        <f t="shared" ca="1" si="14"/>
        <v>10787.199999999999</v>
      </c>
      <c r="Z19">
        <f t="shared" ca="1" si="15"/>
        <v>5393.5999999999995</v>
      </c>
      <c r="AA19">
        <f t="shared" ca="1" si="16"/>
        <v>10787.199999999999</v>
      </c>
      <c r="AB19">
        <f t="shared" ca="1" si="17"/>
        <v>5393.5999999999995</v>
      </c>
      <c r="AC19">
        <f t="shared" ca="1" si="18"/>
        <v>10787.199999999999</v>
      </c>
    </row>
    <row r="20" spans="1:29" x14ac:dyDescent="0.25">
      <c r="A20" s="5">
        <v>20</v>
      </c>
      <c r="B20" s="10" t="s">
        <v>63</v>
      </c>
      <c r="C20" s="4">
        <f>IF(B20="","",IFERROR(VALUE(VLOOKUP(B20,Data!$B:$K,2,0)),0))</f>
        <v>2716.25</v>
      </c>
      <c r="D20" s="4">
        <f>IF(B20="","",IFERROR(VALUE(VLOOKUP(B20,Data!$B:$K,3,0)),0))</f>
        <v>2718.8</v>
      </c>
      <c r="E20" s="4">
        <f>IF(B20="","",IFERROR(VALUE(VLOOKUP(B20,Data!$B:$K,4,0)),0))</f>
        <v>2646.45</v>
      </c>
      <c r="F20" s="4">
        <f>IF(B20="","",IFERROR(VALUE(VLOOKUP(B20,Data!$B:$K,5,0)),0))</f>
        <v>2686.05</v>
      </c>
      <c r="G20" s="5">
        <f>IF(B20="","",IFERROR(VALUE(VLOOKUP(B20,Data!$B:$K,6,0)),0))</f>
        <v>797254</v>
      </c>
      <c r="H20" s="6">
        <f>IF(B20="","",IFERROR(VALUE(VLOOKUP(B20,Data!$B:$K,7,0)),0))</f>
        <v>2674.29</v>
      </c>
      <c r="I20" s="7">
        <f>IF(B20="","",IFERROR(VALUE(VLOOKUP(B20,Data!$B:$K,10,0)),0))</f>
        <v>2707.25</v>
      </c>
      <c r="J20" s="5">
        <f t="shared" ca="1" si="19"/>
        <v>0</v>
      </c>
      <c r="K20" s="5">
        <f t="shared" si="0"/>
        <v>2132088399.6600001</v>
      </c>
      <c r="L20" s="8">
        <f t="shared" si="1"/>
        <v>3.3133916244822825E-3</v>
      </c>
      <c r="M20" s="8">
        <f t="shared" si="2"/>
        <v>1.1118269673262703E-2</v>
      </c>
      <c r="N20" s="9">
        <f t="shared" si="7"/>
        <v>7.8308246375472599E-3</v>
      </c>
      <c r="O20" s="8">
        <f t="shared" si="3"/>
        <v>1.54477680625863E-2</v>
      </c>
      <c r="P20" s="9">
        <f t="shared" si="4"/>
        <v>9.3879429360338093E-4</v>
      </c>
      <c r="Q20" s="9">
        <f t="shared" si="5"/>
        <v>1.2192624858062953E-2</v>
      </c>
      <c r="R20" s="8">
        <f t="shared" si="6"/>
        <v>2.6635987114588262E-2</v>
      </c>
      <c r="S20" s="4">
        <f t="shared" ca="1" si="8"/>
        <v>0</v>
      </c>
      <c r="T20" s="4">
        <f t="shared" ca="1" si="9"/>
        <v>0</v>
      </c>
      <c r="U20" s="4">
        <f t="shared" ca="1" si="10"/>
        <v>0</v>
      </c>
      <c r="V20" s="4">
        <f t="shared" ca="1" si="11"/>
        <v>0</v>
      </c>
      <c r="W20">
        <f t="shared" ca="1" si="12"/>
        <v>1804.8333333333333</v>
      </c>
      <c r="X20">
        <f t="shared" ca="1" si="13"/>
        <v>902.41666666666663</v>
      </c>
      <c r="Y20">
        <f t="shared" ca="1" si="14"/>
        <v>1804.8333333333333</v>
      </c>
      <c r="Z20">
        <f t="shared" ca="1" si="15"/>
        <v>902.41666666666663</v>
      </c>
      <c r="AA20">
        <f t="shared" ca="1" si="16"/>
        <v>1804.8333333333333</v>
      </c>
      <c r="AB20">
        <f t="shared" ca="1" si="17"/>
        <v>902.41666666666663</v>
      </c>
      <c r="AC20">
        <f t="shared" ca="1" si="18"/>
        <v>1804.8333333333333</v>
      </c>
    </row>
    <row r="21" spans="1:29" x14ac:dyDescent="0.25">
      <c r="A21" s="5">
        <v>21</v>
      </c>
      <c r="B21" s="10" t="s">
        <v>55</v>
      </c>
      <c r="C21" s="4">
        <f>IF(B21="","",IFERROR(VALUE(VLOOKUP(B21,Data!$B:$K,2,0)),0))</f>
        <v>490.6</v>
      </c>
      <c r="D21" s="4">
        <f>IF(B21="","",IFERROR(VALUE(VLOOKUP(B21,Data!$B:$K,3,0)),0))</f>
        <v>491.4</v>
      </c>
      <c r="E21" s="4">
        <f>IF(B21="","",IFERROR(VALUE(VLOOKUP(B21,Data!$B:$K,4,0)),0))</f>
        <v>477.25</v>
      </c>
      <c r="F21" s="4">
        <f>IF(B21="","",IFERROR(VALUE(VLOOKUP(B21,Data!$B:$K,5,0)),0))</f>
        <v>486</v>
      </c>
      <c r="G21" s="5">
        <f>IF(B21="","",IFERROR(VALUE(VLOOKUP(B21,Data!$B:$K,6,0)),0))</f>
        <v>15764642</v>
      </c>
      <c r="H21" s="6">
        <f>IF(B21="","",IFERROR(VALUE(VLOOKUP(B21,Data!$B:$K,7,0)),0))</f>
        <v>482.72</v>
      </c>
      <c r="I21" s="7">
        <f>IF(B21="","",IFERROR(VALUE(VLOOKUP(B21,Data!$B:$K,10,0)),0))</f>
        <v>490.6</v>
      </c>
      <c r="J21" s="5">
        <f t="shared" ca="1" si="19"/>
        <v>0</v>
      </c>
      <c r="K21" s="5">
        <f t="shared" si="0"/>
        <v>7609907986.2400007</v>
      </c>
      <c r="L21" s="8">
        <f t="shared" si="1"/>
        <v>0</v>
      </c>
      <c r="M21" s="8">
        <f t="shared" si="2"/>
        <v>9.3762739502650273E-3</v>
      </c>
      <c r="N21" s="9">
        <f t="shared" si="7"/>
        <v>9.3762739502650273E-3</v>
      </c>
      <c r="O21" s="8">
        <f t="shared" si="3"/>
        <v>1.6061964940888698E-2</v>
      </c>
      <c r="P21" s="9">
        <f t="shared" si="4"/>
        <v>1.6306563391764277E-3</v>
      </c>
      <c r="Q21" s="9">
        <f t="shared" si="5"/>
        <v>1.1111111111111065E-2</v>
      </c>
      <c r="R21" s="8">
        <f t="shared" si="6"/>
        <v>2.8842233999184626E-2</v>
      </c>
      <c r="S21" s="4">
        <f t="shared" ca="1" si="8"/>
        <v>0</v>
      </c>
      <c r="T21" s="4">
        <f t="shared" ca="1" si="9"/>
        <v>0</v>
      </c>
      <c r="U21" s="4">
        <f t="shared" ca="1" si="10"/>
        <v>0</v>
      </c>
      <c r="V21" s="4">
        <f t="shared" ca="1" si="11"/>
        <v>0</v>
      </c>
      <c r="W21">
        <f t="shared" ca="1" si="12"/>
        <v>327.06666666666666</v>
      </c>
      <c r="X21">
        <f t="shared" ca="1" si="13"/>
        <v>163.53333333333333</v>
      </c>
      <c r="Y21">
        <f t="shared" ca="1" si="14"/>
        <v>327.06666666666666</v>
      </c>
      <c r="Z21">
        <f t="shared" ca="1" si="15"/>
        <v>163.53333333333333</v>
      </c>
      <c r="AA21">
        <f t="shared" ca="1" si="16"/>
        <v>327.06666666666666</v>
      </c>
      <c r="AB21">
        <f t="shared" ca="1" si="17"/>
        <v>163.53333333333333</v>
      </c>
      <c r="AC21">
        <f t="shared" ca="1" si="18"/>
        <v>327.06666666666666</v>
      </c>
    </row>
    <row r="22" spans="1:29" x14ac:dyDescent="0.25">
      <c r="A22" s="5">
        <v>22</v>
      </c>
      <c r="B22" s="10" t="s">
        <v>46</v>
      </c>
      <c r="C22" s="4">
        <f>IF(B22="","",IFERROR(VALUE(VLOOKUP(B22,Data!$B:$K,2,0)),0))</f>
        <v>1756.3</v>
      </c>
      <c r="D22" s="4">
        <f>IF(B22="","",IFERROR(VALUE(VLOOKUP(B22,Data!$B:$K,3,0)),0))</f>
        <v>1764.75</v>
      </c>
      <c r="E22" s="4">
        <f>IF(B22="","",IFERROR(VALUE(VLOOKUP(B22,Data!$B:$K,4,0)),0))</f>
        <v>1721.15</v>
      </c>
      <c r="F22" s="4">
        <f>IF(B22="","",IFERROR(VALUE(VLOOKUP(B22,Data!$B:$K,5,0)),0))</f>
        <v>1747.1</v>
      </c>
      <c r="G22" s="5">
        <f>IF(B22="","",IFERROR(VALUE(VLOOKUP(B22,Data!$B:$K,6,0)),0))</f>
        <v>2158739</v>
      </c>
      <c r="H22" s="6">
        <f>IF(B22="","",IFERROR(VALUE(VLOOKUP(B22,Data!$B:$K,7,0)),0))</f>
        <v>1736.48</v>
      </c>
      <c r="I22" s="7">
        <f>IF(B22="","",IFERROR(VALUE(VLOOKUP(B22,Data!$B:$K,10,0)),0))</f>
        <v>1756.3</v>
      </c>
      <c r="J22" s="5">
        <f t="shared" ca="1" si="19"/>
        <v>0</v>
      </c>
      <c r="K22" s="5">
        <f t="shared" si="0"/>
        <v>3748607098.7200003</v>
      </c>
      <c r="L22" s="8">
        <f t="shared" si="1"/>
        <v>0</v>
      </c>
      <c r="M22" s="8">
        <f t="shared" si="2"/>
        <v>5.2382850310311712E-3</v>
      </c>
      <c r="N22" s="9">
        <f t="shared" si="7"/>
        <v>5.2382850310311712E-3</v>
      </c>
      <c r="O22" s="8">
        <f t="shared" si="3"/>
        <v>1.1285087969025756E-2</v>
      </c>
      <c r="P22" s="9">
        <f t="shared" si="4"/>
        <v>4.8112509252405886E-3</v>
      </c>
      <c r="Q22" s="9">
        <f t="shared" si="5"/>
        <v>1.0102455497681925E-2</v>
      </c>
      <c r="R22" s="8">
        <f t="shared" si="6"/>
        <v>2.4824916016625811E-2</v>
      </c>
      <c r="S22" s="4">
        <f t="shared" ca="1" si="8"/>
        <v>0</v>
      </c>
      <c r="T22" s="4">
        <f t="shared" ca="1" si="9"/>
        <v>0</v>
      </c>
      <c r="U22" s="4">
        <f t="shared" ca="1" si="10"/>
        <v>0</v>
      </c>
      <c r="V22" s="4">
        <f t="shared" ca="1" si="11"/>
        <v>0</v>
      </c>
      <c r="W22">
        <f t="shared" ca="1" si="12"/>
        <v>1170.8666666666666</v>
      </c>
      <c r="X22">
        <f t="shared" ca="1" si="13"/>
        <v>585.43333333333328</v>
      </c>
      <c r="Y22">
        <f t="shared" ca="1" si="14"/>
        <v>1170.8666666666666</v>
      </c>
      <c r="Z22">
        <f t="shared" ca="1" si="15"/>
        <v>585.43333333333328</v>
      </c>
      <c r="AA22">
        <f t="shared" ca="1" si="16"/>
        <v>1170.8666666666666</v>
      </c>
      <c r="AB22">
        <f t="shared" ca="1" si="17"/>
        <v>585.43333333333328</v>
      </c>
      <c r="AC22">
        <f t="shared" ca="1" si="18"/>
        <v>1170.8666666666666</v>
      </c>
    </row>
    <row r="23" spans="1:29" x14ac:dyDescent="0.25">
      <c r="A23" s="5">
        <v>23</v>
      </c>
      <c r="B23" s="10" t="s">
        <v>40</v>
      </c>
      <c r="C23" s="4">
        <f>IF(B23="","",IFERROR(VALUE(VLOOKUP(B23,Data!$B:$K,2,0)),0))</f>
        <v>916</v>
      </c>
      <c r="D23" s="4">
        <f>IF(B23="","",IFERROR(VALUE(VLOOKUP(B23,Data!$B:$K,3,0)),0))</f>
        <v>921</v>
      </c>
      <c r="E23" s="4">
        <f>IF(B23="","",IFERROR(VALUE(VLOOKUP(B23,Data!$B:$K,4,0)),0))</f>
        <v>903.6</v>
      </c>
      <c r="F23" s="4">
        <f>IF(B23="","",IFERROR(VALUE(VLOOKUP(B23,Data!$B:$K,5,0)),0))</f>
        <v>920.15</v>
      </c>
      <c r="G23" s="5">
        <f>IF(B23="","",IFERROR(VALUE(VLOOKUP(B23,Data!$B:$K,6,0)),0))</f>
        <v>1608987</v>
      </c>
      <c r="H23" s="6">
        <f>IF(B23="","",IFERROR(VALUE(VLOOKUP(B23,Data!$B:$K,7,0)),0))</f>
        <v>910.83</v>
      </c>
      <c r="I23" s="7">
        <f>IF(B23="","",IFERROR(VALUE(VLOOKUP(B23,Data!$B:$K,10,0)),0))</f>
        <v>913.4</v>
      </c>
      <c r="J23" s="5">
        <f t="shared" ca="1" si="19"/>
        <v>0</v>
      </c>
      <c r="K23" s="5">
        <f t="shared" si="0"/>
        <v>1465513629.21</v>
      </c>
      <c r="L23" s="8">
        <f t="shared" si="1"/>
        <v>2.8384279475982782E-3</v>
      </c>
      <c r="M23" s="8">
        <f t="shared" si="2"/>
        <v>4.530567685589495E-3</v>
      </c>
      <c r="N23" s="9">
        <f t="shared" si="7"/>
        <v>7.3899715349244584E-3</v>
      </c>
      <c r="O23" s="8">
        <f t="shared" si="3"/>
        <v>5.6441048034934051E-3</v>
      </c>
      <c r="P23" s="9">
        <f t="shared" si="4"/>
        <v>5.4585152838427936E-3</v>
      </c>
      <c r="Q23" s="9">
        <f t="shared" si="5"/>
        <v>9.2376243003860353E-4</v>
      </c>
      <c r="R23" s="8">
        <f t="shared" si="6"/>
        <v>1.8995633187772899E-2</v>
      </c>
      <c r="S23" s="4">
        <f t="shared" ca="1" si="8"/>
        <v>0</v>
      </c>
      <c r="T23" s="4">
        <f t="shared" ca="1" si="9"/>
        <v>0</v>
      </c>
      <c r="U23" s="4">
        <f t="shared" ca="1" si="10"/>
        <v>0</v>
      </c>
      <c r="V23" s="4">
        <f t="shared" ca="1" si="11"/>
        <v>0</v>
      </c>
      <c r="W23">
        <f t="shared" ca="1" si="12"/>
        <v>608.93333333333328</v>
      </c>
      <c r="X23">
        <f t="shared" ca="1" si="13"/>
        <v>304.46666666666664</v>
      </c>
      <c r="Y23">
        <f t="shared" ca="1" si="14"/>
        <v>608.93333333333328</v>
      </c>
      <c r="Z23">
        <f t="shared" ca="1" si="15"/>
        <v>304.46666666666664</v>
      </c>
      <c r="AA23">
        <f t="shared" ca="1" si="16"/>
        <v>608.93333333333328</v>
      </c>
      <c r="AB23">
        <f t="shared" ca="1" si="17"/>
        <v>304.46666666666664</v>
      </c>
      <c r="AC23">
        <f t="shared" ca="1" si="18"/>
        <v>608.93333333333328</v>
      </c>
    </row>
    <row r="24" spans="1:29" x14ac:dyDescent="0.25">
      <c r="A24" s="5">
        <v>24</v>
      </c>
      <c r="B24" s="10" t="s">
        <v>54</v>
      </c>
      <c r="C24" s="4">
        <f>IF(B24="","",IFERROR(VALUE(VLOOKUP(B24,Data!$B:$K,2,0)),0))</f>
        <v>1092.5</v>
      </c>
      <c r="D24" s="4">
        <f>IF(B24="","",IFERROR(VALUE(VLOOKUP(B24,Data!$B:$K,3,0)),0))</f>
        <v>1098.75</v>
      </c>
      <c r="E24" s="4">
        <f>IF(B24="","",IFERROR(VALUE(VLOOKUP(B24,Data!$B:$K,4,0)),0))</f>
        <v>1070</v>
      </c>
      <c r="F24" s="4">
        <f>IF(B24="","",IFERROR(VALUE(VLOOKUP(B24,Data!$B:$K,5,0)),0))</f>
        <v>1098.45</v>
      </c>
      <c r="G24" s="5">
        <f>IF(B24="","",IFERROR(VALUE(VLOOKUP(B24,Data!$B:$K,6,0)),0))</f>
        <v>566262</v>
      </c>
      <c r="H24" s="6">
        <f>IF(B24="","",IFERROR(VALUE(VLOOKUP(B24,Data!$B:$K,7,0)),0))</f>
        <v>1081.58</v>
      </c>
      <c r="I24" s="7">
        <f>IF(B24="","",IFERROR(VALUE(VLOOKUP(B24,Data!$B:$K,10,0)),0))</f>
        <v>1095.8</v>
      </c>
      <c r="J24" s="5">
        <f t="shared" ca="1" si="19"/>
        <v>0</v>
      </c>
      <c r="K24" s="5">
        <f t="shared" si="0"/>
        <v>612457653.95999992</v>
      </c>
      <c r="L24" s="8">
        <f t="shared" si="1"/>
        <v>3.0205949656750158E-3</v>
      </c>
      <c r="M24" s="8">
        <f t="shared" si="2"/>
        <v>5.4462242562929482E-3</v>
      </c>
      <c r="N24" s="9">
        <f t="shared" si="7"/>
        <v>2.4183245117723041E-3</v>
      </c>
      <c r="O24" s="8">
        <f t="shared" si="3"/>
        <v>9.9954233409611654E-3</v>
      </c>
      <c r="P24" s="9">
        <f t="shared" si="4"/>
        <v>5.7208237986270012E-3</v>
      </c>
      <c r="Q24" s="9">
        <f t="shared" si="5"/>
        <v>2.7311211252214682E-4</v>
      </c>
      <c r="R24" s="8">
        <f t="shared" si="6"/>
        <v>2.6315789473684209E-2</v>
      </c>
      <c r="S24" s="4">
        <f t="shared" ca="1" si="8"/>
        <v>0</v>
      </c>
      <c r="T24" s="4">
        <f t="shared" ca="1" si="9"/>
        <v>0</v>
      </c>
      <c r="U24" s="4">
        <f t="shared" ca="1" si="10"/>
        <v>0</v>
      </c>
      <c r="V24" s="4">
        <f t="shared" ca="1" si="11"/>
        <v>0</v>
      </c>
      <c r="W24">
        <f t="shared" ca="1" si="12"/>
        <v>730.5333333333333</v>
      </c>
      <c r="X24">
        <f t="shared" ca="1" si="13"/>
        <v>365.26666666666665</v>
      </c>
      <c r="Y24">
        <f t="shared" ca="1" si="14"/>
        <v>730.5333333333333</v>
      </c>
      <c r="Z24">
        <f t="shared" ca="1" si="15"/>
        <v>365.26666666666665</v>
      </c>
      <c r="AA24">
        <f t="shared" ca="1" si="16"/>
        <v>730.5333333333333</v>
      </c>
      <c r="AB24">
        <f t="shared" ca="1" si="17"/>
        <v>365.26666666666665</v>
      </c>
      <c r="AC24">
        <f t="shared" ca="1" si="18"/>
        <v>730.5333333333333</v>
      </c>
    </row>
    <row r="25" spans="1:29" x14ac:dyDescent="0.25">
      <c r="A25" s="5">
        <v>25</v>
      </c>
      <c r="B25" s="10" t="s">
        <v>28</v>
      </c>
      <c r="C25" s="4">
        <f>IF(B25="","",IFERROR(VALUE(VLOOKUP(B25,Data!$B:$K,2,0)),0))</f>
        <v>4456.25</v>
      </c>
      <c r="D25" s="4">
        <f>IF(B25="","",IFERROR(VALUE(VLOOKUP(B25,Data!$B:$K,3,0)),0))</f>
        <v>4493.75</v>
      </c>
      <c r="E25" s="4">
        <f>IF(B25="","",IFERROR(VALUE(VLOOKUP(B25,Data!$B:$K,4,0)),0))</f>
        <v>4410</v>
      </c>
      <c r="F25" s="4">
        <f>IF(B25="","",IFERROR(VALUE(VLOOKUP(B25,Data!$B:$K,5,0)),0))</f>
        <v>4453</v>
      </c>
      <c r="G25" s="5">
        <f>IF(B25="","",IFERROR(VALUE(VLOOKUP(B25,Data!$B:$K,6,0)),0))</f>
        <v>143148</v>
      </c>
      <c r="H25" s="6">
        <f>IF(B25="","",IFERROR(VALUE(VLOOKUP(B25,Data!$B:$K,7,0)),0))</f>
        <v>4444.47</v>
      </c>
      <c r="I25" s="7">
        <f>IF(B25="","",IFERROR(VALUE(VLOOKUP(B25,Data!$B:$K,10,0)),0))</f>
        <v>4456.25</v>
      </c>
      <c r="J25" s="5">
        <f t="shared" ca="1" si="19"/>
        <v>0</v>
      </c>
      <c r="K25" s="5">
        <f t="shared" si="0"/>
        <v>636216991.56000006</v>
      </c>
      <c r="L25" s="8">
        <f t="shared" si="1"/>
        <v>0</v>
      </c>
      <c r="M25" s="8">
        <f t="shared" si="2"/>
        <v>7.29312762973352E-4</v>
      </c>
      <c r="N25" s="9">
        <f t="shared" si="7"/>
        <v>7.29312762973352E-4</v>
      </c>
      <c r="O25" s="8">
        <f t="shared" si="3"/>
        <v>2.6434782608695082E-3</v>
      </c>
      <c r="P25" s="9">
        <f t="shared" si="4"/>
        <v>8.4151472650771386E-3</v>
      </c>
      <c r="Q25" s="9">
        <f t="shared" si="5"/>
        <v>9.1511340669211769E-3</v>
      </c>
      <c r="R25" s="8">
        <f t="shared" si="6"/>
        <v>1.879382889200561E-2</v>
      </c>
      <c r="S25" s="4">
        <f t="shared" ca="1" si="8"/>
        <v>0</v>
      </c>
      <c r="T25" s="4">
        <f t="shared" ca="1" si="9"/>
        <v>0</v>
      </c>
      <c r="U25" s="4">
        <f t="shared" ca="1" si="10"/>
        <v>0</v>
      </c>
      <c r="V25" s="4">
        <f t="shared" ca="1" si="11"/>
        <v>0</v>
      </c>
      <c r="W25">
        <f t="shared" ca="1" si="12"/>
        <v>2970.8333333333335</v>
      </c>
      <c r="X25">
        <f t="shared" ca="1" si="13"/>
        <v>1485.4166666666667</v>
      </c>
      <c r="Y25">
        <f t="shared" ca="1" si="14"/>
        <v>2970.8333333333335</v>
      </c>
      <c r="Z25">
        <f t="shared" ca="1" si="15"/>
        <v>1485.4166666666667</v>
      </c>
      <c r="AA25">
        <f t="shared" ca="1" si="16"/>
        <v>2970.8333333333335</v>
      </c>
      <c r="AB25">
        <f t="shared" ca="1" si="17"/>
        <v>1485.4166666666667</v>
      </c>
      <c r="AC25">
        <f t="shared" ca="1" si="18"/>
        <v>2970.8333333333335</v>
      </c>
    </row>
    <row r="26" spans="1:29" x14ac:dyDescent="0.25">
      <c r="A26" s="5">
        <v>26</v>
      </c>
      <c r="B26" s="10" t="s">
        <v>48</v>
      </c>
      <c r="C26" s="4">
        <f>IF(B26="","",IFERROR(VALUE(VLOOKUP(B26,Data!$B:$K,2,0)),0))</f>
        <v>7714.95</v>
      </c>
      <c r="D26" s="4">
        <f>IF(B26="","",IFERROR(VALUE(VLOOKUP(B26,Data!$B:$K,3,0)),0))</f>
        <v>7747.7</v>
      </c>
      <c r="E26" s="4">
        <f>IF(B26="","",IFERROR(VALUE(VLOOKUP(B26,Data!$B:$K,4,0)),0))</f>
        <v>7536.65</v>
      </c>
      <c r="F26" s="4">
        <f>IF(B26="","",IFERROR(VALUE(VLOOKUP(B26,Data!$B:$K,5,0)),0))</f>
        <v>7647.45</v>
      </c>
      <c r="G26" s="5">
        <f>IF(B26="","",IFERROR(VALUE(VLOOKUP(B26,Data!$B:$K,6,0)),0))</f>
        <v>565440</v>
      </c>
      <c r="H26" s="6">
        <f>IF(B26="","",IFERROR(VALUE(VLOOKUP(B26,Data!$B:$K,7,0)),0))</f>
        <v>7642.55</v>
      </c>
      <c r="I26" s="7">
        <f>IF(B26="","",IFERROR(VALUE(VLOOKUP(B26,Data!$B:$K,10,0)),0))</f>
        <v>7705.55</v>
      </c>
      <c r="J26" s="5">
        <f t="shared" ca="1" si="19"/>
        <v>0</v>
      </c>
      <c r="K26" s="5">
        <f t="shared" si="0"/>
        <v>4321403472</v>
      </c>
      <c r="L26" s="8">
        <f t="shared" si="1"/>
        <v>1.2184135995696197E-3</v>
      </c>
      <c r="M26" s="8">
        <f t="shared" si="2"/>
        <v>8.7492465926545214E-3</v>
      </c>
      <c r="N26" s="9">
        <f t="shared" si="7"/>
        <v>7.5400198558182559E-3</v>
      </c>
      <c r="O26" s="8">
        <f t="shared" si="3"/>
        <v>9.3843770860471739E-3</v>
      </c>
      <c r="P26" s="9">
        <f t="shared" si="4"/>
        <v>4.2450048282879349E-3</v>
      </c>
      <c r="Q26" s="9">
        <f t="shared" si="5"/>
        <v>1.310894481166925E-2</v>
      </c>
      <c r="R26" s="8">
        <f t="shared" si="6"/>
        <v>2.7355977679699828E-2</v>
      </c>
      <c r="S26" s="4">
        <f t="shared" ca="1" si="8"/>
        <v>0</v>
      </c>
      <c r="T26" s="4">
        <f t="shared" ca="1" si="9"/>
        <v>0</v>
      </c>
      <c r="U26" s="4">
        <f t="shared" ca="1" si="10"/>
        <v>0</v>
      </c>
      <c r="V26" s="4">
        <f t="shared" ca="1" si="11"/>
        <v>0</v>
      </c>
      <c r="W26">
        <f t="shared" ca="1" si="12"/>
        <v>5137.0333333333338</v>
      </c>
      <c r="X26">
        <f t="shared" ca="1" si="13"/>
        <v>2568.5166666666669</v>
      </c>
      <c r="Y26">
        <f t="shared" ca="1" si="14"/>
        <v>5137.0333333333338</v>
      </c>
      <c r="Z26">
        <f t="shared" ca="1" si="15"/>
        <v>2568.5166666666669</v>
      </c>
      <c r="AA26">
        <f t="shared" ca="1" si="16"/>
        <v>5137.0333333333338</v>
      </c>
      <c r="AB26">
        <f t="shared" ca="1" si="17"/>
        <v>2568.5166666666669</v>
      </c>
      <c r="AC26">
        <f t="shared" ca="1" si="18"/>
        <v>5137.0333333333338</v>
      </c>
    </row>
    <row r="27" spans="1:29" x14ac:dyDescent="0.25">
      <c r="A27" s="5">
        <v>27</v>
      </c>
      <c r="B27" s="10" t="s">
        <v>49</v>
      </c>
      <c r="C27" s="4">
        <f>IF(B27="","",IFERROR(VALUE(VLOOKUP(B27,Data!$B:$K,2,0)),0))</f>
        <v>17727</v>
      </c>
      <c r="D27" s="4">
        <f>IF(B27="","",IFERROR(VALUE(VLOOKUP(B27,Data!$B:$K,3,0)),0))</f>
        <v>17869.95</v>
      </c>
      <c r="E27" s="4">
        <f>IF(B27="","",IFERROR(VALUE(VLOOKUP(B27,Data!$B:$K,4,0)),0))</f>
        <v>17253.650000000001</v>
      </c>
      <c r="F27" s="4">
        <f>IF(B27="","",IFERROR(VALUE(VLOOKUP(B27,Data!$B:$K,5,0)),0))</f>
        <v>17303.5</v>
      </c>
      <c r="G27" s="5">
        <f>IF(B27="","",IFERROR(VALUE(VLOOKUP(B27,Data!$B:$K,6,0)),0))</f>
        <v>68402</v>
      </c>
      <c r="H27" s="6">
        <f>IF(B27="","",IFERROR(VALUE(VLOOKUP(B27,Data!$B:$K,7,0)),0))</f>
        <v>17392.38</v>
      </c>
      <c r="I27" s="7">
        <f>IF(B27="","",IFERROR(VALUE(VLOOKUP(B27,Data!$B:$K,10,0)),0))</f>
        <v>17876.45</v>
      </c>
      <c r="J27" s="5">
        <f t="shared" ca="1" si="19"/>
        <v>0</v>
      </c>
      <c r="K27" s="5">
        <f t="shared" si="0"/>
        <v>1189673576.76</v>
      </c>
      <c r="L27" s="8">
        <f t="shared" si="1"/>
        <v>8.4306425227055181E-3</v>
      </c>
      <c r="M27" s="8">
        <f t="shared" si="2"/>
        <v>2.3890111129914821E-2</v>
      </c>
      <c r="N27" s="9">
        <f t="shared" si="7"/>
        <v>3.2050546948639173E-2</v>
      </c>
      <c r="O27" s="8">
        <f t="shared" si="3"/>
        <v>1.8876290404467703E-2</v>
      </c>
      <c r="P27" s="9">
        <f t="shared" si="4"/>
        <v>8.0639702149264275E-3</v>
      </c>
      <c r="Q27" s="9">
        <f t="shared" si="5"/>
        <v>2.8809200450775063E-3</v>
      </c>
      <c r="R27" s="8">
        <f t="shared" si="6"/>
        <v>3.4766175889885446E-2</v>
      </c>
      <c r="S27" s="4">
        <f t="shared" ca="1" si="8"/>
        <v>0</v>
      </c>
      <c r="T27" s="4">
        <f t="shared" ca="1" si="9"/>
        <v>0</v>
      </c>
      <c r="U27" s="4">
        <f t="shared" ca="1" si="10"/>
        <v>0</v>
      </c>
      <c r="V27" s="4">
        <f t="shared" ca="1" si="11"/>
        <v>0</v>
      </c>
      <c r="W27">
        <f t="shared" ca="1" si="12"/>
        <v>11917.633333333333</v>
      </c>
      <c r="X27">
        <f t="shared" ca="1" si="13"/>
        <v>5958.8166666666666</v>
      </c>
      <c r="Y27">
        <f t="shared" ca="1" si="14"/>
        <v>11917.633333333333</v>
      </c>
      <c r="Z27">
        <f t="shared" ca="1" si="15"/>
        <v>5958.8166666666666</v>
      </c>
      <c r="AA27">
        <f t="shared" ca="1" si="16"/>
        <v>11917.633333333333</v>
      </c>
      <c r="AB27">
        <f t="shared" ca="1" si="17"/>
        <v>5958.8166666666666</v>
      </c>
      <c r="AC27">
        <f t="shared" ca="1" si="18"/>
        <v>11917.633333333333</v>
      </c>
    </row>
    <row r="28" spans="1:29" x14ac:dyDescent="0.25">
      <c r="A28" s="5">
        <v>28</v>
      </c>
      <c r="B28" s="10" t="s">
        <v>50</v>
      </c>
      <c r="C28" s="4">
        <f>IF(B28="","",IFERROR(VALUE(VLOOKUP(B28,Data!$B:$K,2,0)),0))</f>
        <v>133.30000000000001</v>
      </c>
      <c r="D28" s="4">
        <f>IF(B28="","",IFERROR(VALUE(VLOOKUP(B28,Data!$B:$K,3,0)),0))</f>
        <v>134.15</v>
      </c>
      <c r="E28" s="4">
        <f>IF(B28="","",IFERROR(VALUE(VLOOKUP(B28,Data!$B:$K,4,0)),0))</f>
        <v>131.75</v>
      </c>
      <c r="F28" s="4">
        <f>IF(B28="","",IFERROR(VALUE(VLOOKUP(B28,Data!$B:$K,5,0)),0))</f>
        <v>132.55000000000001</v>
      </c>
      <c r="G28" s="5">
        <f>IF(B28="","",IFERROR(VALUE(VLOOKUP(B28,Data!$B:$K,6,0)),0))</f>
        <v>5529396</v>
      </c>
      <c r="H28" s="6">
        <f>IF(B28="","",IFERROR(VALUE(VLOOKUP(B28,Data!$B:$K,7,0)),0))</f>
        <v>132.69</v>
      </c>
      <c r="I28" s="7">
        <f>IF(B28="","",IFERROR(VALUE(VLOOKUP(B28,Data!$B:$K,10,0)),0))</f>
        <v>132.9</v>
      </c>
      <c r="J28" s="5">
        <f t="shared" ca="1" si="19"/>
        <v>0</v>
      </c>
      <c r="K28" s="5">
        <f t="shared" si="0"/>
        <v>733695555.24000001</v>
      </c>
      <c r="L28" s="8">
        <f t="shared" si="1"/>
        <v>3.0007501875469293E-3</v>
      </c>
      <c r="M28" s="8">
        <f t="shared" si="2"/>
        <v>5.6264066016504122E-3</v>
      </c>
      <c r="N28" s="9">
        <f t="shared" si="7"/>
        <v>2.6335590669676018E-3</v>
      </c>
      <c r="O28" s="8">
        <f t="shared" si="3"/>
        <v>4.5761440360091044E-3</v>
      </c>
      <c r="P28" s="9">
        <f t="shared" si="4"/>
        <v>6.3765941485370899E-3</v>
      </c>
      <c r="Q28" s="9">
        <f t="shared" si="5"/>
        <v>6.0354583176160798E-3</v>
      </c>
      <c r="R28" s="8">
        <f t="shared" si="6"/>
        <v>1.8004501125281361E-2</v>
      </c>
      <c r="S28" s="4">
        <f t="shared" ca="1" si="8"/>
        <v>0</v>
      </c>
      <c r="T28" s="4">
        <f t="shared" ca="1" si="9"/>
        <v>0</v>
      </c>
      <c r="U28" s="4">
        <f t="shared" ca="1" si="10"/>
        <v>0</v>
      </c>
      <c r="V28" s="4">
        <f t="shared" ca="1" si="11"/>
        <v>0</v>
      </c>
      <c r="W28">
        <f t="shared" ca="1" si="12"/>
        <v>88.600000000000009</v>
      </c>
      <c r="X28">
        <f t="shared" ca="1" si="13"/>
        <v>44.300000000000004</v>
      </c>
      <c r="Y28">
        <f t="shared" ca="1" si="14"/>
        <v>88.600000000000009</v>
      </c>
      <c r="Z28">
        <f t="shared" ca="1" si="15"/>
        <v>44.300000000000004</v>
      </c>
      <c r="AA28">
        <f t="shared" ca="1" si="16"/>
        <v>88.600000000000009</v>
      </c>
      <c r="AB28">
        <f t="shared" ca="1" si="17"/>
        <v>44.300000000000004</v>
      </c>
      <c r="AC28">
        <f t="shared" ca="1" si="18"/>
        <v>88.600000000000009</v>
      </c>
    </row>
    <row r="29" spans="1:29" x14ac:dyDescent="0.25">
      <c r="A29" s="5">
        <v>29</v>
      </c>
      <c r="B29" s="10" t="s">
        <v>44</v>
      </c>
      <c r="C29" s="4">
        <f>IF(B29="","",IFERROR(VALUE(VLOOKUP(B29,Data!$B:$K,2,0)),0))</f>
        <v>678.85</v>
      </c>
      <c r="D29" s="4">
        <f>IF(B29="","",IFERROR(VALUE(VLOOKUP(B29,Data!$B:$K,3,0)),0))</f>
        <v>691.6</v>
      </c>
      <c r="E29" s="4">
        <f>IF(B29="","",IFERROR(VALUE(VLOOKUP(B29,Data!$B:$K,4,0)),0))</f>
        <v>677.45</v>
      </c>
      <c r="F29" s="4">
        <f>IF(B29="","",IFERROR(VALUE(VLOOKUP(B29,Data!$B:$K,5,0)),0))</f>
        <v>685.5</v>
      </c>
      <c r="G29" s="5">
        <f>IF(B29="","",IFERROR(VALUE(VLOOKUP(B29,Data!$B:$K,6,0)),0))</f>
        <v>2232826</v>
      </c>
      <c r="H29" s="6">
        <f>IF(B29="","",IFERROR(VALUE(VLOOKUP(B29,Data!$B:$K,7,0)),0))</f>
        <v>684.93</v>
      </c>
      <c r="I29" s="7">
        <f>IF(B29="","",IFERROR(VALUE(VLOOKUP(B29,Data!$B:$K,10,0)),0))</f>
        <v>681.3</v>
      </c>
      <c r="J29" s="5">
        <f t="shared" ca="1" si="19"/>
        <v>0</v>
      </c>
      <c r="K29" s="5">
        <f t="shared" si="0"/>
        <v>1529329512.1799998</v>
      </c>
      <c r="L29" s="8">
        <f t="shared" si="1"/>
        <v>3.609044707961894E-3</v>
      </c>
      <c r="M29" s="8">
        <f t="shared" si="2"/>
        <v>9.795978493039665E-3</v>
      </c>
      <c r="N29" s="9">
        <f t="shared" si="7"/>
        <v>6.1646851607222164E-3</v>
      </c>
      <c r="O29" s="8">
        <f t="shared" si="3"/>
        <v>8.9563231936361891E-3</v>
      </c>
      <c r="P29" s="9">
        <f t="shared" si="4"/>
        <v>2.0623112616925364E-3</v>
      </c>
      <c r="Q29" s="9">
        <f t="shared" si="5"/>
        <v>8.8986141502553229E-3</v>
      </c>
      <c r="R29" s="8">
        <f t="shared" si="6"/>
        <v>2.0844074537821281E-2</v>
      </c>
      <c r="S29" s="4">
        <f t="shared" ca="1" si="8"/>
        <v>0</v>
      </c>
      <c r="T29" s="4">
        <f t="shared" ca="1" si="9"/>
        <v>0</v>
      </c>
      <c r="U29" s="4">
        <f t="shared" ca="1" si="10"/>
        <v>0</v>
      </c>
      <c r="V29" s="4">
        <f t="shared" ca="1" si="11"/>
        <v>0</v>
      </c>
      <c r="W29">
        <f t="shared" ca="1" si="12"/>
        <v>454.2</v>
      </c>
      <c r="X29">
        <f t="shared" ca="1" si="13"/>
        <v>227.1</v>
      </c>
      <c r="Y29">
        <f t="shared" ca="1" si="14"/>
        <v>454.2</v>
      </c>
      <c r="Z29">
        <f t="shared" ca="1" si="15"/>
        <v>227.1</v>
      </c>
      <c r="AA29">
        <f t="shared" ca="1" si="16"/>
        <v>454.2</v>
      </c>
      <c r="AB29">
        <f t="shared" ca="1" si="17"/>
        <v>227.1</v>
      </c>
      <c r="AC29">
        <f t="shared" ca="1" si="18"/>
        <v>454.2</v>
      </c>
    </row>
    <row r="30" spans="1:29" x14ac:dyDescent="0.25">
      <c r="A30" s="5">
        <v>30</v>
      </c>
      <c r="B30" s="10" t="s">
        <v>24</v>
      </c>
      <c r="C30" s="4">
        <f>IF(B30="","",IFERROR(VALUE(VLOOKUP(B30,Data!$B:$K,2,0)),0))</f>
        <v>358.85</v>
      </c>
      <c r="D30" s="4">
        <f>IF(B30="","",IFERROR(VALUE(VLOOKUP(B30,Data!$B:$K,3,0)),0))</f>
        <v>364.25</v>
      </c>
      <c r="E30" s="4">
        <f>IF(B30="","",IFERROR(VALUE(VLOOKUP(B30,Data!$B:$K,4,0)),0))</f>
        <v>356.7</v>
      </c>
      <c r="F30" s="4">
        <f>IF(B30="","",IFERROR(VALUE(VLOOKUP(B30,Data!$B:$K,5,0)),0))</f>
        <v>361.9</v>
      </c>
      <c r="G30" s="5">
        <f>IF(B30="","",IFERROR(VALUE(VLOOKUP(B30,Data!$B:$K,6,0)),0))</f>
        <v>3661895</v>
      </c>
      <c r="H30" s="6">
        <f>IF(B30="","",IFERROR(VALUE(VLOOKUP(B30,Data!$B:$K,7,0)),0))</f>
        <v>361.86</v>
      </c>
      <c r="I30" s="7">
        <f>IF(B30="","",IFERROR(VALUE(VLOOKUP(B30,Data!$B:$K,10,0)),0))</f>
        <v>357.2</v>
      </c>
      <c r="J30" s="5">
        <f t="shared" ca="1" si="19"/>
        <v>0</v>
      </c>
      <c r="K30" s="5">
        <f t="shared" si="0"/>
        <v>1325093324.7</v>
      </c>
      <c r="L30" s="8">
        <f t="shared" si="1"/>
        <v>4.5980214574335631E-3</v>
      </c>
      <c r="M30" s="8">
        <f t="shared" si="2"/>
        <v>8.4993729970738591E-3</v>
      </c>
      <c r="N30" s="9">
        <f t="shared" si="7"/>
        <v>1.3157894736842073E-2</v>
      </c>
      <c r="O30" s="8">
        <f t="shared" si="3"/>
        <v>8.3879058102270879E-3</v>
      </c>
      <c r="P30" s="9">
        <f t="shared" si="4"/>
        <v>5.9913612930194617E-3</v>
      </c>
      <c r="Q30" s="9">
        <f t="shared" si="5"/>
        <v>6.4935064935065564E-3</v>
      </c>
      <c r="R30" s="8">
        <f t="shared" si="6"/>
        <v>2.103943151734711E-2</v>
      </c>
      <c r="S30" s="4">
        <f t="shared" ca="1" si="8"/>
        <v>0</v>
      </c>
      <c r="T30" s="4">
        <f t="shared" ca="1" si="9"/>
        <v>0</v>
      </c>
      <c r="U30" s="4">
        <f t="shared" ca="1" si="10"/>
        <v>0</v>
      </c>
      <c r="V30" s="4">
        <f t="shared" ca="1" si="11"/>
        <v>0</v>
      </c>
      <c r="W30">
        <f t="shared" ca="1" si="12"/>
        <v>238.13333333333333</v>
      </c>
      <c r="X30">
        <f t="shared" ca="1" si="13"/>
        <v>119.06666666666666</v>
      </c>
      <c r="Y30">
        <f t="shared" ca="1" si="14"/>
        <v>238.13333333333333</v>
      </c>
      <c r="Z30">
        <f t="shared" ca="1" si="15"/>
        <v>119.06666666666666</v>
      </c>
      <c r="AA30">
        <f t="shared" ca="1" si="16"/>
        <v>238.13333333333333</v>
      </c>
      <c r="AB30">
        <f t="shared" ca="1" si="17"/>
        <v>119.06666666666666</v>
      </c>
      <c r="AC30">
        <f t="shared" ca="1" si="18"/>
        <v>238.13333333333333</v>
      </c>
    </row>
    <row r="31" spans="1:29" x14ac:dyDescent="0.25">
      <c r="A31" s="5">
        <v>31</v>
      </c>
      <c r="B31" s="10" t="s">
        <v>61</v>
      </c>
      <c r="C31" s="4">
        <f>IF(B31="","",IFERROR(VALUE(VLOOKUP(B31,Data!$B:$K,2,0)),0))</f>
        <v>3640</v>
      </c>
      <c r="D31" s="4">
        <f>IF(B31="","",IFERROR(VALUE(VLOOKUP(B31,Data!$B:$K,3,0)),0))</f>
        <v>3684.6</v>
      </c>
      <c r="E31" s="4">
        <f>IF(B31="","",IFERROR(VALUE(VLOOKUP(B31,Data!$B:$K,4,0)),0))</f>
        <v>3625</v>
      </c>
      <c r="F31" s="4">
        <f>IF(B31="","",IFERROR(VALUE(VLOOKUP(B31,Data!$B:$K,5,0)),0))</f>
        <v>3680</v>
      </c>
      <c r="G31" s="5">
        <f>IF(B31="","",IFERROR(VALUE(VLOOKUP(B31,Data!$B:$K,6,0)),0))</f>
        <v>1452212</v>
      </c>
      <c r="H31" s="6">
        <f>IF(B31="","",IFERROR(VALUE(VLOOKUP(B31,Data!$B:$K,7,0)),0))</f>
        <v>3652.61</v>
      </c>
      <c r="I31" s="7">
        <f>IF(B31="","",IFERROR(VALUE(VLOOKUP(B31,Data!$B:$K,10,0)),0))</f>
        <v>3626.7</v>
      </c>
      <c r="J31" s="5">
        <f t="shared" ca="1" si="19"/>
        <v>0</v>
      </c>
      <c r="K31" s="5">
        <f t="shared" si="0"/>
        <v>5304364073.3200006</v>
      </c>
      <c r="L31" s="8">
        <f t="shared" si="1"/>
        <v>3.6538461538462037E-3</v>
      </c>
      <c r="M31" s="8">
        <f t="shared" si="2"/>
        <v>1.098901098901099E-2</v>
      </c>
      <c r="N31" s="9">
        <f t="shared" si="7"/>
        <v>1.4696556097830034E-2</v>
      </c>
      <c r="O31" s="8">
        <f t="shared" si="3"/>
        <v>3.4642857142857491E-3</v>
      </c>
      <c r="P31" s="9">
        <f t="shared" si="4"/>
        <v>4.1208791208791201E-3</v>
      </c>
      <c r="Q31" s="9">
        <f t="shared" si="5"/>
        <v>1.2499999999999734E-3</v>
      </c>
      <c r="R31" s="8">
        <f t="shared" si="6"/>
        <v>1.6373626373626347E-2</v>
      </c>
      <c r="S31" s="4">
        <f t="shared" ca="1" si="8"/>
        <v>0</v>
      </c>
      <c r="T31" s="4">
        <f t="shared" ca="1" si="9"/>
        <v>0</v>
      </c>
      <c r="U31" s="4">
        <f t="shared" ca="1" si="10"/>
        <v>0</v>
      </c>
      <c r="V31" s="4">
        <f t="shared" ca="1" si="11"/>
        <v>0</v>
      </c>
      <c r="W31">
        <f t="shared" ca="1" si="12"/>
        <v>2417.7999999999997</v>
      </c>
      <c r="X31">
        <f t="shared" ca="1" si="13"/>
        <v>1208.8999999999999</v>
      </c>
      <c r="Y31">
        <f t="shared" ca="1" si="14"/>
        <v>2417.7999999999997</v>
      </c>
      <c r="Z31">
        <f t="shared" ca="1" si="15"/>
        <v>1208.8999999999999</v>
      </c>
      <c r="AA31">
        <f t="shared" ca="1" si="16"/>
        <v>2417.7999999999997</v>
      </c>
      <c r="AB31">
        <f t="shared" ca="1" si="17"/>
        <v>1208.8999999999999</v>
      </c>
      <c r="AC31">
        <f t="shared" ca="1" si="18"/>
        <v>2417.7999999999997</v>
      </c>
    </row>
    <row r="32" spans="1:29" x14ac:dyDescent="0.25">
      <c r="A32" s="5">
        <v>32</v>
      </c>
      <c r="B32" s="10" t="s">
        <v>59</v>
      </c>
      <c r="C32" s="4">
        <f>IF(B32="","",IFERROR(VALUE(VLOOKUP(B32,Data!$B:$K,2,0)),0))</f>
        <v>428.1</v>
      </c>
      <c r="D32" s="4">
        <f>IF(B32="","",IFERROR(VALUE(VLOOKUP(B32,Data!$B:$K,3,0)),0))</f>
        <v>430</v>
      </c>
      <c r="E32" s="4">
        <f>IF(B32="","",IFERROR(VALUE(VLOOKUP(B32,Data!$B:$K,4,0)),0))</f>
        <v>421.2</v>
      </c>
      <c r="F32" s="4">
        <f>IF(B32="","",IFERROR(VALUE(VLOOKUP(B32,Data!$B:$K,5,0)),0))</f>
        <v>425.95</v>
      </c>
      <c r="G32" s="5">
        <f>IF(B32="","",IFERROR(VALUE(VLOOKUP(B32,Data!$B:$K,6,0)),0))</f>
        <v>11426293</v>
      </c>
      <c r="H32" s="6">
        <f>IF(B32="","",IFERROR(VALUE(VLOOKUP(B32,Data!$B:$K,7,0)),0))</f>
        <v>425.08</v>
      </c>
      <c r="I32" s="7">
        <f>IF(B32="","",IFERROR(VALUE(VLOOKUP(B32,Data!$B:$K,10,0)),0))</f>
        <v>427.95</v>
      </c>
      <c r="J32" s="5">
        <f t="shared" ca="1" si="19"/>
        <v>0</v>
      </c>
      <c r="K32" s="5">
        <f t="shared" si="0"/>
        <v>4857088628.4399996</v>
      </c>
      <c r="L32" s="8">
        <f t="shared" si="1"/>
        <v>3.5038542396644267E-4</v>
      </c>
      <c r="M32" s="8">
        <f t="shared" si="2"/>
        <v>5.0221910768512828E-3</v>
      </c>
      <c r="N32" s="9">
        <f t="shared" si="7"/>
        <v>4.6734431592475754E-3</v>
      </c>
      <c r="O32" s="8">
        <f t="shared" si="3"/>
        <v>7.0544265358561979E-3</v>
      </c>
      <c r="P32" s="9">
        <f t="shared" si="4"/>
        <v>4.4382153702405419E-3</v>
      </c>
      <c r="Q32" s="9">
        <f t="shared" si="5"/>
        <v>9.5081582345345958E-3</v>
      </c>
      <c r="R32" s="8">
        <f t="shared" si="6"/>
        <v>2.055594487269332E-2</v>
      </c>
      <c r="S32" s="4">
        <f t="shared" ca="1" si="8"/>
        <v>0</v>
      </c>
      <c r="T32" s="4">
        <f t="shared" ca="1" si="9"/>
        <v>0</v>
      </c>
      <c r="U32" s="4">
        <f t="shared" ca="1" si="10"/>
        <v>0</v>
      </c>
      <c r="V32" s="4">
        <f t="shared" ca="1" si="11"/>
        <v>0</v>
      </c>
      <c r="W32">
        <f t="shared" ca="1" si="12"/>
        <v>285.3</v>
      </c>
      <c r="X32">
        <f t="shared" ca="1" si="13"/>
        <v>142.65</v>
      </c>
      <c r="Y32">
        <f t="shared" ca="1" si="14"/>
        <v>285.3</v>
      </c>
      <c r="Z32">
        <f t="shared" ca="1" si="15"/>
        <v>142.65</v>
      </c>
      <c r="AA32">
        <f t="shared" ca="1" si="16"/>
        <v>285.3</v>
      </c>
      <c r="AB32">
        <f t="shared" ca="1" si="17"/>
        <v>142.65</v>
      </c>
      <c r="AC32">
        <f t="shared" ca="1" si="18"/>
        <v>285.3</v>
      </c>
    </row>
    <row r="33" spans="1:29" x14ac:dyDescent="0.25">
      <c r="A33" s="5">
        <v>33</v>
      </c>
      <c r="B33" s="10" t="s">
        <v>20</v>
      </c>
      <c r="C33" s="4">
        <f>IF(B33="","",IFERROR(VALUE(VLOOKUP(B33,Data!$B:$K,2,0)),0))</f>
        <v>3580</v>
      </c>
      <c r="D33" s="4">
        <f>IF(B33="","",IFERROR(VALUE(VLOOKUP(B33,Data!$B:$K,3,0)),0))</f>
        <v>3617.1</v>
      </c>
      <c r="E33" s="4">
        <f>IF(B33="","",IFERROR(VALUE(VLOOKUP(B33,Data!$B:$K,4,0)),0))</f>
        <v>3564.5</v>
      </c>
      <c r="F33" s="4">
        <f>IF(B33="","",IFERROR(VALUE(VLOOKUP(B33,Data!$B:$K,5,0)),0))</f>
        <v>3612.15</v>
      </c>
      <c r="G33" s="5">
        <f>IF(B33="","",IFERROR(VALUE(VLOOKUP(B33,Data!$B:$K,6,0)),0))</f>
        <v>127599</v>
      </c>
      <c r="H33" s="6">
        <f>IF(B33="","",IFERROR(VALUE(VLOOKUP(B33,Data!$B:$K,7,0)),0))</f>
        <v>3590.39</v>
      </c>
      <c r="I33" s="7">
        <f>IF(B33="","",IFERROR(VALUE(VLOOKUP(B33,Data!$B:$K,10,0)),0))</f>
        <v>3589.05</v>
      </c>
      <c r="J33" s="5">
        <f t="shared" ca="1" si="19"/>
        <v>0</v>
      </c>
      <c r="K33" s="5">
        <f t="shared" si="0"/>
        <v>458130173.60999995</v>
      </c>
      <c r="L33" s="8">
        <f t="shared" si="1"/>
        <v>2.5279329608939058E-3</v>
      </c>
      <c r="M33" s="8">
        <f t="shared" si="2"/>
        <v>8.9804469273743279E-3</v>
      </c>
      <c r="N33" s="9">
        <f t="shared" si="7"/>
        <v>6.4362435742048472E-3</v>
      </c>
      <c r="O33" s="8">
        <f t="shared" si="3"/>
        <v>2.9022346368714727E-3</v>
      </c>
      <c r="P33" s="9">
        <f t="shared" si="4"/>
        <v>4.3296089385474867E-3</v>
      </c>
      <c r="Q33" s="9">
        <f t="shared" si="5"/>
        <v>1.3703749844275071E-3</v>
      </c>
      <c r="R33" s="8">
        <f t="shared" si="6"/>
        <v>1.4692737430167573E-2</v>
      </c>
      <c r="S33" s="4">
        <f t="shared" ca="1" si="8"/>
        <v>0</v>
      </c>
      <c r="T33" s="4">
        <f t="shared" ca="1" si="9"/>
        <v>0</v>
      </c>
      <c r="U33" s="4">
        <f t="shared" ca="1" si="10"/>
        <v>0</v>
      </c>
      <c r="V33" s="4">
        <f t="shared" ca="1" si="11"/>
        <v>0</v>
      </c>
      <c r="W33">
        <f t="shared" ca="1" si="12"/>
        <v>2392.7000000000003</v>
      </c>
      <c r="X33">
        <f t="shared" ca="1" si="13"/>
        <v>1196.3500000000001</v>
      </c>
      <c r="Y33">
        <f t="shared" ca="1" si="14"/>
        <v>2392.7000000000003</v>
      </c>
      <c r="Z33">
        <f t="shared" ca="1" si="15"/>
        <v>1196.3500000000001</v>
      </c>
      <c r="AA33">
        <f t="shared" ca="1" si="16"/>
        <v>2392.7000000000003</v>
      </c>
      <c r="AB33">
        <f t="shared" ca="1" si="17"/>
        <v>1196.3500000000001</v>
      </c>
      <c r="AC33">
        <f t="shared" ca="1" si="18"/>
        <v>2392.7000000000003</v>
      </c>
    </row>
    <row r="34" spans="1:29" x14ac:dyDescent="0.25">
      <c r="A34" s="5">
        <v>34</v>
      </c>
      <c r="B34" s="10" t="s">
        <v>29</v>
      </c>
      <c r="C34" s="4">
        <f>IF(B34="","",IFERROR(VALUE(VLOOKUP(B34,Data!$B:$K,2,0)),0))</f>
        <v>4021</v>
      </c>
      <c r="D34" s="4">
        <f>IF(B34="","",IFERROR(VALUE(VLOOKUP(B34,Data!$B:$K,3,0)),0))</f>
        <v>4034.85</v>
      </c>
      <c r="E34" s="4">
        <f>IF(B34="","",IFERROR(VALUE(VLOOKUP(B34,Data!$B:$K,4,0)),0))</f>
        <v>3970</v>
      </c>
      <c r="F34" s="4">
        <f>IF(B34="","",IFERROR(VALUE(VLOOKUP(B34,Data!$B:$K,5,0)),0))</f>
        <v>4020</v>
      </c>
      <c r="G34" s="5">
        <f>IF(B34="","",IFERROR(VALUE(VLOOKUP(B34,Data!$B:$K,6,0)),0))</f>
        <v>1137034</v>
      </c>
      <c r="H34" s="6">
        <f>IF(B34="","",IFERROR(VALUE(VLOOKUP(B34,Data!$B:$K,7,0)),0))</f>
        <v>3985.18</v>
      </c>
      <c r="I34" s="7">
        <f>IF(B34="","",IFERROR(VALUE(VLOOKUP(B34,Data!$B:$K,10,0)),0))</f>
        <v>4004.95</v>
      </c>
      <c r="J34" s="5">
        <f t="shared" ca="1" si="19"/>
        <v>0</v>
      </c>
      <c r="K34" s="5">
        <f t="shared" ref="K34:K60" si="20">IF(B34="","",IFERROR(G34*H34,0))</f>
        <v>4531285156.1199999</v>
      </c>
      <c r="L34" s="8">
        <f t="shared" ref="L34:L60" si="21">IF(B34="","",IF(C34=0,"",IF(I34&gt;C34,(I34-C34)/C34,IF(I34&lt;C34,(C34-I34)/C34,0))))</f>
        <v>3.991544391942348E-3</v>
      </c>
      <c r="M34" s="8">
        <f t="shared" ref="M34:M60" si="22">IF(B34="","",IF(C34=0,"",IF(F34&gt;C34,(F34-C34)/C34,IF(F34&lt;C34,(C34-F34)/C34,0))))</f>
        <v>2.4869435463814973E-4</v>
      </c>
      <c r="N34" s="9">
        <f t="shared" ref="N34:N60" si="23">IF(B34="","",IF(I34=0,"",IF(F34&gt;I34,(F34-I34)/I34,IF(F34&lt;I34,(I34-F34)/I34,0))))</f>
        <v>3.7578496610445032E-3</v>
      </c>
      <c r="O34" s="8">
        <f t="shared" ref="O34:O60" si="24">IF(B34="","",IF(C34=0,"",IF(H34&gt;C34,(H34-C34)/C34,IF(H34&lt;C34,(C34-H34)/C34,0))))</f>
        <v>8.9082317831385635E-3</v>
      </c>
      <c r="P34" s="9">
        <f t="shared" ref="P34:P60" si="25">IF(B34="","",IF(C34=0,0,((D34-E34)/C34)-(IF((D34-C34)&gt;(C34-E34),(D34-C34)/C34,IF((D34-C34)&lt;(C34-E34),(C34-E34)/C34,((D34-E34)/C34)/2)))))</f>
        <v>3.4444168117383506E-3</v>
      </c>
      <c r="Q34" s="9">
        <f t="shared" si="5"/>
        <v>3.694029850746244E-3</v>
      </c>
      <c r="R34" s="8">
        <f t="shared" ref="R34:R60" si="26">IF(B34="","",IF(F34=0,"",(D34-E34)/C34))</f>
        <v>1.6127828898283986E-2</v>
      </c>
      <c r="S34" s="4">
        <f t="shared" ca="1" si="8"/>
        <v>0</v>
      </c>
      <c r="T34" s="4">
        <f t="shared" ca="1" si="9"/>
        <v>0</v>
      </c>
      <c r="U34" s="4">
        <f t="shared" ca="1" si="10"/>
        <v>0</v>
      </c>
      <c r="V34" s="4">
        <f t="shared" ca="1" si="11"/>
        <v>0</v>
      </c>
      <c r="W34">
        <f t="shared" ca="1" si="12"/>
        <v>2669.9666666666667</v>
      </c>
      <c r="X34">
        <f t="shared" ca="1" si="13"/>
        <v>1334.9833333333333</v>
      </c>
      <c r="Y34">
        <f t="shared" ca="1" si="14"/>
        <v>2669.9666666666667</v>
      </c>
      <c r="Z34">
        <f t="shared" ca="1" si="15"/>
        <v>1334.9833333333333</v>
      </c>
      <c r="AA34">
        <f t="shared" ca="1" si="16"/>
        <v>2669.9666666666667</v>
      </c>
      <c r="AB34">
        <f t="shared" ca="1" si="17"/>
        <v>1334.9833333333333</v>
      </c>
      <c r="AC34">
        <f t="shared" ca="1" si="18"/>
        <v>2669.9666666666667</v>
      </c>
    </row>
    <row r="35" spans="1:29" x14ac:dyDescent="0.25">
      <c r="A35" s="5">
        <v>35</v>
      </c>
      <c r="B35" s="10" t="s">
        <v>42</v>
      </c>
      <c r="C35" s="4">
        <f>IF(B35="","",IFERROR(VALUE(VLOOKUP(B35,Data!$B:$K,2,0)),0))</f>
        <v>119</v>
      </c>
      <c r="D35" s="4">
        <f>IF(B35="","",IFERROR(VALUE(VLOOKUP(B35,Data!$B:$K,3,0)),0))</f>
        <v>121.85</v>
      </c>
      <c r="E35" s="4">
        <f>IF(B35="","",IFERROR(VALUE(VLOOKUP(B35,Data!$B:$K,4,0)),0))</f>
        <v>118.5</v>
      </c>
      <c r="F35" s="4">
        <f>IF(B35="","",IFERROR(VALUE(VLOOKUP(B35,Data!$B:$K,5,0)),0))</f>
        <v>119.95</v>
      </c>
      <c r="G35" s="5">
        <f>IF(B35="","",IFERROR(VALUE(VLOOKUP(B35,Data!$B:$K,6,0)),0))</f>
        <v>14541169</v>
      </c>
      <c r="H35" s="6">
        <f>IF(B35="","",IFERROR(VALUE(VLOOKUP(B35,Data!$B:$K,7,0)),0))</f>
        <v>120.19</v>
      </c>
      <c r="I35" s="7">
        <f>IF(B35="","",IFERROR(VALUE(VLOOKUP(B35,Data!$B:$K,10,0)),0))</f>
        <v>118</v>
      </c>
      <c r="J35" s="5">
        <f t="shared" ca="1" si="19"/>
        <v>0</v>
      </c>
      <c r="K35" s="5">
        <f t="shared" si="20"/>
        <v>1747703102.1099999</v>
      </c>
      <c r="L35" s="8">
        <f t="shared" si="21"/>
        <v>8.4033613445378148E-3</v>
      </c>
      <c r="M35" s="8">
        <f t="shared" si="22"/>
        <v>7.983193277310948E-3</v>
      </c>
      <c r="N35" s="9">
        <f t="shared" si="23"/>
        <v>1.6525423728813583E-2</v>
      </c>
      <c r="O35" s="8">
        <f t="shared" si="24"/>
        <v>9.9999999999999811E-3</v>
      </c>
      <c r="P35" s="9">
        <f t="shared" si="25"/>
        <v>4.2016806722689065E-3</v>
      </c>
      <c r="Q35" s="9">
        <f t="shared" si="5"/>
        <v>1.2088370154230952E-2</v>
      </c>
      <c r="R35" s="8">
        <f t="shared" si="26"/>
        <v>2.8151260504201633E-2</v>
      </c>
      <c r="S35" s="4">
        <f t="shared" ca="1" si="8"/>
        <v>0</v>
      </c>
      <c r="T35" s="4">
        <f t="shared" ca="1" si="9"/>
        <v>0</v>
      </c>
      <c r="U35" s="4">
        <f t="shared" ca="1" si="10"/>
        <v>0</v>
      </c>
      <c r="V35" s="4">
        <f t="shared" ca="1" si="11"/>
        <v>0</v>
      </c>
      <c r="W35">
        <f t="shared" ca="1" si="12"/>
        <v>78.666666666666671</v>
      </c>
      <c r="X35">
        <f t="shared" ca="1" si="13"/>
        <v>39.333333333333336</v>
      </c>
      <c r="Y35">
        <f t="shared" ca="1" si="14"/>
        <v>78.666666666666671</v>
      </c>
      <c r="Z35">
        <f t="shared" ca="1" si="15"/>
        <v>39.333333333333336</v>
      </c>
      <c r="AA35">
        <f t="shared" ca="1" si="16"/>
        <v>78.666666666666671</v>
      </c>
      <c r="AB35">
        <f t="shared" ca="1" si="17"/>
        <v>39.333333333333336</v>
      </c>
      <c r="AC35">
        <f t="shared" ca="1" si="18"/>
        <v>78.666666666666671</v>
      </c>
    </row>
    <row r="36" spans="1:29" x14ac:dyDescent="0.25">
      <c r="A36" s="5">
        <v>36</v>
      </c>
      <c r="B36" s="10" t="s">
        <v>30</v>
      </c>
      <c r="C36" s="4">
        <f>IF(B36="","",IFERROR(VALUE(VLOOKUP(B36,Data!$B:$K,2,0)),0))</f>
        <v>2378.75</v>
      </c>
      <c r="D36" s="4">
        <f>IF(B36="","",IFERROR(VALUE(VLOOKUP(B36,Data!$B:$K,3,0)),0))</f>
        <v>2388.85</v>
      </c>
      <c r="E36" s="4">
        <f>IF(B36="","",IFERROR(VALUE(VLOOKUP(B36,Data!$B:$K,4,0)),0))</f>
        <v>2329</v>
      </c>
      <c r="F36" s="4">
        <f>IF(B36="","",IFERROR(VALUE(VLOOKUP(B36,Data!$B:$K,5,0)),0))</f>
        <v>2358</v>
      </c>
      <c r="G36" s="5">
        <f>IF(B36="","",IFERROR(VALUE(VLOOKUP(B36,Data!$B:$K,6,0)),0))</f>
        <v>299218</v>
      </c>
      <c r="H36" s="6">
        <f>IF(B36="","",IFERROR(VALUE(VLOOKUP(B36,Data!$B:$K,7,0)),0))</f>
        <v>2348.59</v>
      </c>
      <c r="I36" s="7">
        <f>IF(B36="","",IFERROR(VALUE(VLOOKUP(B36,Data!$B:$K,10,0)),0))</f>
        <v>2378.75</v>
      </c>
      <c r="J36" s="5">
        <f t="shared" ca="1" si="19"/>
        <v>0</v>
      </c>
      <c r="K36" s="5">
        <f t="shared" si="20"/>
        <v>702740402.62</v>
      </c>
      <c r="L36" s="8">
        <f t="shared" si="21"/>
        <v>0</v>
      </c>
      <c r="M36" s="8">
        <f t="shared" si="22"/>
        <v>8.7230688386757751E-3</v>
      </c>
      <c r="N36" s="9">
        <f t="shared" si="23"/>
        <v>8.7230688386757751E-3</v>
      </c>
      <c r="O36" s="8">
        <f t="shared" si="24"/>
        <v>1.2678928008407716E-2</v>
      </c>
      <c r="P36" s="9">
        <f t="shared" si="25"/>
        <v>4.2459274829216645E-3</v>
      </c>
      <c r="Q36" s="9">
        <f t="shared" si="5"/>
        <v>1.2298558100084817E-2</v>
      </c>
      <c r="R36" s="8">
        <f t="shared" si="26"/>
        <v>2.5160273252758762E-2</v>
      </c>
      <c r="S36" s="4">
        <f t="shared" ca="1" si="8"/>
        <v>0</v>
      </c>
      <c r="T36" s="4">
        <f t="shared" ca="1" si="9"/>
        <v>0</v>
      </c>
      <c r="U36" s="4">
        <f t="shared" ca="1" si="10"/>
        <v>0</v>
      </c>
      <c r="V36" s="4">
        <f t="shared" ca="1" si="11"/>
        <v>0</v>
      </c>
      <c r="W36">
        <f t="shared" ca="1" si="12"/>
        <v>1585.8333333333333</v>
      </c>
      <c r="X36">
        <f t="shared" ca="1" si="13"/>
        <v>792.91666666666663</v>
      </c>
      <c r="Y36">
        <f t="shared" ca="1" si="14"/>
        <v>1585.8333333333333</v>
      </c>
      <c r="Z36">
        <f t="shared" ca="1" si="15"/>
        <v>792.91666666666663</v>
      </c>
      <c r="AA36">
        <f t="shared" ca="1" si="16"/>
        <v>1585.8333333333333</v>
      </c>
      <c r="AB36">
        <f t="shared" ca="1" si="17"/>
        <v>792.91666666666663</v>
      </c>
      <c r="AC36">
        <f t="shared" ca="1" si="18"/>
        <v>1585.8333333333333</v>
      </c>
    </row>
    <row r="37" spans="1:29" x14ac:dyDescent="0.25">
      <c r="A37" s="5">
        <v>37</v>
      </c>
      <c r="B37" s="10" t="s">
        <v>33</v>
      </c>
      <c r="C37" s="4">
        <f>IF(B37="","",IFERROR(VALUE(VLOOKUP(B37,Data!$B:$K,2,0)),0))</f>
        <v>2398</v>
      </c>
      <c r="D37" s="4">
        <f>IF(B37="","",IFERROR(VALUE(VLOOKUP(B37,Data!$B:$K,3,0)),0))</f>
        <v>2398</v>
      </c>
      <c r="E37" s="4">
        <f>IF(B37="","",IFERROR(VALUE(VLOOKUP(B37,Data!$B:$K,4,0)),0))</f>
        <v>2355.5500000000002</v>
      </c>
      <c r="F37" s="4">
        <f>IF(B37="","",IFERROR(VALUE(VLOOKUP(B37,Data!$B:$K,5,0)),0))</f>
        <v>2389.9499999999998</v>
      </c>
      <c r="G37" s="5">
        <f>IF(B37="","",IFERROR(VALUE(VLOOKUP(B37,Data!$B:$K,6,0)),0))</f>
        <v>1048721</v>
      </c>
      <c r="H37" s="6">
        <f>IF(B37="","",IFERROR(VALUE(VLOOKUP(B37,Data!$B:$K,7,0)),0))</f>
        <v>2372.11</v>
      </c>
      <c r="I37" s="7">
        <f>IF(B37="","",IFERROR(VALUE(VLOOKUP(B37,Data!$B:$K,10,0)),0))</f>
        <v>2391.9</v>
      </c>
      <c r="J37" s="5">
        <f t="shared" ca="1" si="19"/>
        <v>0</v>
      </c>
      <c r="K37" s="5">
        <f t="shared" si="20"/>
        <v>2487681571.3099999</v>
      </c>
      <c r="L37" s="8">
        <f t="shared" si="21"/>
        <v>2.5437864887405794E-3</v>
      </c>
      <c r="M37" s="8">
        <f t="shared" si="22"/>
        <v>3.3569641367807265E-3</v>
      </c>
      <c r="N37" s="9">
        <f t="shared" si="23"/>
        <v>8.1525147372393195E-4</v>
      </c>
      <c r="O37" s="8">
        <f t="shared" si="24"/>
        <v>1.0796497080900698E-2</v>
      </c>
      <c r="P37" s="9">
        <f t="shared" si="25"/>
        <v>0</v>
      </c>
      <c r="Q37" s="9">
        <f t="shared" si="5"/>
        <v>3.3682713027469967E-3</v>
      </c>
      <c r="R37" s="8">
        <f t="shared" si="26"/>
        <v>1.7702251876563727E-2</v>
      </c>
      <c r="S37" s="4">
        <f t="shared" ca="1" si="8"/>
        <v>0</v>
      </c>
      <c r="T37" s="4">
        <f t="shared" ca="1" si="9"/>
        <v>0</v>
      </c>
      <c r="U37" s="4">
        <f t="shared" ca="1" si="10"/>
        <v>0</v>
      </c>
      <c r="V37" s="4">
        <f t="shared" ca="1" si="11"/>
        <v>0</v>
      </c>
      <c r="W37">
        <f t="shared" ca="1" si="12"/>
        <v>1594.6000000000001</v>
      </c>
      <c r="X37">
        <f t="shared" ca="1" si="13"/>
        <v>797.30000000000007</v>
      </c>
      <c r="Y37">
        <f t="shared" ca="1" si="14"/>
        <v>1594.6000000000001</v>
      </c>
      <c r="Z37">
        <f t="shared" ca="1" si="15"/>
        <v>797.30000000000007</v>
      </c>
      <c r="AA37">
        <f t="shared" ca="1" si="16"/>
        <v>1594.6000000000001</v>
      </c>
      <c r="AB37">
        <f t="shared" ca="1" si="17"/>
        <v>797.30000000000007</v>
      </c>
      <c r="AC37">
        <f t="shared" ca="1" si="18"/>
        <v>1594.6000000000001</v>
      </c>
    </row>
    <row r="38" spans="1:29" x14ac:dyDescent="0.25">
      <c r="A38" s="5">
        <v>38</v>
      </c>
      <c r="B38" s="10" t="s">
        <v>19</v>
      </c>
      <c r="C38" s="4">
        <f>IF(B38="","",IFERROR(VALUE(VLOOKUP(B38,Data!$B:$K,2,0)),0))</f>
        <v>729</v>
      </c>
      <c r="D38" s="4">
        <f>IF(B38="","",IFERROR(VALUE(VLOOKUP(B38,Data!$B:$K,3,0)),0))</f>
        <v>729</v>
      </c>
      <c r="E38" s="4">
        <f>IF(B38="","",IFERROR(VALUE(VLOOKUP(B38,Data!$B:$K,4,0)),0))</f>
        <v>706.35</v>
      </c>
      <c r="F38" s="4">
        <f>IF(B38="","",IFERROR(VALUE(VLOOKUP(B38,Data!$B:$K,5,0)),0))</f>
        <v>722.9</v>
      </c>
      <c r="G38" s="5">
        <f>IF(B38="","",IFERROR(VALUE(VLOOKUP(B38,Data!$B:$K,6,0)),0))</f>
        <v>7566665</v>
      </c>
      <c r="H38" s="6">
        <f>IF(B38="","",IFERROR(VALUE(VLOOKUP(B38,Data!$B:$K,7,0)),0))</f>
        <v>713.42</v>
      </c>
      <c r="I38" s="7">
        <f>IF(B38="","",IFERROR(VALUE(VLOOKUP(B38,Data!$B:$K,10,0)),0))</f>
        <v>725.9</v>
      </c>
      <c r="J38" s="5">
        <f t="shared" ca="1" si="19"/>
        <v>0</v>
      </c>
      <c r="K38" s="5">
        <f t="shared" si="20"/>
        <v>5398210144.2999992</v>
      </c>
      <c r="L38" s="8">
        <f t="shared" si="21"/>
        <v>4.2524005486968761E-3</v>
      </c>
      <c r="M38" s="8">
        <f t="shared" si="22"/>
        <v>8.3676268861454361E-3</v>
      </c>
      <c r="N38" s="9">
        <f t="shared" si="23"/>
        <v>4.1328006612481056E-3</v>
      </c>
      <c r="O38" s="8">
        <f t="shared" si="24"/>
        <v>2.1371742112482911E-2</v>
      </c>
      <c r="P38" s="9">
        <f t="shared" si="25"/>
        <v>0</v>
      </c>
      <c r="Q38" s="9">
        <f t="shared" si="5"/>
        <v>8.4382348872596817E-3</v>
      </c>
      <c r="R38" s="8">
        <f t="shared" si="26"/>
        <v>3.1069958847736594E-2</v>
      </c>
      <c r="S38" s="4">
        <f t="shared" ca="1" si="8"/>
        <v>0</v>
      </c>
      <c r="T38" s="4">
        <f t="shared" ca="1" si="9"/>
        <v>0</v>
      </c>
      <c r="U38" s="4">
        <f t="shared" ca="1" si="10"/>
        <v>0</v>
      </c>
      <c r="V38" s="4">
        <f t="shared" ca="1" si="11"/>
        <v>0</v>
      </c>
      <c r="W38">
        <f t="shared" ca="1" si="12"/>
        <v>483.93333333333334</v>
      </c>
      <c r="X38">
        <f t="shared" ca="1" si="13"/>
        <v>241.96666666666667</v>
      </c>
      <c r="Y38">
        <f t="shared" ca="1" si="14"/>
        <v>483.93333333333334</v>
      </c>
      <c r="Z38">
        <f t="shared" ca="1" si="15"/>
        <v>241.96666666666667</v>
      </c>
      <c r="AA38">
        <f t="shared" ca="1" si="16"/>
        <v>483.93333333333334</v>
      </c>
      <c r="AB38">
        <f t="shared" ca="1" si="17"/>
        <v>241.96666666666667</v>
      </c>
      <c r="AC38">
        <f t="shared" ca="1" si="18"/>
        <v>483.93333333333334</v>
      </c>
    </row>
    <row r="39" spans="1:29" x14ac:dyDescent="0.25">
      <c r="A39" s="5">
        <v>39</v>
      </c>
      <c r="B39" s="10" t="s">
        <v>57</v>
      </c>
      <c r="C39" s="4">
        <f>IF(B39="","",IFERROR(VALUE(VLOOKUP(B39,Data!$B:$K,2,0)),0))</f>
        <v>913.8</v>
      </c>
      <c r="D39" s="4">
        <f>IF(B39="","",IFERROR(VALUE(VLOOKUP(B39,Data!$B:$K,3,0)),0))</f>
        <v>922</v>
      </c>
      <c r="E39" s="4">
        <f>IF(B39="","",IFERROR(VALUE(VLOOKUP(B39,Data!$B:$K,4,0)),0))</f>
        <v>902.5</v>
      </c>
      <c r="F39" s="4">
        <f>IF(B39="","",IFERROR(VALUE(VLOOKUP(B39,Data!$B:$K,5,0)),0))</f>
        <v>911</v>
      </c>
      <c r="G39" s="5">
        <f>IF(B39="","",IFERROR(VALUE(VLOOKUP(B39,Data!$B:$K,6,0)),0))</f>
        <v>1322816</v>
      </c>
      <c r="H39" s="6">
        <f>IF(B39="","",IFERROR(VALUE(VLOOKUP(B39,Data!$B:$K,7,0)),0))</f>
        <v>913.55</v>
      </c>
      <c r="I39" s="7">
        <f>IF(B39="","",IFERROR(VALUE(VLOOKUP(B39,Data!$B:$K,10,0)),0))</f>
        <v>913.8</v>
      </c>
      <c r="J39" s="5">
        <f t="shared" ca="1" si="19"/>
        <v>0</v>
      </c>
      <c r="K39" s="5">
        <f t="shared" si="20"/>
        <v>1208458556.8</v>
      </c>
      <c r="L39" s="8">
        <f t="shared" si="21"/>
        <v>0</v>
      </c>
      <c r="M39" s="8">
        <f t="shared" si="22"/>
        <v>3.0641278179032116E-3</v>
      </c>
      <c r="N39" s="9">
        <f t="shared" si="23"/>
        <v>3.0641278179032116E-3</v>
      </c>
      <c r="O39" s="8">
        <f t="shared" si="24"/>
        <v>2.7358284088421976E-4</v>
      </c>
      <c r="P39" s="9">
        <f t="shared" si="25"/>
        <v>8.9735171810024581E-3</v>
      </c>
      <c r="Q39" s="9">
        <f t="shared" si="5"/>
        <v>9.3304061470911078E-3</v>
      </c>
      <c r="R39" s="8">
        <f t="shared" si="26"/>
        <v>2.1339461588969141E-2</v>
      </c>
      <c r="S39" s="4">
        <f t="shared" ca="1" si="8"/>
        <v>0</v>
      </c>
      <c r="T39" s="4">
        <f t="shared" ca="1" si="9"/>
        <v>0</v>
      </c>
      <c r="U39" s="4">
        <f t="shared" ca="1" si="10"/>
        <v>0</v>
      </c>
      <c r="V39" s="4">
        <f t="shared" ca="1" si="11"/>
        <v>0</v>
      </c>
      <c r="W39">
        <f t="shared" ca="1" si="12"/>
        <v>609.19999999999993</v>
      </c>
      <c r="X39">
        <f t="shared" ca="1" si="13"/>
        <v>304.59999999999997</v>
      </c>
      <c r="Y39">
        <f t="shared" ca="1" si="14"/>
        <v>609.19999999999993</v>
      </c>
      <c r="Z39">
        <f t="shared" ca="1" si="15"/>
        <v>304.59999999999997</v>
      </c>
      <c r="AA39">
        <f t="shared" ca="1" si="16"/>
        <v>609.19999999999993</v>
      </c>
      <c r="AB39">
        <f t="shared" ca="1" si="17"/>
        <v>304.59999999999997</v>
      </c>
      <c r="AC39">
        <f t="shared" ca="1" si="18"/>
        <v>609.19999999999993</v>
      </c>
    </row>
    <row r="40" spans="1:29" x14ac:dyDescent="0.25">
      <c r="A40" s="5">
        <v>40</v>
      </c>
      <c r="B40" s="10" t="s">
        <v>62</v>
      </c>
      <c r="C40" s="4">
        <f>IF(B40="","",IFERROR(VALUE(VLOOKUP(B40,Data!$B:$K,2,0)),0))</f>
        <v>1486.9</v>
      </c>
      <c r="D40" s="4">
        <f>IF(B40="","",IFERROR(VALUE(VLOOKUP(B40,Data!$B:$K,3,0)),0))</f>
        <v>1517.35</v>
      </c>
      <c r="E40" s="4">
        <f>IF(B40="","",IFERROR(VALUE(VLOOKUP(B40,Data!$B:$K,4,0)),0))</f>
        <v>1475.05</v>
      </c>
      <c r="F40" s="4">
        <f>IF(B40="","",IFERROR(VALUE(VLOOKUP(B40,Data!$B:$K,5,0)),0))</f>
        <v>1509.4</v>
      </c>
      <c r="G40" s="5">
        <f>IF(B40="","",IFERROR(VALUE(VLOOKUP(B40,Data!$B:$K,6,0)),0))</f>
        <v>1512211</v>
      </c>
      <c r="H40" s="6">
        <f>IF(B40="","",IFERROR(VALUE(VLOOKUP(B40,Data!$B:$K,7,0)),0))</f>
        <v>1497.41</v>
      </c>
      <c r="I40" s="7">
        <f>IF(B40="","",IFERROR(VALUE(VLOOKUP(B40,Data!$B:$K,10,0)),0))</f>
        <v>1479.8</v>
      </c>
      <c r="J40" s="5">
        <f t="shared" ca="1" si="19"/>
        <v>0</v>
      </c>
      <c r="K40" s="5">
        <f t="shared" si="20"/>
        <v>2264399873.5100002</v>
      </c>
      <c r="L40" s="8">
        <f t="shared" si="21"/>
        <v>4.7750353083597661E-3</v>
      </c>
      <c r="M40" s="8">
        <f t="shared" si="22"/>
        <v>1.5132154146210235E-2</v>
      </c>
      <c r="N40" s="9">
        <f t="shared" si="23"/>
        <v>2.0002703067982252E-2</v>
      </c>
      <c r="O40" s="8">
        <f t="shared" si="24"/>
        <v>7.0683973367408641E-3</v>
      </c>
      <c r="P40" s="9">
        <f t="shared" si="25"/>
        <v>7.9696011836708144E-3</v>
      </c>
      <c r="Q40" s="9">
        <f t="shared" si="5"/>
        <v>5.2669935073537955E-3</v>
      </c>
      <c r="R40" s="8">
        <f t="shared" si="26"/>
        <v>2.8448449794875211E-2</v>
      </c>
      <c r="S40" s="4">
        <f t="shared" ca="1" si="8"/>
        <v>0</v>
      </c>
      <c r="T40" s="4">
        <f t="shared" ca="1" si="9"/>
        <v>0</v>
      </c>
      <c r="U40" s="4">
        <f t="shared" ca="1" si="10"/>
        <v>0</v>
      </c>
      <c r="V40" s="4">
        <f t="shared" ca="1" si="11"/>
        <v>0</v>
      </c>
      <c r="W40">
        <f t="shared" ca="1" si="12"/>
        <v>986.5333333333333</v>
      </c>
      <c r="X40">
        <f t="shared" ca="1" si="13"/>
        <v>493.26666666666665</v>
      </c>
      <c r="Y40">
        <f t="shared" ca="1" si="14"/>
        <v>986.5333333333333</v>
      </c>
      <c r="Z40">
        <f t="shared" ca="1" si="15"/>
        <v>493.26666666666665</v>
      </c>
      <c r="AA40">
        <f t="shared" ca="1" si="16"/>
        <v>986.5333333333333</v>
      </c>
      <c r="AB40">
        <f t="shared" ca="1" si="17"/>
        <v>493.26666666666665</v>
      </c>
      <c r="AC40">
        <f t="shared" ca="1" si="18"/>
        <v>986.5333333333333</v>
      </c>
    </row>
    <row r="41" spans="1:29" x14ac:dyDescent="0.25">
      <c r="A41" s="5">
        <v>41</v>
      </c>
      <c r="B41" s="10" t="s">
        <v>31</v>
      </c>
      <c r="C41" s="4">
        <f>IF(B41="","",IFERROR(VALUE(VLOOKUP(B41,Data!$B:$K,2,0)),0))</f>
        <v>1569.45</v>
      </c>
      <c r="D41" s="4">
        <f>IF(B41="","",IFERROR(VALUE(VLOOKUP(B41,Data!$B:$K,3,0)),0))</f>
        <v>1573.95</v>
      </c>
      <c r="E41" s="4">
        <f>IF(B41="","",IFERROR(VALUE(VLOOKUP(B41,Data!$B:$K,4,0)),0))</f>
        <v>1525.1</v>
      </c>
      <c r="F41" s="4">
        <f>IF(B41="","",IFERROR(VALUE(VLOOKUP(B41,Data!$B:$K,5,0)),0))</f>
        <v>1567.1</v>
      </c>
      <c r="G41" s="5">
        <f>IF(B41="","",IFERROR(VALUE(VLOOKUP(B41,Data!$B:$K,6,0)),0))</f>
        <v>604917</v>
      </c>
      <c r="H41" s="6">
        <f>IF(B41="","",IFERROR(VALUE(VLOOKUP(B41,Data!$B:$K,7,0)),0))</f>
        <v>1547.07</v>
      </c>
      <c r="I41" s="7">
        <f>IF(B41="","",IFERROR(VALUE(VLOOKUP(B41,Data!$B:$K,10,0)),0))</f>
        <v>1569.45</v>
      </c>
      <c r="J41" s="5">
        <f t="shared" ca="1" si="19"/>
        <v>0</v>
      </c>
      <c r="K41" s="5">
        <f t="shared" si="20"/>
        <v>935848943.18999994</v>
      </c>
      <c r="L41" s="8">
        <f t="shared" si="21"/>
        <v>0</v>
      </c>
      <c r="M41" s="8">
        <f t="shared" si="22"/>
        <v>1.4973398324254587E-3</v>
      </c>
      <c r="N41" s="9">
        <f t="shared" si="23"/>
        <v>1.4973398324254587E-3</v>
      </c>
      <c r="O41" s="8">
        <f t="shared" si="24"/>
        <v>1.4259772531778717E-2</v>
      </c>
      <c r="P41" s="9">
        <f t="shared" si="25"/>
        <v>2.8672464876230534E-3</v>
      </c>
      <c r="Q41" s="9">
        <f t="shared" si="5"/>
        <v>4.3711313891903122E-3</v>
      </c>
      <c r="R41" s="8">
        <f t="shared" si="26"/>
        <v>3.1125553537863671E-2</v>
      </c>
      <c r="S41" s="4">
        <f t="shared" ca="1" si="8"/>
        <v>0</v>
      </c>
      <c r="T41" s="4">
        <f t="shared" ca="1" si="9"/>
        <v>0</v>
      </c>
      <c r="U41" s="4">
        <f t="shared" ca="1" si="10"/>
        <v>0</v>
      </c>
      <c r="V41" s="4">
        <f t="shared" ca="1" si="11"/>
        <v>0</v>
      </c>
      <c r="W41">
        <f t="shared" ca="1" si="12"/>
        <v>1046.3</v>
      </c>
      <c r="X41">
        <f t="shared" ca="1" si="13"/>
        <v>523.15</v>
      </c>
      <c r="Y41">
        <f t="shared" ca="1" si="14"/>
        <v>1046.3</v>
      </c>
      <c r="Z41">
        <f t="shared" ca="1" si="15"/>
        <v>523.15</v>
      </c>
      <c r="AA41">
        <f t="shared" ca="1" si="16"/>
        <v>1046.3</v>
      </c>
      <c r="AB41">
        <f t="shared" ca="1" si="17"/>
        <v>523.15</v>
      </c>
      <c r="AC41">
        <f t="shared" ca="1" si="18"/>
        <v>1046.3</v>
      </c>
    </row>
    <row r="42" spans="1:29" x14ac:dyDescent="0.25">
      <c r="A42" s="5">
        <v>42</v>
      </c>
      <c r="B42" s="10" t="s">
        <v>45</v>
      </c>
      <c r="C42" s="4">
        <f>IF(B42="","",IFERROR(VALUE(VLOOKUP(B42,Data!$B:$K,2,0)),0))</f>
        <v>1777.1</v>
      </c>
      <c r="D42" s="4">
        <f>IF(B42="","",IFERROR(VALUE(VLOOKUP(B42,Data!$B:$K,3,0)),0))</f>
        <v>1792</v>
      </c>
      <c r="E42" s="4">
        <f>IF(B42="","",IFERROR(VALUE(VLOOKUP(B42,Data!$B:$K,4,0)),0))</f>
        <v>1755.35</v>
      </c>
      <c r="F42" s="4">
        <f>IF(B42="","",IFERROR(VALUE(VLOOKUP(B42,Data!$B:$K,5,0)),0))</f>
        <v>1791.55</v>
      </c>
      <c r="G42" s="5">
        <f>IF(B42="","",IFERROR(VALUE(VLOOKUP(B42,Data!$B:$K,6,0)),0))</f>
        <v>2304964</v>
      </c>
      <c r="H42" s="6">
        <f>IF(B42="","",IFERROR(VALUE(VLOOKUP(B42,Data!$B:$K,7,0)),0))</f>
        <v>1767.19</v>
      </c>
      <c r="I42" s="7">
        <f>IF(B42="","",IFERROR(VALUE(VLOOKUP(B42,Data!$B:$K,10,0)),0))</f>
        <v>1777.1</v>
      </c>
      <c r="J42" s="5">
        <f t="shared" ca="1" si="19"/>
        <v>0</v>
      </c>
      <c r="K42" s="5">
        <f t="shared" si="20"/>
        <v>4073309331.1600003</v>
      </c>
      <c r="L42" s="8">
        <f t="shared" si="21"/>
        <v>0</v>
      </c>
      <c r="M42" s="8">
        <f t="shared" si="22"/>
        <v>8.1312250295425392E-3</v>
      </c>
      <c r="N42" s="9">
        <f t="shared" si="23"/>
        <v>8.1312250295425392E-3</v>
      </c>
      <c r="O42" s="8">
        <f t="shared" si="24"/>
        <v>5.5765010410218077E-3</v>
      </c>
      <c r="P42" s="9">
        <f t="shared" si="25"/>
        <v>8.3844465702549616E-3</v>
      </c>
      <c r="Q42" s="9">
        <f t="shared" si="5"/>
        <v>2.5117914654910339E-4</v>
      </c>
      <c r="R42" s="8">
        <f t="shared" si="26"/>
        <v>2.0623487704687464E-2</v>
      </c>
      <c r="S42" s="4">
        <f t="shared" ca="1" si="8"/>
        <v>0</v>
      </c>
      <c r="T42" s="4">
        <f t="shared" ca="1" si="9"/>
        <v>0</v>
      </c>
      <c r="U42" s="4">
        <f t="shared" ca="1" si="10"/>
        <v>0</v>
      </c>
      <c r="V42" s="4">
        <f t="shared" ca="1" si="11"/>
        <v>0</v>
      </c>
      <c r="W42">
        <f t="shared" ca="1" si="12"/>
        <v>1184.7333333333333</v>
      </c>
      <c r="X42">
        <f t="shared" ca="1" si="13"/>
        <v>592.36666666666667</v>
      </c>
      <c r="Y42">
        <f t="shared" ca="1" si="14"/>
        <v>1184.7333333333333</v>
      </c>
      <c r="Z42">
        <f t="shared" ca="1" si="15"/>
        <v>592.36666666666667</v>
      </c>
      <c r="AA42">
        <f t="shared" ca="1" si="16"/>
        <v>1184.7333333333333</v>
      </c>
      <c r="AB42">
        <f t="shared" ca="1" si="17"/>
        <v>592.36666666666667</v>
      </c>
      <c r="AC42">
        <f t="shared" ca="1" si="18"/>
        <v>1184.7333333333333</v>
      </c>
    </row>
    <row r="43" spans="1:29" x14ac:dyDescent="0.25">
      <c r="A43" s="5">
        <v>43</v>
      </c>
      <c r="B43" s="10" t="s">
        <v>38</v>
      </c>
      <c r="C43" s="4">
        <f>IF(B43="","",IFERROR(VALUE(VLOOKUP(B43,Data!$B:$K,2,0)),0))</f>
        <v>2053.75</v>
      </c>
      <c r="D43" s="4">
        <f>IF(B43="","",IFERROR(VALUE(VLOOKUP(B43,Data!$B:$K,3,0)),0))</f>
        <v>2053.75</v>
      </c>
      <c r="E43" s="4">
        <f>IF(B43="","",IFERROR(VALUE(VLOOKUP(B43,Data!$B:$K,4,0)),0))</f>
        <v>1969</v>
      </c>
      <c r="F43" s="4">
        <f>IF(B43="","",IFERROR(VALUE(VLOOKUP(B43,Data!$B:$K,5,0)),0))</f>
        <v>1989.2</v>
      </c>
      <c r="G43" s="5">
        <f>IF(B43="","",IFERROR(VALUE(VLOOKUP(B43,Data!$B:$K,6,0)),0))</f>
        <v>3733355</v>
      </c>
      <c r="H43" s="6">
        <f>IF(B43="","",IFERROR(VALUE(VLOOKUP(B43,Data!$B:$K,7,0)),0))</f>
        <v>1987.44</v>
      </c>
      <c r="I43" s="7">
        <f>IF(B43="","",IFERROR(VALUE(VLOOKUP(B43,Data!$B:$K,10,0)),0))</f>
        <v>2051.1999999999998</v>
      </c>
      <c r="J43" s="5">
        <f t="shared" ca="1" si="19"/>
        <v>0</v>
      </c>
      <c r="K43" s="5">
        <f t="shared" si="20"/>
        <v>7419819061.1999998</v>
      </c>
      <c r="L43" s="8">
        <f t="shared" si="21"/>
        <v>1.2416311625076965E-3</v>
      </c>
      <c r="M43" s="8">
        <f t="shared" si="22"/>
        <v>3.1430310407790603E-2</v>
      </c>
      <c r="N43" s="9">
        <f t="shared" si="23"/>
        <v>3.0226209048361825E-2</v>
      </c>
      <c r="O43" s="8">
        <f t="shared" si="24"/>
        <v>3.2287279367011534E-2</v>
      </c>
      <c r="P43" s="9">
        <f t="shared" si="25"/>
        <v>0</v>
      </c>
      <c r="Q43" s="9">
        <f t="shared" si="5"/>
        <v>1.0154836115021139E-2</v>
      </c>
      <c r="R43" s="8">
        <f t="shared" si="26"/>
        <v>4.1265976871576383E-2</v>
      </c>
      <c r="S43" s="4">
        <f t="shared" ca="1" si="8"/>
        <v>0</v>
      </c>
      <c r="T43" s="4">
        <f t="shared" ca="1" si="9"/>
        <v>0</v>
      </c>
      <c r="U43" s="4">
        <f t="shared" ca="1" si="10"/>
        <v>0</v>
      </c>
      <c r="V43" s="4">
        <f t="shared" ca="1" si="11"/>
        <v>0</v>
      </c>
      <c r="W43">
        <f t="shared" ca="1" si="12"/>
        <v>1367.4666666666665</v>
      </c>
      <c r="X43">
        <f t="shared" ca="1" si="13"/>
        <v>683.73333333333323</v>
      </c>
      <c r="Y43">
        <f t="shared" ca="1" si="14"/>
        <v>1367.4666666666665</v>
      </c>
      <c r="Z43">
        <f t="shared" ca="1" si="15"/>
        <v>683.73333333333323</v>
      </c>
      <c r="AA43">
        <f t="shared" ca="1" si="16"/>
        <v>1367.4666666666665</v>
      </c>
      <c r="AB43">
        <f t="shared" ca="1" si="17"/>
        <v>683.73333333333323</v>
      </c>
      <c r="AC43">
        <f t="shared" ca="1" si="18"/>
        <v>1367.4666666666665</v>
      </c>
    </row>
    <row r="44" spans="1:29" x14ac:dyDescent="0.25">
      <c r="A44" s="5">
        <v>44</v>
      </c>
      <c r="B44" s="10" t="s">
        <v>22</v>
      </c>
      <c r="C44" s="4">
        <f>IF(B44="","",IFERROR(VALUE(VLOOKUP(B44,Data!$B:$K,2,0)),0))</f>
        <v>6870</v>
      </c>
      <c r="D44" s="4">
        <f>IF(B44="","",IFERROR(VALUE(VLOOKUP(B44,Data!$B:$K,3,0)),0))</f>
        <v>6920</v>
      </c>
      <c r="E44" s="4">
        <f>IF(B44="","",IFERROR(VALUE(VLOOKUP(B44,Data!$B:$K,4,0)),0))</f>
        <v>6767</v>
      </c>
      <c r="F44" s="4">
        <f>IF(B44="","",IFERROR(VALUE(VLOOKUP(B44,Data!$B:$K,5,0)),0))</f>
        <v>6916.2</v>
      </c>
      <c r="G44" s="5">
        <f>IF(B44="","",IFERROR(VALUE(VLOOKUP(B44,Data!$B:$K,6,0)),0))</f>
        <v>671950</v>
      </c>
      <c r="H44" s="6">
        <f>IF(B44="","",IFERROR(VALUE(VLOOKUP(B44,Data!$B:$K,7,0)),0))</f>
        <v>6829.94</v>
      </c>
      <c r="I44" s="7">
        <f>IF(B44="","",IFERROR(VALUE(VLOOKUP(B44,Data!$B:$K,10,0)),0))</f>
        <v>6870.4</v>
      </c>
      <c r="J44" s="5">
        <f t="shared" ca="1" si="19"/>
        <v>0</v>
      </c>
      <c r="K44" s="5">
        <f t="shared" si="20"/>
        <v>4589378183</v>
      </c>
      <c r="L44" s="8">
        <f t="shared" si="21"/>
        <v>5.8224163027603526E-5</v>
      </c>
      <c r="M44" s="8">
        <f t="shared" si="22"/>
        <v>6.7248908296942966E-3</v>
      </c>
      <c r="N44" s="9">
        <f t="shared" si="23"/>
        <v>6.6662785281788811E-3</v>
      </c>
      <c r="O44" s="8">
        <f t="shared" si="24"/>
        <v>5.8311499272198546E-3</v>
      </c>
      <c r="P44" s="9">
        <f t="shared" si="25"/>
        <v>7.2780203784570587E-3</v>
      </c>
      <c r="Q44" s="9">
        <f t="shared" si="5"/>
        <v>5.494346606518298E-4</v>
      </c>
      <c r="R44" s="8">
        <f t="shared" si="26"/>
        <v>2.2270742358078601E-2</v>
      </c>
      <c r="S44" s="4">
        <f t="shared" ca="1" si="8"/>
        <v>0</v>
      </c>
      <c r="T44" s="4">
        <f t="shared" ca="1" si="9"/>
        <v>0</v>
      </c>
      <c r="U44" s="4">
        <f t="shared" ca="1" si="10"/>
        <v>0</v>
      </c>
      <c r="V44" s="4">
        <f t="shared" ca="1" si="11"/>
        <v>0</v>
      </c>
      <c r="W44">
        <f t="shared" ca="1" si="12"/>
        <v>4580.2666666666664</v>
      </c>
      <c r="X44">
        <f t="shared" ca="1" si="13"/>
        <v>2290.1333333333332</v>
      </c>
      <c r="Y44">
        <f t="shared" ca="1" si="14"/>
        <v>4580.2666666666664</v>
      </c>
      <c r="Z44">
        <f t="shared" ca="1" si="15"/>
        <v>2290.1333333333332</v>
      </c>
      <c r="AA44">
        <f t="shared" ca="1" si="16"/>
        <v>4580.2666666666664</v>
      </c>
      <c r="AB44">
        <f t="shared" ca="1" si="17"/>
        <v>2290.1333333333332</v>
      </c>
      <c r="AC44">
        <f t="shared" ca="1" si="18"/>
        <v>4580.2666666666664</v>
      </c>
    </row>
    <row r="45" spans="1:29" x14ac:dyDescent="0.25">
      <c r="A45" s="5">
        <v>45</v>
      </c>
      <c r="B45" s="10" t="s">
        <v>18</v>
      </c>
      <c r="C45" s="4">
        <f>IF(B45="","",IFERROR(VALUE(VLOOKUP(B45,Data!$B:$K,2,0)),0))</f>
        <v>3024</v>
      </c>
      <c r="D45" s="4">
        <f>IF(B45="","",IFERROR(VALUE(VLOOKUP(B45,Data!$B:$K,3,0)),0))</f>
        <v>3024</v>
      </c>
      <c r="E45" s="4">
        <f>IF(B45="","",IFERROR(VALUE(VLOOKUP(B45,Data!$B:$K,4,0)),0))</f>
        <v>2975</v>
      </c>
      <c r="F45" s="4">
        <f>IF(B45="","",IFERROR(VALUE(VLOOKUP(B45,Data!$B:$K,5,0)),0))</f>
        <v>3021</v>
      </c>
      <c r="G45" s="5">
        <f>IF(B45="","",IFERROR(VALUE(VLOOKUP(B45,Data!$B:$K,6,0)),0))</f>
        <v>828883</v>
      </c>
      <c r="H45" s="6">
        <f>IF(B45="","",IFERROR(VALUE(VLOOKUP(B45,Data!$B:$K,7,0)),0))</f>
        <v>2994.15</v>
      </c>
      <c r="I45" s="7">
        <f>IF(B45="","",IFERROR(VALUE(VLOOKUP(B45,Data!$B:$K,10,0)),0))</f>
        <v>3045.75</v>
      </c>
      <c r="J45" s="5">
        <f t="shared" ca="1" si="19"/>
        <v>0</v>
      </c>
      <c r="K45" s="5">
        <f t="shared" si="20"/>
        <v>2481800034.4500003</v>
      </c>
      <c r="L45" s="8">
        <f t="shared" si="21"/>
        <v>7.1924603174603171E-3</v>
      </c>
      <c r="M45" s="8">
        <f t="shared" si="22"/>
        <v>9.9206349206349201E-4</v>
      </c>
      <c r="N45" s="9">
        <f t="shared" si="23"/>
        <v>8.1260773208569319E-3</v>
      </c>
      <c r="O45" s="8">
        <f t="shared" si="24"/>
        <v>9.8710317460317162E-3</v>
      </c>
      <c r="P45" s="9">
        <f t="shared" si="25"/>
        <v>0</v>
      </c>
      <c r="Q45" s="9">
        <f t="shared" si="5"/>
        <v>9.9304865938430915E-4</v>
      </c>
      <c r="R45" s="8">
        <f t="shared" si="26"/>
        <v>1.6203703703703703E-2</v>
      </c>
      <c r="S45" s="4">
        <f t="shared" ca="1" si="8"/>
        <v>0</v>
      </c>
      <c r="T45" s="4">
        <f t="shared" ca="1" si="9"/>
        <v>0</v>
      </c>
      <c r="U45" s="4">
        <f t="shared" ca="1" si="10"/>
        <v>0</v>
      </c>
      <c r="V45" s="4">
        <f t="shared" ca="1" si="11"/>
        <v>0</v>
      </c>
      <c r="W45">
        <f t="shared" ca="1" si="12"/>
        <v>2030.5</v>
      </c>
      <c r="X45">
        <f t="shared" ca="1" si="13"/>
        <v>1015.25</v>
      </c>
      <c r="Y45">
        <f t="shared" ca="1" si="14"/>
        <v>2030.5</v>
      </c>
      <c r="Z45">
        <f t="shared" ca="1" si="15"/>
        <v>1015.25</v>
      </c>
      <c r="AA45">
        <f t="shared" ca="1" si="16"/>
        <v>2030.5</v>
      </c>
      <c r="AB45">
        <f t="shared" ca="1" si="17"/>
        <v>1015.25</v>
      </c>
      <c r="AC45">
        <f t="shared" ca="1" si="18"/>
        <v>2030.5</v>
      </c>
    </row>
    <row r="46" spans="1:29" x14ac:dyDescent="0.25">
      <c r="A46" s="5">
        <v>46</v>
      </c>
      <c r="B46" s="10" t="s">
        <v>36</v>
      </c>
      <c r="C46" s="4">
        <f>IF(B46="","",IFERROR(VALUE(VLOOKUP(B46,Data!$B:$K,2,0)),0))</f>
        <v>2405</v>
      </c>
      <c r="D46" s="4">
        <f>IF(B46="","",IFERROR(VALUE(VLOOKUP(B46,Data!$B:$K,3,0)),0))</f>
        <v>2407.9499999999998</v>
      </c>
      <c r="E46" s="4">
        <f>IF(B46="","",IFERROR(VALUE(VLOOKUP(B46,Data!$B:$K,4,0)),0))</f>
        <v>2345.0500000000002</v>
      </c>
      <c r="F46" s="4">
        <f>IF(B46="","",IFERROR(VALUE(VLOOKUP(B46,Data!$B:$K,5,0)),0))</f>
        <v>2378.0500000000002</v>
      </c>
      <c r="G46" s="5">
        <f>IF(B46="","",IFERROR(VALUE(VLOOKUP(B46,Data!$B:$K,6,0)),0))</f>
        <v>223832</v>
      </c>
      <c r="H46" s="6">
        <f>IF(B46="","",IFERROR(VALUE(VLOOKUP(B46,Data!$B:$K,7,0)),0))</f>
        <v>2363.88</v>
      </c>
      <c r="I46" s="7">
        <f>IF(B46="","",IFERROR(VALUE(VLOOKUP(B46,Data!$B:$K,10,0)),0))</f>
        <v>2391.5500000000002</v>
      </c>
      <c r="J46" s="5">
        <f t="shared" ca="1" si="19"/>
        <v>0</v>
      </c>
      <c r="K46" s="5">
        <f t="shared" si="20"/>
        <v>529111988.16000003</v>
      </c>
      <c r="L46" s="8">
        <f t="shared" si="21"/>
        <v>5.5925155925155168E-3</v>
      </c>
      <c r="M46" s="8">
        <f t="shared" si="22"/>
        <v>1.120582120582113E-2</v>
      </c>
      <c r="N46" s="9">
        <f t="shared" si="23"/>
        <v>5.6448746628755403E-3</v>
      </c>
      <c r="O46" s="8">
        <f t="shared" si="24"/>
        <v>1.7097713097713053E-2</v>
      </c>
      <c r="P46" s="9">
        <f t="shared" si="25"/>
        <v>1.2266112266111524E-3</v>
      </c>
      <c r="Q46" s="9">
        <f t="shared" si="5"/>
        <v>1.2573326885473239E-2</v>
      </c>
      <c r="R46" s="8">
        <f t="shared" si="26"/>
        <v>2.6153846153846003E-2</v>
      </c>
      <c r="S46" s="4">
        <f t="shared" ca="1" si="8"/>
        <v>0</v>
      </c>
      <c r="T46" s="4">
        <f t="shared" ca="1" si="9"/>
        <v>0</v>
      </c>
      <c r="U46" s="4">
        <f t="shared" ca="1" si="10"/>
        <v>0</v>
      </c>
      <c r="V46" s="4">
        <f t="shared" ca="1" si="11"/>
        <v>0</v>
      </c>
      <c r="W46">
        <f t="shared" ca="1" si="12"/>
        <v>1594.3666666666668</v>
      </c>
      <c r="X46">
        <f t="shared" ca="1" si="13"/>
        <v>797.18333333333339</v>
      </c>
      <c r="Y46">
        <f t="shared" ca="1" si="14"/>
        <v>1594.3666666666668</v>
      </c>
      <c r="Z46">
        <f t="shared" ca="1" si="15"/>
        <v>797.18333333333339</v>
      </c>
      <c r="AA46">
        <f t="shared" ca="1" si="16"/>
        <v>1594.3666666666668</v>
      </c>
      <c r="AB46">
        <f t="shared" ca="1" si="17"/>
        <v>797.18333333333339</v>
      </c>
      <c r="AC46">
        <f t="shared" ca="1" si="18"/>
        <v>1594.3666666666668</v>
      </c>
    </row>
    <row r="47" spans="1:29" x14ac:dyDescent="0.25">
      <c r="A47" s="5">
        <v>47</v>
      </c>
      <c r="B47" s="10" t="s">
        <v>32</v>
      </c>
      <c r="C47" s="4">
        <f>IF(B47="","",IFERROR(VALUE(VLOOKUP(B47,Data!$B:$K,2,0)),0))</f>
        <v>1170</v>
      </c>
      <c r="D47" s="4">
        <f>IF(B47="","",IFERROR(VALUE(VLOOKUP(B47,Data!$B:$K,3,0)),0))</f>
        <v>1180.5999999999999</v>
      </c>
      <c r="E47" s="4">
        <f>IF(B47="","",IFERROR(VALUE(VLOOKUP(B47,Data!$B:$K,4,0)),0))</f>
        <v>1162.3</v>
      </c>
      <c r="F47" s="4">
        <f>IF(B47="","",IFERROR(VALUE(VLOOKUP(B47,Data!$B:$K,5,0)),0))</f>
        <v>1174.3</v>
      </c>
      <c r="G47" s="5">
        <f>IF(B47="","",IFERROR(VALUE(VLOOKUP(B47,Data!$B:$K,6,0)),0))</f>
        <v>2447456</v>
      </c>
      <c r="H47" s="6">
        <f>IF(B47="","",IFERROR(VALUE(VLOOKUP(B47,Data!$B:$K,7,0)),0))</f>
        <v>1170.95</v>
      </c>
      <c r="I47" s="7">
        <f>IF(B47="","",IFERROR(VALUE(VLOOKUP(B47,Data!$B:$K,10,0)),0))</f>
        <v>1168.05</v>
      </c>
      <c r="J47" s="5">
        <f t="shared" ca="1" si="19"/>
        <v>0</v>
      </c>
      <c r="K47" s="5">
        <f t="shared" si="20"/>
        <v>2865848603.2000003</v>
      </c>
      <c r="L47" s="8">
        <f t="shared" si="21"/>
        <v>1.6666666666667056E-3</v>
      </c>
      <c r="M47" s="8">
        <f t="shared" si="22"/>
        <v>3.6752136752136364E-3</v>
      </c>
      <c r="N47" s="9">
        <f t="shared" si="23"/>
        <v>5.3507983391121961E-3</v>
      </c>
      <c r="O47" s="8">
        <f t="shared" si="24"/>
        <v>8.1196581196585078E-4</v>
      </c>
      <c r="P47" s="9">
        <f t="shared" si="25"/>
        <v>6.5811965811966213E-3</v>
      </c>
      <c r="Q47" s="9">
        <f t="shared" si="5"/>
        <v>5.3648982372476832E-3</v>
      </c>
      <c r="R47" s="8">
        <f t="shared" si="26"/>
        <v>1.5641025641025603E-2</v>
      </c>
      <c r="S47" s="4">
        <f t="shared" ca="1" si="8"/>
        <v>0</v>
      </c>
      <c r="T47" s="4">
        <f t="shared" ca="1" si="9"/>
        <v>0</v>
      </c>
      <c r="U47" s="4">
        <f t="shared" ca="1" si="10"/>
        <v>0</v>
      </c>
      <c r="V47" s="4">
        <f t="shared" ca="1" si="11"/>
        <v>0</v>
      </c>
      <c r="W47">
        <f t="shared" ca="1" si="12"/>
        <v>778.69999999999993</v>
      </c>
      <c r="X47">
        <f t="shared" ca="1" si="13"/>
        <v>389.34999999999997</v>
      </c>
      <c r="Y47">
        <f t="shared" ca="1" si="14"/>
        <v>778.69999999999993</v>
      </c>
      <c r="Z47">
        <f t="shared" ca="1" si="15"/>
        <v>389.34999999999997</v>
      </c>
      <c r="AA47">
        <f t="shared" ca="1" si="16"/>
        <v>778.69999999999993</v>
      </c>
      <c r="AB47">
        <f t="shared" ca="1" si="17"/>
        <v>389.34999999999997</v>
      </c>
      <c r="AC47">
        <f t="shared" ca="1" si="18"/>
        <v>778.69999999999993</v>
      </c>
    </row>
    <row r="48" spans="1:29" x14ac:dyDescent="0.25">
      <c r="A48" s="5">
        <v>48</v>
      </c>
      <c r="B48" s="10" t="s">
        <v>34</v>
      </c>
      <c r="C48" s="4">
        <f>IF(B48="","",IFERROR(VALUE(VLOOKUP(B48,Data!$B:$K,2,0)),0))</f>
        <v>1481.3</v>
      </c>
      <c r="D48" s="4">
        <f>IF(B48="","",IFERROR(VALUE(VLOOKUP(B48,Data!$B:$K,3,0)),0))</f>
        <v>1484.5</v>
      </c>
      <c r="E48" s="4">
        <f>IF(B48="","",IFERROR(VALUE(VLOOKUP(B48,Data!$B:$K,4,0)),0))</f>
        <v>1457.2</v>
      </c>
      <c r="F48" s="4">
        <f>IF(B48="","",IFERROR(VALUE(VLOOKUP(B48,Data!$B:$K,5,0)),0))</f>
        <v>1482.55</v>
      </c>
      <c r="G48" s="5">
        <f>IF(B48="","",IFERROR(VALUE(VLOOKUP(B48,Data!$B:$K,6,0)),0))</f>
        <v>3111882</v>
      </c>
      <c r="H48" s="6">
        <f>IF(B48="","",IFERROR(VALUE(VLOOKUP(B48,Data!$B:$K,7,0)),0))</f>
        <v>1469.73</v>
      </c>
      <c r="I48" s="7">
        <f>IF(B48="","",IFERROR(VALUE(VLOOKUP(B48,Data!$B:$K,10,0)),0))</f>
        <v>1486.5</v>
      </c>
      <c r="J48" s="5">
        <f t="shared" ca="1" si="19"/>
        <v>0</v>
      </c>
      <c r="K48" s="5">
        <f t="shared" si="20"/>
        <v>4573626331.8599997</v>
      </c>
      <c r="L48" s="8">
        <f t="shared" si="21"/>
        <v>3.5104300276784213E-3</v>
      </c>
      <c r="M48" s="8">
        <f t="shared" si="22"/>
        <v>8.438533720380747E-4</v>
      </c>
      <c r="N48" s="9">
        <f t="shared" si="23"/>
        <v>2.6572485704675717E-3</v>
      </c>
      <c r="O48" s="8">
        <f t="shared" si="24"/>
        <v>7.8107068115843767E-3</v>
      </c>
      <c r="P48" s="9">
        <f t="shared" si="25"/>
        <v>2.1602646324175023E-3</v>
      </c>
      <c r="Q48" s="9">
        <f t="shared" si="5"/>
        <v>1.3153013389093429E-3</v>
      </c>
      <c r="R48" s="8">
        <f t="shared" si="26"/>
        <v>1.8429757645311521E-2</v>
      </c>
      <c r="S48" s="4">
        <f t="shared" ca="1" si="8"/>
        <v>0</v>
      </c>
      <c r="T48" s="4">
        <f t="shared" ca="1" si="9"/>
        <v>0</v>
      </c>
      <c r="U48" s="4">
        <f t="shared" ca="1" si="10"/>
        <v>0</v>
      </c>
      <c r="V48" s="4">
        <f t="shared" ca="1" si="11"/>
        <v>0</v>
      </c>
      <c r="W48">
        <f t="shared" ca="1" si="12"/>
        <v>991</v>
      </c>
      <c r="X48">
        <f t="shared" ca="1" si="13"/>
        <v>495.5</v>
      </c>
      <c r="Y48">
        <f t="shared" ca="1" si="14"/>
        <v>991</v>
      </c>
      <c r="Z48">
        <f t="shared" ca="1" si="15"/>
        <v>495.5</v>
      </c>
      <c r="AA48">
        <f t="shared" ca="1" si="16"/>
        <v>991</v>
      </c>
      <c r="AB48">
        <f t="shared" ca="1" si="17"/>
        <v>495.5</v>
      </c>
      <c r="AC48">
        <f t="shared" ca="1" si="18"/>
        <v>991</v>
      </c>
    </row>
    <row r="49" spans="1:29" x14ac:dyDescent="0.25">
      <c r="A49" s="5">
        <v>49</v>
      </c>
      <c r="B49" s="10" t="s">
        <v>39</v>
      </c>
      <c r="C49" s="4">
        <f>IF(B49="","",IFERROR(VALUE(VLOOKUP(B49,Data!$B:$K,2,0)),0))</f>
        <v>708.65</v>
      </c>
      <c r="D49" s="4">
        <f>IF(B49="","",IFERROR(VALUE(VLOOKUP(B49,Data!$B:$K,3,0)),0))</f>
        <v>711.95</v>
      </c>
      <c r="E49" s="4">
        <f>IF(B49="","",IFERROR(VALUE(VLOOKUP(B49,Data!$B:$K,4,0)),0))</f>
        <v>699.5</v>
      </c>
      <c r="F49" s="4">
        <f>IF(B49="","",IFERROR(VALUE(VLOOKUP(B49,Data!$B:$K,5,0)),0))</f>
        <v>711.05</v>
      </c>
      <c r="G49" s="5">
        <f>IF(B49="","",IFERROR(VALUE(VLOOKUP(B49,Data!$B:$K,6,0)),0))</f>
        <v>6216083</v>
      </c>
      <c r="H49" s="6">
        <f>IF(B49="","",IFERROR(VALUE(VLOOKUP(B49,Data!$B:$K,7,0)),0))</f>
        <v>705.4</v>
      </c>
      <c r="I49" s="7">
        <f>IF(B49="","",IFERROR(VALUE(VLOOKUP(B49,Data!$B:$K,10,0)),0))</f>
        <v>710.75</v>
      </c>
      <c r="J49" s="5">
        <f t="shared" ca="1" si="19"/>
        <v>0</v>
      </c>
      <c r="K49" s="5">
        <f t="shared" si="20"/>
        <v>4384824948.1999998</v>
      </c>
      <c r="L49" s="8">
        <f t="shared" si="21"/>
        <v>2.9633810766951569E-3</v>
      </c>
      <c r="M49" s="8">
        <f t="shared" si="22"/>
        <v>3.3867212305086817E-3</v>
      </c>
      <c r="N49" s="9">
        <f t="shared" si="23"/>
        <v>4.2208934224404436E-4</v>
      </c>
      <c r="O49" s="8">
        <f t="shared" si="24"/>
        <v>4.5861849996472167E-3</v>
      </c>
      <c r="P49" s="9">
        <f t="shared" si="25"/>
        <v>4.6567416919495765E-3</v>
      </c>
      <c r="Q49" s="9">
        <f t="shared" si="5"/>
        <v>1.2657337739963304E-3</v>
      </c>
      <c r="R49" s="8">
        <f t="shared" si="26"/>
        <v>1.7568616383264016E-2</v>
      </c>
      <c r="S49" s="4">
        <f t="shared" ca="1" si="8"/>
        <v>0</v>
      </c>
      <c r="T49" s="4">
        <f t="shared" ca="1" si="9"/>
        <v>0</v>
      </c>
      <c r="U49" s="4">
        <f t="shared" ca="1" si="10"/>
        <v>0</v>
      </c>
      <c r="V49" s="4">
        <f t="shared" ca="1" si="11"/>
        <v>0</v>
      </c>
      <c r="W49">
        <f t="shared" ca="1" si="12"/>
        <v>473.83333333333331</v>
      </c>
      <c r="X49">
        <f t="shared" ca="1" si="13"/>
        <v>236.91666666666666</v>
      </c>
      <c r="Y49">
        <f t="shared" ca="1" si="14"/>
        <v>473.83333333333331</v>
      </c>
      <c r="Z49">
        <f t="shared" ca="1" si="15"/>
        <v>236.91666666666666</v>
      </c>
      <c r="AA49">
        <f t="shared" ca="1" si="16"/>
        <v>473.83333333333331</v>
      </c>
      <c r="AB49">
        <f t="shared" ca="1" si="17"/>
        <v>236.91666666666666</v>
      </c>
      <c r="AC49">
        <f t="shared" ca="1" si="18"/>
        <v>473.83333333333331</v>
      </c>
    </row>
    <row r="50" spans="1:29" x14ac:dyDescent="0.25">
      <c r="A50" s="5">
        <v>50</v>
      </c>
      <c r="B50" s="10" t="s">
        <v>64</v>
      </c>
      <c r="C50" s="4">
        <f>IF(B50="","",IFERROR(VALUE(VLOOKUP(B50,Data!$B:$K,2,0)),0))</f>
        <v>6160</v>
      </c>
      <c r="D50" s="4">
        <f>IF(B50="","",IFERROR(VALUE(VLOOKUP(B50,Data!$B:$K,3,0)),0))</f>
        <v>6169.2</v>
      </c>
      <c r="E50" s="4">
        <f>IF(B50="","",IFERROR(VALUE(VLOOKUP(B50,Data!$B:$K,4,0)),0))</f>
        <v>6059.1</v>
      </c>
      <c r="F50" s="4">
        <f>IF(B50="","",IFERROR(VALUE(VLOOKUP(B50,Data!$B:$K,5,0)),0))</f>
        <v>6159.45</v>
      </c>
      <c r="G50" s="5">
        <f>IF(B50="","",IFERROR(VALUE(VLOOKUP(B50,Data!$B:$K,6,0)),0))</f>
        <v>642480</v>
      </c>
      <c r="H50" s="6">
        <f>IF(B50="","",IFERROR(VALUE(VLOOKUP(B50,Data!$B:$K,7,0)),0))</f>
        <v>6119.71</v>
      </c>
      <c r="I50" s="7">
        <f>IF(B50="","",IFERROR(VALUE(VLOOKUP(B50,Data!$B:$K,10,0)),0))</f>
        <v>6191.25</v>
      </c>
      <c r="J50" s="5">
        <f t="shared" ca="1" si="19"/>
        <v>0</v>
      </c>
      <c r="K50" s="5">
        <f t="shared" si="20"/>
        <v>3931791280.8000002</v>
      </c>
      <c r="L50" s="8">
        <f t="shared" si="21"/>
        <v>5.073051948051948E-3</v>
      </c>
      <c r="M50" s="8">
        <f t="shared" si="22"/>
        <v>8.9285714285743817E-5</v>
      </c>
      <c r="N50" s="9">
        <f t="shared" si="23"/>
        <v>5.136281041792882E-3</v>
      </c>
      <c r="O50" s="8">
        <f t="shared" si="24"/>
        <v>6.5405844155844101E-3</v>
      </c>
      <c r="P50" s="9">
        <f t="shared" si="25"/>
        <v>1.4935064935064635E-3</v>
      </c>
      <c r="Q50" s="9">
        <f t="shared" si="5"/>
        <v>1.582933541144093E-3</v>
      </c>
      <c r="R50" s="8">
        <f t="shared" si="26"/>
        <v>1.7873376623376534E-2</v>
      </c>
      <c r="S50" s="4">
        <f t="shared" ca="1" si="8"/>
        <v>0</v>
      </c>
      <c r="T50" s="4">
        <f t="shared" ca="1" si="9"/>
        <v>0</v>
      </c>
      <c r="U50" s="4">
        <f t="shared" ca="1" si="10"/>
        <v>0</v>
      </c>
      <c r="V50" s="4">
        <f t="shared" ca="1" si="11"/>
        <v>0</v>
      </c>
      <c r="W50">
        <f t="shared" ca="1" si="12"/>
        <v>4127.5</v>
      </c>
      <c r="X50">
        <f t="shared" ca="1" si="13"/>
        <v>2063.75</v>
      </c>
      <c r="Y50">
        <f t="shared" ca="1" si="14"/>
        <v>4127.5</v>
      </c>
      <c r="Z50">
        <f t="shared" ca="1" si="15"/>
        <v>2063.75</v>
      </c>
      <c r="AA50">
        <f t="shared" ca="1" si="16"/>
        <v>4127.5</v>
      </c>
      <c r="AB50">
        <f t="shared" ca="1" si="17"/>
        <v>2063.75</v>
      </c>
      <c r="AC50">
        <f t="shared" ca="1" si="18"/>
        <v>4127.5</v>
      </c>
    </row>
    <row r="51" spans="1:29" x14ac:dyDescent="0.25">
      <c r="A51" s="5">
        <v>51</v>
      </c>
      <c r="B51" s="10" t="s">
        <v>77</v>
      </c>
      <c r="C51" s="4">
        <f>IF(B51="","",IFERROR(VALUE(VLOOKUP(B51,Data!$B:$K,2,0)),0))</f>
        <v>0</v>
      </c>
      <c r="D51" s="4">
        <f>IF(B51="","",IFERROR(VALUE(VLOOKUP(B51,Data!$B:$K,3,0)),0))</f>
        <v>0</v>
      </c>
      <c r="E51" s="4">
        <f>IF(B51="","",IFERROR(VALUE(VLOOKUP(B51,Data!$B:$K,4,0)),0))</f>
        <v>0</v>
      </c>
      <c r="F51" s="4">
        <f>IF(B51="","",IFERROR(VALUE(VLOOKUP(B51,Data!$B:$K,5,0)),0))</f>
        <v>0</v>
      </c>
      <c r="G51" s="5">
        <f>IF(B51="","",IFERROR(VALUE(VLOOKUP(B51,Data!$B:$K,6,0)),0))</f>
        <v>0</v>
      </c>
      <c r="H51" s="6">
        <f>IF(B51="","",IFERROR(VALUE(VLOOKUP(B51,Data!$B:$K,7,0)),0))</f>
        <v>0</v>
      </c>
      <c r="I51" s="7">
        <f>IF(B51="","",IFERROR(VALUE(VLOOKUP(B51,Data!$B:$K,10,0)),0))</f>
        <v>0</v>
      </c>
      <c r="J51" s="5">
        <f t="shared" ca="1" si="19"/>
        <v>0</v>
      </c>
      <c r="K51" s="5">
        <f t="shared" si="20"/>
        <v>0</v>
      </c>
      <c r="L51" s="8" t="str">
        <f t="shared" si="21"/>
        <v/>
      </c>
      <c r="M51" s="8" t="str">
        <f t="shared" si="22"/>
        <v/>
      </c>
      <c r="N51" s="9" t="str">
        <f t="shared" si="23"/>
        <v/>
      </c>
      <c r="O51" s="8" t="str">
        <f t="shared" si="24"/>
        <v/>
      </c>
      <c r="P51" s="9">
        <f t="shared" si="25"/>
        <v>0</v>
      </c>
      <c r="Q51" s="9" t="str">
        <f t="shared" si="5"/>
        <v/>
      </c>
      <c r="R51" s="8" t="str">
        <f t="shared" si="26"/>
        <v/>
      </c>
      <c r="S51" s="4">
        <f t="shared" ca="1" si="8"/>
        <v>0</v>
      </c>
      <c r="T51" s="4">
        <f t="shared" ca="1" si="9"/>
        <v>0</v>
      </c>
      <c r="U51" s="4">
        <f t="shared" ca="1" si="10"/>
        <v>0</v>
      </c>
      <c r="V51" s="4">
        <f t="shared" ca="1" si="11"/>
        <v>0</v>
      </c>
      <c r="W51">
        <f t="shared" ca="1" si="12"/>
        <v>0</v>
      </c>
      <c r="X51">
        <f t="shared" ca="1" si="13"/>
        <v>0</v>
      </c>
      <c r="Y51">
        <f t="shared" ca="1" si="14"/>
        <v>0</v>
      </c>
      <c r="Z51">
        <f t="shared" ca="1" si="15"/>
        <v>0</v>
      </c>
      <c r="AA51">
        <f t="shared" ca="1" si="16"/>
        <v>0</v>
      </c>
      <c r="AB51">
        <f t="shared" ca="1" si="17"/>
        <v>0</v>
      </c>
      <c r="AC51">
        <f t="shared" ca="1" si="18"/>
        <v>0</v>
      </c>
    </row>
    <row r="52" spans="1:29" x14ac:dyDescent="0.25">
      <c r="A52" s="5">
        <v>52</v>
      </c>
      <c r="B52" s="10" t="s">
        <v>21</v>
      </c>
      <c r="C52" s="4">
        <f>IF(B52="","",IFERROR(VALUE(VLOOKUP(B52,Data!$B:$K,2,0)),0))</f>
        <v>16250</v>
      </c>
      <c r="D52" s="4">
        <f>IF(B52="","",IFERROR(VALUE(VLOOKUP(B52,Data!$B:$K,3,0)),0))</f>
        <v>16362</v>
      </c>
      <c r="E52" s="4">
        <f>IF(B52="","",IFERROR(VALUE(VLOOKUP(B52,Data!$B:$K,4,0)),0))</f>
        <v>15951</v>
      </c>
      <c r="F52" s="4">
        <f>IF(B52="","",IFERROR(VALUE(VLOOKUP(B52,Data!$B:$K,5,0)),0))</f>
        <v>16326.1</v>
      </c>
      <c r="G52" s="5">
        <f>IF(B52="","",IFERROR(VALUE(VLOOKUP(B52,Data!$B:$K,6,0)),0))</f>
        <v>147899</v>
      </c>
      <c r="H52" s="6">
        <f>IF(B52="","",IFERROR(VALUE(VLOOKUP(B52,Data!$B:$K,7,0)),0))</f>
        <v>16132.28</v>
      </c>
      <c r="I52" s="7">
        <f>IF(B52="","",IFERROR(VALUE(VLOOKUP(B52,Data!$B:$K,10,0)),0))</f>
        <v>16180.8</v>
      </c>
      <c r="J52" s="5">
        <f t="shared" ca="1" si="19"/>
        <v>0</v>
      </c>
      <c r="K52" s="5">
        <f t="shared" si="20"/>
        <v>2385948079.7200003</v>
      </c>
      <c r="L52" s="8">
        <f t="shared" si="21"/>
        <v>4.2584615384615833E-3</v>
      </c>
      <c r="M52" s="8">
        <f t="shared" si="22"/>
        <v>4.6830769230769452E-3</v>
      </c>
      <c r="N52" s="9">
        <f t="shared" si="23"/>
        <v>8.9797785029171046E-3</v>
      </c>
      <c r="O52" s="8">
        <f t="shared" si="24"/>
        <v>7.2443076923076524E-3</v>
      </c>
      <c r="P52" s="9">
        <f t="shared" si="25"/>
        <v>6.8923076923076941E-3</v>
      </c>
      <c r="Q52" s="9">
        <f t="shared" si="5"/>
        <v>2.1989329968577706E-3</v>
      </c>
      <c r="R52" s="8">
        <f t="shared" si="26"/>
        <v>2.5292307692307694E-2</v>
      </c>
      <c r="S52" s="4">
        <f t="shared" ca="1" si="8"/>
        <v>0</v>
      </c>
      <c r="T52" s="4">
        <f t="shared" ca="1" si="9"/>
        <v>0</v>
      </c>
      <c r="U52" s="4">
        <f t="shared" ca="1" si="10"/>
        <v>0</v>
      </c>
      <c r="V52" s="4">
        <f t="shared" ca="1" si="11"/>
        <v>0</v>
      </c>
      <c r="W52">
        <f t="shared" ca="1" si="12"/>
        <v>10787.199999999999</v>
      </c>
      <c r="X52">
        <f t="shared" ca="1" si="13"/>
        <v>5393.5999999999995</v>
      </c>
      <c r="Y52">
        <f t="shared" ca="1" si="14"/>
        <v>10787.199999999999</v>
      </c>
      <c r="Z52">
        <f t="shared" ca="1" si="15"/>
        <v>5393.5999999999995</v>
      </c>
      <c r="AA52">
        <f t="shared" ca="1" si="16"/>
        <v>10787.199999999999</v>
      </c>
      <c r="AB52">
        <f t="shared" ca="1" si="17"/>
        <v>5393.5999999999995</v>
      </c>
      <c r="AC52">
        <f t="shared" ca="1" si="18"/>
        <v>10787.199999999999</v>
      </c>
    </row>
    <row r="53" spans="1:29" x14ac:dyDescent="0.25">
      <c r="A53" s="5">
        <v>53</v>
      </c>
      <c r="B53" s="10"/>
      <c r="C53" s="4" t="str">
        <f>IF(B53="","",IFERROR(VALUE(VLOOKUP(B53,Data!$B:$K,2,0)),0))</f>
        <v/>
      </c>
      <c r="D53" s="4" t="str">
        <f>IF(B53="","",IFERROR(VALUE(VLOOKUP(B53,Data!$B:$K,3,0)),0))</f>
        <v/>
      </c>
      <c r="E53" s="4" t="str">
        <f>IF(B53="","",IFERROR(VALUE(VLOOKUP(B53,Data!$B:$K,4,0)),0))</f>
        <v/>
      </c>
      <c r="F53" s="4" t="str">
        <f>IF(B53="","",IFERROR(VALUE(VLOOKUP(B53,Data!$B:$K,5,0)),0))</f>
        <v/>
      </c>
      <c r="G53" s="5" t="str">
        <f>IF(B53="","",IFERROR(VALUE(VLOOKUP(B53,Data!$B:$K,6,0)),0))</f>
        <v/>
      </c>
      <c r="H53" s="6" t="str">
        <f>IF(B53="","",IFERROR(VALUE(VLOOKUP(B53,Data!$B:$K,7,0)),0))</f>
        <v/>
      </c>
      <c r="I53" s="7" t="str">
        <f>IF(B53="","",IFERROR(VALUE(VLOOKUP(B53,Data!$B:$K,10,0)),0))</f>
        <v/>
      </c>
      <c r="J53" s="5" t="str">
        <f t="shared" ca="1" si="19"/>
        <v/>
      </c>
      <c r="K53" s="5" t="str">
        <f t="shared" si="20"/>
        <v/>
      </c>
      <c r="L53" s="8" t="str">
        <f t="shared" si="21"/>
        <v/>
      </c>
      <c r="M53" s="8" t="str">
        <f t="shared" si="22"/>
        <v/>
      </c>
      <c r="N53" s="9" t="str">
        <f t="shared" si="23"/>
        <v/>
      </c>
      <c r="O53" s="8" t="str">
        <f t="shared" si="24"/>
        <v/>
      </c>
      <c r="P53" s="9" t="str">
        <f t="shared" si="25"/>
        <v/>
      </c>
      <c r="Q53" s="9" t="str">
        <f t="shared" si="5"/>
        <v/>
      </c>
      <c r="R53" s="8" t="str">
        <f t="shared" si="26"/>
        <v/>
      </c>
      <c r="S53" s="4" t="str">
        <f t="shared" ca="1" si="8"/>
        <v/>
      </c>
      <c r="T53" s="4" t="str">
        <f t="shared" ca="1" si="9"/>
        <v/>
      </c>
      <c r="U53" s="4" t="str">
        <f t="shared" ca="1" si="10"/>
        <v/>
      </c>
      <c r="V53" s="4" t="str">
        <f t="shared" ca="1" si="11"/>
        <v/>
      </c>
      <c r="W53" t="str">
        <f t="shared" si="12"/>
        <v/>
      </c>
      <c r="X53" t="str">
        <f t="shared" si="13"/>
        <v/>
      </c>
      <c r="Y53" t="str">
        <f t="shared" si="14"/>
        <v/>
      </c>
      <c r="Z53" t="str">
        <f t="shared" si="15"/>
        <v/>
      </c>
      <c r="AA53" t="str">
        <f t="shared" si="16"/>
        <v/>
      </c>
      <c r="AB53" t="str">
        <f t="shared" si="17"/>
        <v/>
      </c>
      <c r="AC53" t="str">
        <f t="shared" si="18"/>
        <v/>
      </c>
    </row>
    <row r="54" spans="1:29" x14ac:dyDescent="0.25">
      <c r="A54" s="5">
        <v>54</v>
      </c>
      <c r="B54" s="10"/>
      <c r="C54" s="4" t="str">
        <f>IF(B54="","",IFERROR(VALUE(VLOOKUP(B54,Data!$B:$K,2,0)),0))</f>
        <v/>
      </c>
      <c r="D54" s="4" t="str">
        <f>IF(B54="","",IFERROR(VALUE(VLOOKUP(B54,Data!$B:$K,3,0)),0))</f>
        <v/>
      </c>
      <c r="E54" s="4" t="str">
        <f>IF(B54="","",IFERROR(VALUE(VLOOKUP(B54,Data!$B:$K,4,0)),0))</f>
        <v/>
      </c>
      <c r="F54" s="4" t="str">
        <f>IF(B54="","",IFERROR(VALUE(VLOOKUP(B54,Data!$B:$K,5,0)),0))</f>
        <v/>
      </c>
      <c r="G54" s="5" t="str">
        <f>IF(B54="","",IFERROR(VALUE(VLOOKUP(B54,Data!$B:$K,6,0)),0))</f>
        <v/>
      </c>
      <c r="H54" s="6" t="str">
        <f>IF(B54="","",IFERROR(VALUE(VLOOKUP(B54,Data!$B:$K,7,0)),0))</f>
        <v/>
      </c>
      <c r="I54" s="7" t="str">
        <f>IF(B54="","",IFERROR(VALUE(VLOOKUP(B54,Data!$B:$K,10,0)),0))</f>
        <v/>
      </c>
      <c r="J54" s="5" t="str">
        <f t="shared" ca="1" si="19"/>
        <v/>
      </c>
      <c r="K54" s="5" t="str">
        <f t="shared" si="20"/>
        <v/>
      </c>
      <c r="L54" s="8" t="str">
        <f t="shared" si="21"/>
        <v/>
      </c>
      <c r="M54" s="8" t="str">
        <f t="shared" si="22"/>
        <v/>
      </c>
      <c r="N54" s="9" t="str">
        <f t="shared" si="23"/>
        <v/>
      </c>
      <c r="O54" s="8" t="str">
        <f t="shared" si="24"/>
        <v/>
      </c>
      <c r="P54" s="9" t="str">
        <f t="shared" si="25"/>
        <v/>
      </c>
      <c r="Q54" s="9" t="str">
        <f t="shared" si="5"/>
        <v/>
      </c>
      <c r="R54" s="8" t="str">
        <f t="shared" si="26"/>
        <v/>
      </c>
      <c r="S54" s="4" t="str">
        <f t="shared" ca="1" si="8"/>
        <v/>
      </c>
      <c r="T54" s="4" t="str">
        <f t="shared" ca="1" si="9"/>
        <v/>
      </c>
      <c r="U54" s="4" t="str">
        <f t="shared" ca="1" si="10"/>
        <v/>
      </c>
      <c r="V54" s="4" t="str">
        <f t="shared" ca="1" si="11"/>
        <v/>
      </c>
      <c r="W54" t="str">
        <f t="shared" si="12"/>
        <v/>
      </c>
      <c r="X54" t="str">
        <f t="shared" si="13"/>
        <v/>
      </c>
      <c r="Y54" t="str">
        <f t="shared" si="14"/>
        <v/>
      </c>
      <c r="Z54" t="str">
        <f t="shared" si="15"/>
        <v/>
      </c>
      <c r="AA54" t="str">
        <f t="shared" si="16"/>
        <v/>
      </c>
      <c r="AB54" t="str">
        <f t="shared" si="17"/>
        <v/>
      </c>
      <c r="AC54" t="str">
        <f t="shared" si="18"/>
        <v/>
      </c>
    </row>
    <row r="55" spans="1:29" x14ac:dyDescent="0.25">
      <c r="A55" s="5">
        <v>55</v>
      </c>
      <c r="B55" s="10"/>
      <c r="C55" s="4" t="str">
        <f>IF(B55="","",IFERROR(VALUE(VLOOKUP(B55,Data!$B:$K,2,0)),0))</f>
        <v/>
      </c>
      <c r="D55" s="4" t="str">
        <f>IF(B55="","",IFERROR(VALUE(VLOOKUP(B55,Data!$B:$K,3,0)),0))</f>
        <v/>
      </c>
      <c r="E55" s="4" t="str">
        <f>IF(B55="","",IFERROR(VALUE(VLOOKUP(B55,Data!$B:$K,4,0)),0))</f>
        <v/>
      </c>
      <c r="F55" s="4" t="str">
        <f>IF(B55="","",IFERROR(VALUE(VLOOKUP(B55,Data!$B:$K,5,0)),0))</f>
        <v/>
      </c>
      <c r="G55" s="5" t="str">
        <f>IF(B55="","",IFERROR(VALUE(VLOOKUP(B55,Data!$B:$K,6,0)),0))</f>
        <v/>
      </c>
      <c r="H55" s="6" t="str">
        <f>IF(B55="","",IFERROR(VALUE(VLOOKUP(B55,Data!$B:$K,7,0)),0))</f>
        <v/>
      </c>
      <c r="I55" s="7" t="str">
        <f>IF(B55="","",IFERROR(VALUE(VLOOKUP(B55,Data!$B:$K,10,0)),0))</f>
        <v/>
      </c>
      <c r="J55" s="5" t="str">
        <f t="shared" ca="1" si="19"/>
        <v/>
      </c>
      <c r="K55" s="5" t="str">
        <f t="shared" si="20"/>
        <v/>
      </c>
      <c r="L55" s="8" t="str">
        <f t="shared" si="21"/>
        <v/>
      </c>
      <c r="M55" s="8" t="str">
        <f t="shared" si="22"/>
        <v/>
      </c>
      <c r="N55" s="9" t="str">
        <f t="shared" si="23"/>
        <v/>
      </c>
      <c r="O55" s="8" t="str">
        <f t="shared" si="24"/>
        <v/>
      </c>
      <c r="P55" s="9" t="str">
        <f t="shared" si="25"/>
        <v/>
      </c>
      <c r="Q55" s="9" t="str">
        <f t="shared" si="5"/>
        <v/>
      </c>
      <c r="R55" s="8" t="str">
        <f t="shared" si="26"/>
        <v/>
      </c>
      <c r="S55" s="4" t="str">
        <f t="shared" ca="1" si="8"/>
        <v/>
      </c>
      <c r="T55" s="4" t="str">
        <f t="shared" ca="1" si="9"/>
        <v/>
      </c>
      <c r="U55" s="4" t="str">
        <f t="shared" ca="1" si="10"/>
        <v/>
      </c>
      <c r="V55" s="4" t="str">
        <f t="shared" ca="1" si="11"/>
        <v/>
      </c>
      <c r="W55" t="str">
        <f t="shared" si="12"/>
        <v/>
      </c>
      <c r="X55" t="str">
        <f t="shared" si="13"/>
        <v/>
      </c>
      <c r="Y55" t="str">
        <f t="shared" si="14"/>
        <v/>
      </c>
      <c r="Z55" t="str">
        <f t="shared" si="15"/>
        <v/>
      </c>
      <c r="AA55" t="str">
        <f t="shared" si="16"/>
        <v/>
      </c>
      <c r="AB55" t="str">
        <f t="shared" si="17"/>
        <v/>
      </c>
      <c r="AC55" t="str">
        <f t="shared" si="18"/>
        <v/>
      </c>
    </row>
    <row r="56" spans="1:29" x14ac:dyDescent="0.25">
      <c r="A56" s="5">
        <v>56</v>
      </c>
      <c r="B56" s="10"/>
      <c r="C56" s="4" t="str">
        <f>IF(B56="","",IFERROR(VALUE(VLOOKUP(B56,Data!$B:$K,2,0)),0))</f>
        <v/>
      </c>
      <c r="D56" s="4" t="str">
        <f>IF(B56="","",IFERROR(VALUE(VLOOKUP(B56,Data!$B:$K,3,0)),0))</f>
        <v/>
      </c>
      <c r="E56" s="4" t="str">
        <f>IF(B56="","",IFERROR(VALUE(VLOOKUP(B56,Data!$B:$K,4,0)),0))</f>
        <v/>
      </c>
      <c r="F56" s="4" t="str">
        <f>IF(B56="","",IFERROR(VALUE(VLOOKUP(B56,Data!$B:$K,5,0)),0))</f>
        <v/>
      </c>
      <c r="G56" s="5" t="str">
        <f>IF(B56="","",IFERROR(VALUE(VLOOKUP(B56,Data!$B:$K,6,0)),0))</f>
        <v/>
      </c>
      <c r="H56" s="6" t="str">
        <f>IF(B56="","",IFERROR(VALUE(VLOOKUP(B56,Data!$B:$K,7,0)),0))</f>
        <v/>
      </c>
      <c r="I56" s="7" t="str">
        <f>IF(B56="","",IFERROR(VALUE(VLOOKUP(B56,Data!$B:$K,10,0)),0))</f>
        <v/>
      </c>
      <c r="J56" s="5" t="str">
        <f t="shared" ca="1" si="19"/>
        <v/>
      </c>
      <c r="K56" s="5" t="str">
        <f t="shared" si="20"/>
        <v/>
      </c>
      <c r="L56" s="8" t="str">
        <f t="shared" si="21"/>
        <v/>
      </c>
      <c r="M56" s="8" t="str">
        <f t="shared" si="22"/>
        <v/>
      </c>
      <c r="N56" s="9" t="str">
        <f t="shared" si="23"/>
        <v/>
      </c>
      <c r="O56" s="8" t="str">
        <f t="shared" si="24"/>
        <v/>
      </c>
      <c r="P56" s="9" t="str">
        <f t="shared" si="25"/>
        <v/>
      </c>
      <c r="Q56" s="9" t="str">
        <f t="shared" si="5"/>
        <v/>
      </c>
      <c r="R56" s="8" t="str">
        <f t="shared" si="26"/>
        <v/>
      </c>
      <c r="S56" s="4" t="str">
        <f t="shared" ca="1" si="8"/>
        <v/>
      </c>
      <c r="T56" s="4" t="str">
        <f t="shared" ca="1" si="9"/>
        <v/>
      </c>
      <c r="U56" s="4" t="str">
        <f t="shared" ca="1" si="10"/>
        <v/>
      </c>
      <c r="V56" s="4" t="str">
        <f t="shared" ca="1" si="11"/>
        <v/>
      </c>
      <c r="W56" t="str">
        <f t="shared" si="12"/>
        <v/>
      </c>
      <c r="X56" t="str">
        <f t="shared" si="13"/>
        <v/>
      </c>
      <c r="Y56" t="str">
        <f t="shared" si="14"/>
        <v/>
      </c>
      <c r="Z56" t="str">
        <f t="shared" si="15"/>
        <v/>
      </c>
      <c r="AA56" t="str">
        <f t="shared" si="16"/>
        <v/>
      </c>
      <c r="AB56" t="str">
        <f t="shared" si="17"/>
        <v/>
      </c>
      <c r="AC56" t="str">
        <f t="shared" si="18"/>
        <v/>
      </c>
    </row>
    <row r="57" spans="1:29" x14ac:dyDescent="0.25">
      <c r="A57" s="5">
        <v>57</v>
      </c>
      <c r="B57" s="10"/>
      <c r="C57" s="4" t="str">
        <f>IF(B57="","",IFERROR(VALUE(VLOOKUP(B57,Data!$B:$K,2,0)),0))</f>
        <v/>
      </c>
      <c r="D57" s="4" t="str">
        <f>IF(B57="","",IFERROR(VALUE(VLOOKUP(B57,Data!$B:$K,3,0)),0))</f>
        <v/>
      </c>
      <c r="E57" s="4" t="str">
        <f>IF(B57="","",IFERROR(VALUE(VLOOKUP(B57,Data!$B:$K,4,0)),0))</f>
        <v/>
      </c>
      <c r="F57" s="4" t="str">
        <f>IF(B57="","",IFERROR(VALUE(VLOOKUP(B57,Data!$B:$K,5,0)),0))</f>
        <v/>
      </c>
      <c r="G57" s="5" t="str">
        <f>IF(B57="","",IFERROR(VALUE(VLOOKUP(B57,Data!$B:$K,6,0)),0))</f>
        <v/>
      </c>
      <c r="H57" s="6" t="str">
        <f>IF(B57="","",IFERROR(VALUE(VLOOKUP(B57,Data!$B:$K,7,0)),0))</f>
        <v/>
      </c>
      <c r="I57" s="7" t="str">
        <f>IF(B57="","",IFERROR(VALUE(VLOOKUP(B57,Data!$B:$K,10,0)),0))</f>
        <v/>
      </c>
      <c r="J57" s="5" t="str">
        <f t="shared" ca="1" si="19"/>
        <v/>
      </c>
      <c r="K57" s="5" t="str">
        <f t="shared" si="20"/>
        <v/>
      </c>
      <c r="L57" s="8" t="str">
        <f t="shared" si="21"/>
        <v/>
      </c>
      <c r="M57" s="8" t="str">
        <f t="shared" si="22"/>
        <v/>
      </c>
      <c r="N57" s="9" t="str">
        <f t="shared" si="23"/>
        <v/>
      </c>
      <c r="O57" s="8" t="str">
        <f t="shared" si="24"/>
        <v/>
      </c>
      <c r="P57" s="9" t="str">
        <f t="shared" si="25"/>
        <v/>
      </c>
      <c r="Q57" s="9" t="str">
        <f t="shared" si="5"/>
        <v/>
      </c>
      <c r="R57" s="8" t="str">
        <f t="shared" si="26"/>
        <v/>
      </c>
      <c r="S57" s="4" t="str">
        <f t="shared" ca="1" si="8"/>
        <v/>
      </c>
      <c r="T57" s="4" t="str">
        <f t="shared" ca="1" si="9"/>
        <v/>
      </c>
      <c r="U57" s="4" t="str">
        <f t="shared" ca="1" si="10"/>
        <v/>
      </c>
      <c r="V57" s="4" t="str">
        <f t="shared" ca="1" si="11"/>
        <v/>
      </c>
      <c r="W57" t="str">
        <f t="shared" si="12"/>
        <v/>
      </c>
      <c r="X57" t="str">
        <f t="shared" si="13"/>
        <v/>
      </c>
      <c r="Y57" t="str">
        <f t="shared" si="14"/>
        <v/>
      </c>
      <c r="Z57" t="str">
        <f t="shared" si="15"/>
        <v/>
      </c>
      <c r="AA57" t="str">
        <f t="shared" si="16"/>
        <v/>
      </c>
      <c r="AB57" t="str">
        <f t="shared" si="17"/>
        <v/>
      </c>
      <c r="AC57" t="str">
        <f t="shared" si="18"/>
        <v/>
      </c>
    </row>
    <row r="58" spans="1:29" x14ac:dyDescent="0.25">
      <c r="A58" s="5">
        <v>58</v>
      </c>
      <c r="B58" s="10"/>
      <c r="C58" s="4" t="str">
        <f>IF(B58="","",IFERROR(VALUE(VLOOKUP(B58,Data!$B:$K,2,0)),0))</f>
        <v/>
      </c>
      <c r="D58" s="4" t="str">
        <f>IF(B58="","",IFERROR(VALUE(VLOOKUP(B58,Data!$B:$K,3,0)),0))</f>
        <v/>
      </c>
      <c r="E58" s="4" t="str">
        <f>IF(B58="","",IFERROR(VALUE(VLOOKUP(B58,Data!$B:$K,4,0)),0))</f>
        <v/>
      </c>
      <c r="F58" s="4" t="str">
        <f>IF(B58="","",IFERROR(VALUE(VLOOKUP(B58,Data!$B:$K,5,0)),0))</f>
        <v/>
      </c>
      <c r="G58" s="5" t="str">
        <f>IF(B58="","",IFERROR(VALUE(VLOOKUP(B58,Data!$B:$K,6,0)),0))</f>
        <v/>
      </c>
      <c r="H58" s="6" t="str">
        <f>IF(B58="","",IFERROR(VALUE(VLOOKUP(B58,Data!$B:$K,7,0)),0))</f>
        <v/>
      </c>
      <c r="I58" s="7" t="str">
        <f>IF(B58="","",IFERROR(VALUE(VLOOKUP(B58,Data!$B:$K,10,0)),0))</f>
        <v/>
      </c>
      <c r="J58" s="5" t="str">
        <f t="shared" ca="1" si="19"/>
        <v/>
      </c>
      <c r="K58" s="5" t="str">
        <f t="shared" si="20"/>
        <v/>
      </c>
      <c r="L58" s="8" t="str">
        <f t="shared" si="21"/>
        <v/>
      </c>
      <c r="M58" s="8" t="str">
        <f t="shared" si="22"/>
        <v/>
      </c>
      <c r="N58" s="9" t="str">
        <f t="shared" si="23"/>
        <v/>
      </c>
      <c r="O58" s="8" t="str">
        <f t="shared" si="24"/>
        <v/>
      </c>
      <c r="P58" s="9" t="str">
        <f t="shared" si="25"/>
        <v/>
      </c>
      <c r="Q58" s="9" t="str">
        <f t="shared" si="5"/>
        <v/>
      </c>
      <c r="R58" s="8" t="str">
        <f t="shared" si="26"/>
        <v/>
      </c>
      <c r="S58" s="4" t="str">
        <f t="shared" ca="1" si="8"/>
        <v/>
      </c>
      <c r="T58" s="4" t="str">
        <f t="shared" ca="1" si="9"/>
        <v/>
      </c>
      <c r="U58" s="4" t="str">
        <f t="shared" ca="1" si="10"/>
        <v/>
      </c>
      <c r="V58" s="4" t="str">
        <f t="shared" ca="1" si="11"/>
        <v/>
      </c>
      <c r="W58" t="str">
        <f t="shared" si="12"/>
        <v/>
      </c>
      <c r="X58" t="str">
        <f t="shared" si="13"/>
        <v/>
      </c>
      <c r="Y58" t="str">
        <f t="shared" si="14"/>
        <v/>
      </c>
      <c r="Z58" t="str">
        <f t="shared" si="15"/>
        <v/>
      </c>
      <c r="AA58" t="str">
        <f t="shared" si="16"/>
        <v/>
      </c>
      <c r="AB58" t="str">
        <f t="shared" si="17"/>
        <v/>
      </c>
      <c r="AC58" t="str">
        <f t="shared" si="18"/>
        <v/>
      </c>
    </row>
    <row r="59" spans="1:29" x14ac:dyDescent="0.25">
      <c r="A59" s="5">
        <v>59</v>
      </c>
      <c r="B59" s="10"/>
      <c r="C59" s="4" t="str">
        <f>IF(B59="","",IFERROR(VALUE(VLOOKUP(B59,Data!$B:$K,2,0)),0))</f>
        <v/>
      </c>
      <c r="D59" s="4" t="str">
        <f>IF(B59="","",IFERROR(VALUE(VLOOKUP(B59,Data!$B:$K,3,0)),0))</f>
        <v/>
      </c>
      <c r="E59" s="4" t="str">
        <f>IF(B59="","",IFERROR(VALUE(VLOOKUP(B59,Data!$B:$K,4,0)),0))</f>
        <v/>
      </c>
      <c r="F59" s="4" t="str">
        <f>IF(B59="","",IFERROR(VALUE(VLOOKUP(B59,Data!$B:$K,5,0)),0))</f>
        <v/>
      </c>
      <c r="G59" s="5" t="str">
        <f>IF(B59="","",IFERROR(VALUE(VLOOKUP(B59,Data!$B:$K,6,0)),0))</f>
        <v/>
      </c>
      <c r="H59" s="6" t="str">
        <f>IF(B59="","",IFERROR(VALUE(VLOOKUP(B59,Data!$B:$K,7,0)),0))</f>
        <v/>
      </c>
      <c r="I59" s="7" t="str">
        <f>IF(B59="","",IFERROR(VALUE(VLOOKUP(B59,Data!$B:$K,10,0)),0))</f>
        <v/>
      </c>
      <c r="J59" s="5" t="str">
        <f t="shared" ca="1" si="19"/>
        <v/>
      </c>
      <c r="K59" s="5" t="str">
        <f t="shared" si="20"/>
        <v/>
      </c>
      <c r="L59" s="8" t="str">
        <f t="shared" si="21"/>
        <v/>
      </c>
      <c r="M59" s="8" t="str">
        <f t="shared" si="22"/>
        <v/>
      </c>
      <c r="N59" s="9" t="str">
        <f t="shared" si="23"/>
        <v/>
      </c>
      <c r="O59" s="8" t="str">
        <f t="shared" si="24"/>
        <v/>
      </c>
      <c r="P59" s="9" t="str">
        <f t="shared" si="25"/>
        <v/>
      </c>
      <c r="Q59" s="9" t="str">
        <f t="shared" si="5"/>
        <v/>
      </c>
      <c r="R59" s="8" t="str">
        <f t="shared" si="26"/>
        <v/>
      </c>
      <c r="S59" s="4" t="str">
        <f t="shared" ca="1" si="8"/>
        <v/>
      </c>
      <c r="T59" s="4" t="str">
        <f t="shared" ca="1" si="9"/>
        <v/>
      </c>
      <c r="U59" s="4" t="str">
        <f t="shared" ca="1" si="10"/>
        <v/>
      </c>
      <c r="V59" s="4" t="str">
        <f t="shared" ca="1" si="11"/>
        <v/>
      </c>
      <c r="W59" t="str">
        <f t="shared" si="12"/>
        <v/>
      </c>
      <c r="X59" t="str">
        <f t="shared" si="13"/>
        <v/>
      </c>
      <c r="Y59" t="str">
        <f t="shared" si="14"/>
        <v/>
      </c>
      <c r="Z59" t="str">
        <f t="shared" si="15"/>
        <v/>
      </c>
      <c r="AA59" t="str">
        <f t="shared" si="16"/>
        <v/>
      </c>
      <c r="AB59" t="str">
        <f t="shared" si="17"/>
        <v/>
      </c>
      <c r="AC59" t="str">
        <f t="shared" si="18"/>
        <v/>
      </c>
    </row>
    <row r="60" spans="1:29" x14ac:dyDescent="0.25">
      <c r="A60" s="5">
        <v>60</v>
      </c>
      <c r="B60" s="10"/>
      <c r="C60" s="4" t="str">
        <f>IF(B60="","",IFERROR(VALUE(VLOOKUP(B60,Data!$B:$K,2,0)),0))</f>
        <v/>
      </c>
      <c r="D60" s="4" t="str">
        <f>IF(B60="","",IFERROR(VALUE(VLOOKUP(B60,Data!$B:$K,3,0)),0))</f>
        <v/>
      </c>
      <c r="E60" s="4" t="str">
        <f>IF(B60="","",IFERROR(VALUE(VLOOKUP(B60,Data!$B:$K,4,0)),0))</f>
        <v/>
      </c>
      <c r="F60" s="4" t="str">
        <f>IF(B60="","",IFERROR(VALUE(VLOOKUP(B60,Data!$B:$K,5,0)),0))</f>
        <v/>
      </c>
      <c r="G60" s="5" t="str">
        <f>IF(B60="","",IFERROR(VALUE(VLOOKUP(B60,Data!$B:$K,6,0)),0))</f>
        <v/>
      </c>
      <c r="H60" s="6" t="str">
        <f>IF(B60="","",IFERROR(VALUE(VLOOKUP(B60,Data!$B:$K,7,0)),0))</f>
        <v/>
      </c>
      <c r="I60" s="7" t="str">
        <f>IF(B60="","",IFERROR(VALUE(VLOOKUP(B60,Data!$B:$K,10,0)),0))</f>
        <v/>
      </c>
      <c r="J60" s="5" t="str">
        <f t="shared" ca="1" si="19"/>
        <v/>
      </c>
      <c r="K60" s="5" t="str">
        <f t="shared" si="20"/>
        <v/>
      </c>
      <c r="L60" s="8" t="str">
        <f t="shared" si="21"/>
        <v/>
      </c>
      <c r="M60" s="8" t="str">
        <f t="shared" si="22"/>
        <v/>
      </c>
      <c r="N60" s="9" t="str">
        <f t="shared" si="23"/>
        <v/>
      </c>
      <c r="O60" s="8" t="str">
        <f t="shared" si="24"/>
        <v/>
      </c>
      <c r="P60" s="9" t="str">
        <f t="shared" si="25"/>
        <v/>
      </c>
      <c r="Q60" s="9" t="str">
        <f>IF(B60="","",IFERROR(IF(F60=0,0,(D60-E60)/F60)-(IF((F60-E60)&gt;(D60-F60),(F60-E60)/F60,IF((F60-E60)&lt;(D60-F60),(D60-F60)/F60,((D60-E60)/F60)/2))),""))</f>
        <v/>
      </c>
      <c r="R60" s="8" t="str">
        <f t="shared" si="26"/>
        <v/>
      </c>
      <c r="S60" s="4" t="str">
        <f t="shared" ca="1" si="8"/>
        <v/>
      </c>
      <c r="T60" s="4" t="str">
        <f t="shared" ca="1" si="9"/>
        <v/>
      </c>
      <c r="U60" s="4" t="str">
        <f t="shared" ca="1" si="10"/>
        <v/>
      </c>
      <c r="V60" s="4" t="str">
        <f t="shared" ca="1" si="11"/>
        <v/>
      </c>
      <c r="W60" t="str">
        <f t="shared" si="12"/>
        <v/>
      </c>
      <c r="X60" t="str">
        <f t="shared" si="13"/>
        <v/>
      </c>
      <c r="Y60" t="str">
        <f t="shared" si="14"/>
        <v/>
      </c>
      <c r="Z60" t="str">
        <f t="shared" si="15"/>
        <v/>
      </c>
      <c r="AA60" t="str">
        <f t="shared" si="16"/>
        <v/>
      </c>
      <c r="AB60" t="str">
        <f t="shared" si="17"/>
        <v/>
      </c>
      <c r="AC60" t="str">
        <f t="shared" si="18"/>
        <v/>
      </c>
    </row>
  </sheetData>
  <autoFilter ref="A1:AC60" xr:uid="{618BC544-58A1-43AA-B92A-5BA1378AD5A2}"/>
  <conditionalFormatting sqref="K1:K60">
    <cfRule type="dataBar" priority="4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{81122AD0-6D28-4551-A660-B88F6C1A5C35}</x14:id>
        </ext>
      </extLst>
    </cfRule>
  </conditionalFormatting>
  <conditionalFormatting sqref="G1:G60">
    <cfRule type="dataBar" priority="5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{A337EC44-BB1F-4987-97A5-35DC2EC6474B}</x14:id>
        </ext>
      </extLst>
    </cfRule>
  </conditionalFormatting>
  <conditionalFormatting sqref="B1:B60 A1">
    <cfRule type="colorScale" priority="45">
      <colorScale>
        <cfvo type="min"/>
        <cfvo type="max"/>
        <color theme="7" tint="0.59999389629810485"/>
        <color rgb="FFFFEF9C"/>
      </colorScale>
    </cfRule>
  </conditionalFormatting>
  <conditionalFormatting sqref="L1:L60">
    <cfRule type="dataBar" priority="4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{41931FED-05D0-4288-9EAD-13B14AC8C56E}</x14:id>
        </ext>
      </extLst>
    </cfRule>
  </conditionalFormatting>
  <conditionalFormatting sqref="M1:M60">
    <cfRule type="dataBar" priority="3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{A033EE66-A4C5-4F90-BDE9-C0E0749E2C3B}</x14:id>
        </ext>
      </extLst>
    </cfRule>
  </conditionalFormatting>
  <conditionalFormatting sqref="M2:M60">
    <cfRule type="expression" dxfId="19" priority="41">
      <formula>F2&lt;C2</formula>
    </cfRule>
    <cfRule type="expression" dxfId="18" priority="42">
      <formula>F2&gt;C2</formula>
    </cfRule>
  </conditionalFormatting>
  <conditionalFormatting sqref="O1:O60">
    <cfRule type="dataBar" priority="2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{79EBCDF7-A87D-46A4-B29A-AD64D92D0326}</x14:id>
        </ext>
      </extLst>
    </cfRule>
  </conditionalFormatting>
  <conditionalFormatting sqref="Q2:Q60">
    <cfRule type="expression" dxfId="17" priority="22">
      <formula>(F2-E2)&lt;=(D2-F2)</formula>
    </cfRule>
  </conditionalFormatting>
  <conditionalFormatting sqref="P2:P60">
    <cfRule type="expression" dxfId="16" priority="54">
      <formula>(D2-C2)&lt;=(C2-E2)</formula>
    </cfRule>
    <cfRule type="expression" dxfId="15" priority="55">
      <formula>(D2-C2)&gt;=(C2-E2)</formula>
    </cfRule>
  </conditionalFormatting>
  <conditionalFormatting sqref="Q2:Q60">
    <cfRule type="expression" dxfId="14" priority="56">
      <formula>(F2-E2)&gt;=(D2-F2)</formula>
    </cfRule>
  </conditionalFormatting>
  <conditionalFormatting sqref="N1:N60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{31E6B563-B37B-4263-8142-90AE7B1C752F}</x14:id>
        </ext>
      </extLst>
    </cfRule>
  </conditionalFormatting>
  <conditionalFormatting sqref="N2:N60">
    <cfRule type="expression" dxfId="13" priority="20">
      <formula>F2&lt;C2</formula>
    </cfRule>
    <cfRule type="expression" dxfId="12" priority="21">
      <formula>F2&gt;C2</formula>
    </cfRule>
  </conditionalFormatting>
  <conditionalFormatting sqref="L2:L60">
    <cfRule type="expression" dxfId="11" priority="57">
      <formula>I2&lt;C2</formula>
    </cfRule>
    <cfRule type="expression" dxfId="10" priority="58">
      <formula>I2&gt;C2</formula>
    </cfRule>
  </conditionalFormatting>
  <conditionalFormatting sqref="O2:O60">
    <cfRule type="expression" dxfId="9" priority="59">
      <formula>H2&lt;C2</formula>
    </cfRule>
    <cfRule type="expression" dxfId="8" priority="60">
      <formula>H2&gt;C2</formula>
    </cfRule>
  </conditionalFormatting>
  <conditionalFormatting sqref="R1:R60 S1:V1">
    <cfRule type="dataBar" priority="6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{79F64CF5-1B95-410A-A899-EECDC9B9FD27}</x14:id>
        </ext>
      </extLst>
    </cfRule>
  </conditionalFormatting>
  <conditionalFormatting sqref="J1:J60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{B8079F82-1A23-4E7F-A8F6-3F9F447853EA}</x14:id>
        </ext>
      </extLst>
    </cfRule>
  </conditionalFormatting>
  <conditionalFormatting sqref="S2:S60">
    <cfRule type="expression" dxfId="7" priority="11">
      <formula>E2&lt;T2</formula>
    </cfRule>
    <cfRule type="expression" dxfId="6" priority="12">
      <formula>D2&gt;S2</formula>
    </cfRule>
  </conditionalFormatting>
  <conditionalFormatting sqref="T2:T60">
    <cfRule type="expression" dxfId="5" priority="13">
      <formula>D2&gt;S2</formula>
    </cfRule>
    <cfRule type="expression" dxfId="4" priority="14">
      <formula>E2&lt;T2</formula>
    </cfRule>
  </conditionalFormatting>
  <conditionalFormatting sqref="U2:U60">
    <cfRule type="expression" dxfId="3" priority="7">
      <formula>E2&lt;V2</formula>
    </cfRule>
    <cfRule type="expression" dxfId="2" priority="8">
      <formula>D2&gt;U2</formula>
    </cfRule>
  </conditionalFormatting>
  <conditionalFormatting sqref="V2:V60">
    <cfRule type="expression" dxfId="1" priority="9">
      <formula>D2&gt;U2</formula>
    </cfRule>
    <cfRule type="expression" dxfId="0" priority="10">
      <formula>E2&lt;V2</formula>
    </cfRule>
  </conditionalFormatting>
  <conditionalFormatting sqref="W1:AC1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{00A96AB0-81BC-4B07-93E9-C88F279E921B}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122AD0-6D28-4551-A660-B88F6C1A5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K1:K60</xm:sqref>
        </x14:conditionalFormatting>
        <x14:conditionalFormatting xmlns:xm="http://schemas.microsoft.com/office/excel/2006/main">
          <x14:cfRule type="dataBar" id="{A337EC44-BB1F-4987-97A5-35DC2EC64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G1:G60</xm:sqref>
        </x14:conditionalFormatting>
        <x14:conditionalFormatting xmlns:xm="http://schemas.microsoft.com/office/excel/2006/main">
          <x14:cfRule type="dataBar" id="{41931FED-05D0-4288-9EAD-13B14AC8C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L1:L60</xm:sqref>
        </x14:conditionalFormatting>
        <x14:conditionalFormatting xmlns:xm="http://schemas.microsoft.com/office/excel/2006/main">
          <x14:cfRule type="dataBar" id="{A033EE66-A4C5-4F90-BDE9-C0E0749E2C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M1:M60</xm:sqref>
        </x14:conditionalFormatting>
        <x14:conditionalFormatting xmlns:xm="http://schemas.microsoft.com/office/excel/2006/main">
          <x14:cfRule type="dataBar" id="{79EBCDF7-A87D-46A4-B29A-AD64D92D0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O1:O60</xm:sqref>
        </x14:conditionalFormatting>
        <x14:conditionalFormatting xmlns:xm="http://schemas.microsoft.com/office/excel/2006/main">
          <x14:cfRule type="dataBar" id="{31E6B563-B37B-4263-8142-90AE7B1C7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N1:N60</xm:sqref>
        </x14:conditionalFormatting>
        <x14:conditionalFormatting xmlns:xm="http://schemas.microsoft.com/office/excel/2006/main">
          <x14:cfRule type="dataBar" id="{79F64CF5-1B95-410A-A899-EECDC9B9F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R1:R60 S1:V1</xm:sqref>
        </x14:conditionalFormatting>
        <x14:conditionalFormatting xmlns:xm="http://schemas.microsoft.com/office/excel/2006/main">
          <x14:cfRule type="dataBar" id="{B8079F82-1A23-4E7F-A8F6-3F9F447853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J1:J60</xm:sqref>
        </x14:conditionalFormatting>
        <x14:conditionalFormatting xmlns:xm="http://schemas.microsoft.com/office/excel/2006/main">
          <x14:cfRule type="dataBar" id="{00A96AB0-81BC-4B07-93E9-C88F279E9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W1:AC1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OrderBook</vt:lpstr>
      <vt:lpstr>Exchange</vt:lpstr>
      <vt:lpstr>Data</vt:lpstr>
      <vt:lpstr>Scanner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Ravinder Brar</dc:creator>
  <cp:lastModifiedBy>Administrator</cp:lastModifiedBy>
  <dcterms:created xsi:type="dcterms:W3CDTF">2021-08-05T05:37:40Z</dcterms:created>
  <dcterms:modified xsi:type="dcterms:W3CDTF">2022-03-22T09:45:49Z</dcterms:modified>
</cp:coreProperties>
</file>