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inder Brar\Desktop\"/>
    </mc:Choice>
  </mc:AlternateContent>
  <xr:revisionPtr revIDLastSave="0" documentId="13_ncr:1_{B058DC40-16D2-40B5-87EE-A4A7B504AA70}" xr6:coauthVersionLast="46" xr6:coauthVersionMax="46" xr10:uidLastSave="{00000000-0000-0000-0000-000000000000}"/>
  <bookViews>
    <workbookView xWindow="-20610" yWindow="-120" windowWidth="20730" windowHeight="11310" tabRatio="599" activeTab="3" xr2:uid="{96A84F6B-6884-4021-96FE-9AA0DD9736EE}"/>
  </bookViews>
  <sheets>
    <sheet name="OrderBook" sheetId="4" r:id="rId1"/>
    <sheet name="Exchange" sheetId="3" r:id="rId2"/>
    <sheet name="Data" sheetId="2" r:id="rId3"/>
    <sheet name="Tick to Candle" sheetId="5" r:id="rId4"/>
  </sheets>
  <calcPr calcId="191029" iterate="1" iterateCount="1000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53" i="5" l="1"/>
  <c r="L53" i="5"/>
  <c r="M53" i="5"/>
  <c r="N53" i="5"/>
  <c r="O53" i="5"/>
  <c r="P53" i="5"/>
  <c r="Q53" i="5"/>
  <c r="K54" i="5"/>
  <c r="L54" i="5"/>
  <c r="M54" i="5"/>
  <c r="N54" i="5"/>
  <c r="O54" i="5"/>
  <c r="P54" i="5"/>
  <c r="Q54" i="5"/>
  <c r="K55" i="5"/>
  <c r="L55" i="5"/>
  <c r="M55" i="5"/>
  <c r="N55" i="5"/>
  <c r="O55" i="5"/>
  <c r="P55" i="5"/>
  <c r="Q55" i="5"/>
  <c r="K56" i="5"/>
  <c r="L56" i="5"/>
  <c r="M56" i="5"/>
  <c r="N56" i="5"/>
  <c r="O56" i="5"/>
  <c r="P56" i="5"/>
  <c r="Q56" i="5"/>
  <c r="K57" i="5"/>
  <c r="L57" i="5"/>
  <c r="M57" i="5"/>
  <c r="N57" i="5"/>
  <c r="O57" i="5"/>
  <c r="P57" i="5"/>
  <c r="Q57" i="5"/>
  <c r="K58" i="5"/>
  <c r="L58" i="5"/>
  <c r="M58" i="5"/>
  <c r="N58" i="5"/>
  <c r="O58" i="5"/>
  <c r="P58" i="5"/>
  <c r="Q58" i="5"/>
  <c r="K59" i="5"/>
  <c r="L59" i="5"/>
  <c r="M59" i="5"/>
  <c r="N59" i="5"/>
  <c r="O59" i="5"/>
  <c r="P59" i="5"/>
  <c r="Q59" i="5"/>
  <c r="K60" i="5"/>
  <c r="L60" i="5"/>
  <c r="M60" i="5"/>
  <c r="N60" i="5"/>
  <c r="O60" i="5"/>
  <c r="P60" i="5"/>
  <c r="Q60" i="5"/>
  <c r="I15" i="5"/>
  <c r="J15" i="5"/>
  <c r="I16" i="5"/>
  <c r="J16" i="5"/>
  <c r="I17" i="5"/>
  <c r="J17" i="5"/>
  <c r="I18" i="5"/>
  <c r="J18" i="5"/>
  <c r="I19" i="5"/>
  <c r="J19" i="5"/>
  <c r="I20" i="5"/>
  <c r="J20" i="5"/>
  <c r="I21" i="5"/>
  <c r="J21" i="5"/>
  <c r="I22" i="5"/>
  <c r="J22" i="5"/>
  <c r="I23" i="5"/>
  <c r="J23" i="5"/>
  <c r="I24" i="5"/>
  <c r="J24" i="5"/>
  <c r="I25" i="5"/>
  <c r="J25" i="5"/>
  <c r="I26" i="5"/>
  <c r="J26" i="5"/>
  <c r="J14" i="5"/>
  <c r="I14" i="5"/>
  <c r="I3" i="5"/>
  <c r="J3" i="5"/>
  <c r="I4" i="5"/>
  <c r="J4" i="5"/>
  <c r="I5" i="5"/>
  <c r="J5" i="5"/>
  <c r="I6" i="5"/>
  <c r="J6" i="5"/>
  <c r="I7" i="5"/>
  <c r="J7" i="5"/>
  <c r="I8" i="5"/>
  <c r="J8" i="5"/>
  <c r="I9" i="5"/>
  <c r="J9" i="5"/>
  <c r="I10" i="5"/>
  <c r="J10" i="5"/>
  <c r="I11" i="5"/>
  <c r="J11" i="5"/>
  <c r="I12" i="5"/>
  <c r="J12" i="5"/>
  <c r="I13" i="5"/>
  <c r="J13" i="5"/>
  <c r="J2" i="5"/>
  <c r="I2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H60" i="5"/>
  <c r="G60" i="5"/>
  <c r="F60" i="5"/>
  <c r="E60" i="5"/>
  <c r="D60" i="5"/>
  <c r="C60" i="5"/>
  <c r="H59" i="5"/>
  <c r="G59" i="5"/>
  <c r="F59" i="5"/>
  <c r="E59" i="5"/>
  <c r="D59" i="5"/>
  <c r="C59" i="5"/>
  <c r="H58" i="5"/>
  <c r="G58" i="5"/>
  <c r="F58" i="5"/>
  <c r="E58" i="5"/>
  <c r="D58" i="5"/>
  <c r="C58" i="5"/>
  <c r="H57" i="5"/>
  <c r="G57" i="5"/>
  <c r="F57" i="5"/>
  <c r="E57" i="5"/>
  <c r="D57" i="5"/>
  <c r="C57" i="5"/>
  <c r="H56" i="5"/>
  <c r="G56" i="5"/>
  <c r="F56" i="5"/>
  <c r="E56" i="5"/>
  <c r="D56" i="5"/>
  <c r="C56" i="5"/>
  <c r="H55" i="5"/>
  <c r="G55" i="5"/>
  <c r="F55" i="5"/>
  <c r="E55" i="5"/>
  <c r="D55" i="5"/>
  <c r="C55" i="5"/>
  <c r="H54" i="5"/>
  <c r="G54" i="5"/>
  <c r="F54" i="5"/>
  <c r="E54" i="5"/>
  <c r="D54" i="5"/>
  <c r="C54" i="5"/>
  <c r="H53" i="5"/>
  <c r="G53" i="5"/>
  <c r="F53" i="5"/>
  <c r="E53" i="5"/>
  <c r="D53" i="5"/>
  <c r="C53" i="5"/>
  <c r="H52" i="5"/>
  <c r="G52" i="5"/>
  <c r="F52" i="5"/>
  <c r="E52" i="5"/>
  <c r="D52" i="5"/>
  <c r="C52" i="5"/>
  <c r="H51" i="5"/>
  <c r="G51" i="5"/>
  <c r="F51" i="5"/>
  <c r="E51" i="5"/>
  <c r="D51" i="5"/>
  <c r="C51" i="5"/>
  <c r="H50" i="5"/>
  <c r="G50" i="5"/>
  <c r="F50" i="5"/>
  <c r="E50" i="5"/>
  <c r="D50" i="5"/>
  <c r="C50" i="5"/>
  <c r="H49" i="5"/>
  <c r="G49" i="5"/>
  <c r="F49" i="5"/>
  <c r="E49" i="5"/>
  <c r="D49" i="5"/>
  <c r="C49" i="5"/>
  <c r="H48" i="5"/>
  <c r="G48" i="5"/>
  <c r="F48" i="5"/>
  <c r="E48" i="5"/>
  <c r="D48" i="5"/>
  <c r="C48" i="5"/>
  <c r="H47" i="5"/>
  <c r="G47" i="5"/>
  <c r="F47" i="5"/>
  <c r="E47" i="5"/>
  <c r="D47" i="5"/>
  <c r="C47" i="5"/>
  <c r="H46" i="5"/>
  <c r="G46" i="5"/>
  <c r="F46" i="5"/>
  <c r="E46" i="5"/>
  <c r="D46" i="5"/>
  <c r="C46" i="5"/>
  <c r="H45" i="5"/>
  <c r="G45" i="5"/>
  <c r="F45" i="5"/>
  <c r="E45" i="5"/>
  <c r="D45" i="5"/>
  <c r="C45" i="5"/>
  <c r="H44" i="5"/>
  <c r="G44" i="5"/>
  <c r="F44" i="5"/>
  <c r="E44" i="5"/>
  <c r="D44" i="5"/>
  <c r="C44" i="5"/>
  <c r="H43" i="5"/>
  <c r="G43" i="5"/>
  <c r="F43" i="5"/>
  <c r="E43" i="5"/>
  <c r="D43" i="5"/>
  <c r="C43" i="5"/>
  <c r="H42" i="5"/>
  <c r="G42" i="5"/>
  <c r="F42" i="5"/>
  <c r="E42" i="5"/>
  <c r="D42" i="5"/>
  <c r="C42" i="5"/>
  <c r="H41" i="5"/>
  <c r="G41" i="5"/>
  <c r="F41" i="5"/>
  <c r="E41" i="5"/>
  <c r="D41" i="5"/>
  <c r="C41" i="5"/>
  <c r="H40" i="5"/>
  <c r="G40" i="5"/>
  <c r="F40" i="5"/>
  <c r="E40" i="5"/>
  <c r="D40" i="5"/>
  <c r="C40" i="5"/>
  <c r="H39" i="5"/>
  <c r="G39" i="5"/>
  <c r="F39" i="5"/>
  <c r="E39" i="5"/>
  <c r="D39" i="5"/>
  <c r="C39" i="5"/>
  <c r="H38" i="5"/>
  <c r="G38" i="5"/>
  <c r="F38" i="5"/>
  <c r="E38" i="5"/>
  <c r="D38" i="5"/>
  <c r="C38" i="5"/>
  <c r="H37" i="5"/>
  <c r="G37" i="5"/>
  <c r="F37" i="5"/>
  <c r="E37" i="5"/>
  <c r="D37" i="5"/>
  <c r="C37" i="5"/>
  <c r="H36" i="5"/>
  <c r="G36" i="5"/>
  <c r="F36" i="5"/>
  <c r="E36" i="5"/>
  <c r="D36" i="5"/>
  <c r="C36" i="5"/>
  <c r="H35" i="5"/>
  <c r="G35" i="5"/>
  <c r="F35" i="5"/>
  <c r="E35" i="5"/>
  <c r="D35" i="5"/>
  <c r="C35" i="5"/>
  <c r="H34" i="5"/>
  <c r="G34" i="5"/>
  <c r="F34" i="5"/>
  <c r="E34" i="5"/>
  <c r="D34" i="5"/>
  <c r="C34" i="5"/>
  <c r="H33" i="5"/>
  <c r="G33" i="5"/>
  <c r="F33" i="5"/>
  <c r="E33" i="5"/>
  <c r="D33" i="5"/>
  <c r="C33" i="5"/>
  <c r="H32" i="5"/>
  <c r="G32" i="5"/>
  <c r="F32" i="5"/>
  <c r="E32" i="5"/>
  <c r="D32" i="5"/>
  <c r="C32" i="5"/>
  <c r="H31" i="5"/>
  <c r="G31" i="5"/>
  <c r="F31" i="5"/>
  <c r="E31" i="5"/>
  <c r="D31" i="5"/>
  <c r="C31" i="5"/>
  <c r="H30" i="5"/>
  <c r="G30" i="5"/>
  <c r="F30" i="5"/>
  <c r="E30" i="5"/>
  <c r="D30" i="5"/>
  <c r="C30" i="5"/>
  <c r="H29" i="5"/>
  <c r="G29" i="5"/>
  <c r="F29" i="5"/>
  <c r="E29" i="5"/>
  <c r="D29" i="5"/>
  <c r="C29" i="5"/>
  <c r="H28" i="5"/>
  <c r="G28" i="5"/>
  <c r="F28" i="5"/>
  <c r="E28" i="5"/>
  <c r="D28" i="5"/>
  <c r="C28" i="5"/>
  <c r="H27" i="5"/>
  <c r="G27" i="5"/>
  <c r="F27" i="5"/>
  <c r="E27" i="5"/>
  <c r="D27" i="5"/>
  <c r="C27" i="5"/>
  <c r="H26" i="5"/>
  <c r="G26" i="5"/>
  <c r="F26" i="5"/>
  <c r="E26" i="5"/>
  <c r="D26" i="5"/>
  <c r="C26" i="5"/>
  <c r="H25" i="5"/>
  <c r="G25" i="5"/>
  <c r="F25" i="5"/>
  <c r="E25" i="5"/>
  <c r="D25" i="5"/>
  <c r="C25" i="5"/>
  <c r="H24" i="5"/>
  <c r="G24" i="5"/>
  <c r="F24" i="5"/>
  <c r="E24" i="5"/>
  <c r="D24" i="5"/>
  <c r="C24" i="5"/>
  <c r="H23" i="5"/>
  <c r="G23" i="5"/>
  <c r="F23" i="5"/>
  <c r="E23" i="5"/>
  <c r="D23" i="5"/>
  <c r="C23" i="5"/>
  <c r="H22" i="5"/>
  <c r="G22" i="5"/>
  <c r="F22" i="5"/>
  <c r="E22" i="5"/>
  <c r="D22" i="5"/>
  <c r="C22" i="5"/>
  <c r="H21" i="5"/>
  <c r="G21" i="5"/>
  <c r="F21" i="5"/>
  <c r="E21" i="5"/>
  <c r="D21" i="5"/>
  <c r="C21" i="5"/>
  <c r="H20" i="5"/>
  <c r="G20" i="5"/>
  <c r="F20" i="5"/>
  <c r="E20" i="5"/>
  <c r="D20" i="5"/>
  <c r="C20" i="5"/>
  <c r="H19" i="5"/>
  <c r="G19" i="5"/>
  <c r="F19" i="5"/>
  <c r="E19" i="5"/>
  <c r="D19" i="5"/>
  <c r="C19" i="5"/>
  <c r="H18" i="5"/>
  <c r="G18" i="5"/>
  <c r="F18" i="5"/>
  <c r="E18" i="5"/>
  <c r="D18" i="5"/>
  <c r="C18" i="5"/>
  <c r="H17" i="5"/>
  <c r="G17" i="5"/>
  <c r="F17" i="5"/>
  <c r="E17" i="5"/>
  <c r="D17" i="5"/>
  <c r="C17" i="5"/>
  <c r="H16" i="5"/>
  <c r="G16" i="5"/>
  <c r="F16" i="5"/>
  <c r="E16" i="5"/>
  <c r="D16" i="5"/>
  <c r="C16" i="5"/>
  <c r="H15" i="5"/>
  <c r="G15" i="5"/>
  <c r="F15" i="5"/>
  <c r="E15" i="5"/>
  <c r="D15" i="5"/>
  <c r="C15" i="5"/>
  <c r="H14" i="5"/>
  <c r="G14" i="5"/>
  <c r="F14" i="5"/>
  <c r="E14" i="5"/>
  <c r="D14" i="5"/>
  <c r="C14" i="5"/>
  <c r="H13" i="5"/>
  <c r="G13" i="5"/>
  <c r="F13" i="5"/>
  <c r="E13" i="5"/>
  <c r="D13" i="5"/>
  <c r="C13" i="5"/>
  <c r="H12" i="5"/>
  <c r="G12" i="5"/>
  <c r="F12" i="5"/>
  <c r="E12" i="5"/>
  <c r="D12" i="5"/>
  <c r="C12" i="5"/>
  <c r="H11" i="5"/>
  <c r="G11" i="5"/>
  <c r="F11" i="5"/>
  <c r="E11" i="5"/>
  <c r="D11" i="5"/>
  <c r="C11" i="5"/>
  <c r="H10" i="5"/>
  <c r="G10" i="5"/>
  <c r="F10" i="5"/>
  <c r="E10" i="5"/>
  <c r="D10" i="5"/>
  <c r="C10" i="5"/>
  <c r="H9" i="5"/>
  <c r="G9" i="5"/>
  <c r="F9" i="5"/>
  <c r="E9" i="5"/>
  <c r="D9" i="5"/>
  <c r="C9" i="5"/>
  <c r="H8" i="5"/>
  <c r="G8" i="5"/>
  <c r="F8" i="5"/>
  <c r="E8" i="5"/>
  <c r="D8" i="5"/>
  <c r="C8" i="5"/>
  <c r="H7" i="5"/>
  <c r="G7" i="5"/>
  <c r="F7" i="5"/>
  <c r="E7" i="5"/>
  <c r="D7" i="5"/>
  <c r="C7" i="5"/>
  <c r="H6" i="5"/>
  <c r="G6" i="5"/>
  <c r="F6" i="5"/>
  <c r="E6" i="5"/>
  <c r="D6" i="5"/>
  <c r="C6" i="5"/>
  <c r="H5" i="5"/>
  <c r="G5" i="5"/>
  <c r="F5" i="5"/>
  <c r="E5" i="5"/>
  <c r="D5" i="5"/>
  <c r="C5" i="5"/>
  <c r="H4" i="5"/>
  <c r="G4" i="5"/>
  <c r="F4" i="5"/>
  <c r="E4" i="5"/>
  <c r="D4" i="5"/>
  <c r="C4" i="5"/>
  <c r="H3" i="5"/>
  <c r="G3" i="5"/>
  <c r="F3" i="5"/>
  <c r="E3" i="5"/>
  <c r="D3" i="5"/>
  <c r="C3" i="5"/>
  <c r="H2" i="5"/>
  <c r="G2" i="5"/>
  <c r="F2" i="5"/>
  <c r="E2" i="5"/>
  <c r="D2" i="5"/>
  <c r="C2" i="5"/>
  <c r="K2" i="5"/>
  <c r="L2" i="5"/>
  <c r="M2" i="5"/>
  <c r="N2" i="5"/>
  <c r="O2" i="5"/>
  <c r="P2" i="5"/>
  <c r="Q2" i="5"/>
  <c r="K3" i="5"/>
  <c r="L3" i="5"/>
  <c r="M3" i="5"/>
  <c r="N3" i="5"/>
  <c r="O3" i="5"/>
  <c r="P3" i="5"/>
  <c r="Q3" i="5"/>
  <c r="K4" i="5"/>
  <c r="L4" i="5"/>
  <c r="M4" i="5"/>
  <c r="N4" i="5"/>
  <c r="O4" i="5"/>
  <c r="P4" i="5"/>
  <c r="Q4" i="5"/>
  <c r="K5" i="5"/>
  <c r="L5" i="5"/>
  <c r="M5" i="5"/>
  <c r="N5" i="5"/>
  <c r="O5" i="5"/>
  <c r="P5" i="5"/>
  <c r="Q5" i="5"/>
  <c r="K6" i="5"/>
  <c r="L6" i="5"/>
  <c r="M6" i="5"/>
  <c r="N6" i="5"/>
  <c r="O6" i="5"/>
  <c r="P6" i="5"/>
  <c r="Q6" i="5"/>
  <c r="K7" i="5"/>
  <c r="L7" i="5"/>
  <c r="M7" i="5"/>
  <c r="N7" i="5"/>
  <c r="O7" i="5"/>
  <c r="P7" i="5"/>
  <c r="Q7" i="5"/>
  <c r="K8" i="5"/>
  <c r="L8" i="5"/>
  <c r="M8" i="5"/>
  <c r="N8" i="5"/>
  <c r="O8" i="5"/>
  <c r="P8" i="5"/>
  <c r="Q8" i="5"/>
  <c r="K9" i="5"/>
  <c r="L9" i="5"/>
  <c r="M9" i="5"/>
  <c r="N9" i="5"/>
  <c r="O9" i="5"/>
  <c r="P9" i="5"/>
  <c r="Q9" i="5"/>
  <c r="K10" i="5"/>
  <c r="L10" i="5"/>
  <c r="M10" i="5"/>
  <c r="N10" i="5"/>
  <c r="O10" i="5"/>
  <c r="P10" i="5"/>
  <c r="Q10" i="5"/>
  <c r="K11" i="5"/>
  <c r="L11" i="5"/>
  <c r="M11" i="5"/>
  <c r="N11" i="5"/>
  <c r="O11" i="5"/>
  <c r="P11" i="5"/>
  <c r="Q11" i="5"/>
  <c r="K12" i="5"/>
  <c r="L12" i="5"/>
  <c r="M12" i="5"/>
  <c r="N12" i="5"/>
  <c r="O12" i="5"/>
  <c r="P12" i="5"/>
  <c r="Q12" i="5"/>
  <c r="K13" i="5"/>
  <c r="L13" i="5"/>
  <c r="M13" i="5"/>
  <c r="N13" i="5"/>
  <c r="O13" i="5"/>
  <c r="P13" i="5"/>
  <c r="Q13" i="5"/>
  <c r="K14" i="5"/>
  <c r="L14" i="5"/>
  <c r="M14" i="5"/>
  <c r="N14" i="5"/>
  <c r="O14" i="5"/>
  <c r="P14" i="5"/>
  <c r="Q14" i="5"/>
  <c r="K15" i="5"/>
  <c r="L15" i="5"/>
  <c r="M15" i="5"/>
  <c r="N15" i="5"/>
  <c r="O15" i="5"/>
  <c r="P15" i="5"/>
  <c r="Q15" i="5"/>
  <c r="K16" i="5"/>
  <c r="L16" i="5"/>
  <c r="M16" i="5"/>
  <c r="N16" i="5"/>
  <c r="O16" i="5"/>
  <c r="P16" i="5"/>
  <c r="Q16" i="5"/>
  <c r="K17" i="5"/>
  <c r="L17" i="5"/>
  <c r="M17" i="5"/>
  <c r="N17" i="5"/>
  <c r="O17" i="5"/>
  <c r="P17" i="5"/>
  <c r="Q17" i="5"/>
  <c r="K18" i="5"/>
  <c r="L18" i="5"/>
  <c r="M18" i="5"/>
  <c r="N18" i="5"/>
  <c r="O18" i="5"/>
  <c r="P18" i="5"/>
  <c r="Q18" i="5"/>
  <c r="K19" i="5"/>
  <c r="L19" i="5"/>
  <c r="M19" i="5"/>
  <c r="N19" i="5"/>
  <c r="O19" i="5"/>
  <c r="P19" i="5"/>
  <c r="Q19" i="5"/>
  <c r="K20" i="5"/>
  <c r="L20" i="5"/>
  <c r="M20" i="5"/>
  <c r="N20" i="5"/>
  <c r="O20" i="5"/>
  <c r="P20" i="5"/>
  <c r="Q20" i="5"/>
  <c r="K21" i="5"/>
  <c r="L21" i="5"/>
  <c r="M21" i="5"/>
  <c r="N21" i="5"/>
  <c r="O21" i="5"/>
  <c r="P21" i="5"/>
  <c r="Q21" i="5"/>
  <c r="K22" i="5"/>
  <c r="L22" i="5"/>
  <c r="M22" i="5"/>
  <c r="N22" i="5"/>
  <c r="O22" i="5"/>
  <c r="P22" i="5"/>
  <c r="Q22" i="5"/>
  <c r="K23" i="5"/>
  <c r="L23" i="5"/>
  <c r="M23" i="5"/>
  <c r="N23" i="5"/>
  <c r="O23" i="5"/>
  <c r="P23" i="5"/>
  <c r="Q23" i="5"/>
  <c r="K24" i="5"/>
  <c r="L24" i="5"/>
  <c r="M24" i="5"/>
  <c r="N24" i="5"/>
  <c r="O24" i="5"/>
  <c r="P24" i="5"/>
  <c r="Q24" i="5"/>
  <c r="K25" i="5"/>
  <c r="L25" i="5"/>
  <c r="M25" i="5"/>
  <c r="N25" i="5"/>
  <c r="O25" i="5"/>
  <c r="P25" i="5"/>
  <c r="Q25" i="5"/>
  <c r="K26" i="5"/>
  <c r="L26" i="5"/>
  <c r="M26" i="5"/>
  <c r="N26" i="5"/>
  <c r="O26" i="5"/>
  <c r="P26" i="5"/>
  <c r="Q26" i="5"/>
  <c r="K27" i="5"/>
  <c r="L27" i="5"/>
  <c r="M27" i="5"/>
  <c r="N27" i="5"/>
  <c r="O27" i="5"/>
  <c r="P27" i="5"/>
  <c r="Q27" i="5"/>
  <c r="K28" i="5"/>
  <c r="L28" i="5"/>
  <c r="M28" i="5"/>
  <c r="N28" i="5"/>
  <c r="O28" i="5"/>
  <c r="P28" i="5"/>
  <c r="Q28" i="5"/>
  <c r="K29" i="5"/>
  <c r="L29" i="5"/>
  <c r="M29" i="5"/>
  <c r="N29" i="5"/>
  <c r="O29" i="5"/>
  <c r="P29" i="5"/>
  <c r="Q29" i="5"/>
  <c r="K30" i="5"/>
  <c r="L30" i="5"/>
  <c r="M30" i="5"/>
  <c r="N30" i="5"/>
  <c r="O30" i="5"/>
  <c r="P30" i="5"/>
  <c r="Q30" i="5"/>
  <c r="K31" i="5"/>
  <c r="L31" i="5"/>
  <c r="M31" i="5"/>
  <c r="N31" i="5"/>
  <c r="O31" i="5"/>
  <c r="P31" i="5"/>
  <c r="Q31" i="5"/>
  <c r="K32" i="5"/>
  <c r="L32" i="5"/>
  <c r="M32" i="5"/>
  <c r="N32" i="5"/>
  <c r="O32" i="5"/>
  <c r="P32" i="5"/>
  <c r="Q32" i="5"/>
  <c r="K33" i="5"/>
  <c r="L33" i="5"/>
  <c r="M33" i="5"/>
  <c r="N33" i="5"/>
  <c r="O33" i="5"/>
  <c r="P33" i="5"/>
  <c r="Q33" i="5"/>
  <c r="K34" i="5"/>
  <c r="L34" i="5"/>
  <c r="M34" i="5"/>
  <c r="N34" i="5"/>
  <c r="O34" i="5"/>
  <c r="P34" i="5"/>
  <c r="Q34" i="5"/>
  <c r="K35" i="5"/>
  <c r="L35" i="5"/>
  <c r="M35" i="5"/>
  <c r="N35" i="5"/>
  <c r="O35" i="5"/>
  <c r="P35" i="5"/>
  <c r="Q35" i="5"/>
  <c r="K36" i="5"/>
  <c r="L36" i="5"/>
  <c r="M36" i="5"/>
  <c r="N36" i="5"/>
  <c r="O36" i="5"/>
  <c r="P36" i="5"/>
  <c r="Q36" i="5"/>
  <c r="K37" i="5"/>
  <c r="L37" i="5"/>
  <c r="M37" i="5"/>
  <c r="N37" i="5"/>
  <c r="O37" i="5"/>
  <c r="P37" i="5"/>
  <c r="Q37" i="5"/>
  <c r="K38" i="5"/>
  <c r="L38" i="5"/>
  <c r="M38" i="5"/>
  <c r="N38" i="5"/>
  <c r="O38" i="5"/>
  <c r="P38" i="5"/>
  <c r="Q38" i="5"/>
  <c r="K39" i="5"/>
  <c r="L39" i="5"/>
  <c r="M39" i="5"/>
  <c r="N39" i="5"/>
  <c r="O39" i="5"/>
  <c r="P39" i="5"/>
  <c r="Q39" i="5"/>
  <c r="K40" i="5"/>
  <c r="L40" i="5"/>
  <c r="M40" i="5"/>
  <c r="N40" i="5"/>
  <c r="O40" i="5"/>
  <c r="P40" i="5"/>
  <c r="Q40" i="5"/>
  <c r="K41" i="5"/>
  <c r="L41" i="5"/>
  <c r="M41" i="5"/>
  <c r="N41" i="5"/>
  <c r="O41" i="5"/>
  <c r="P41" i="5"/>
  <c r="Q41" i="5"/>
  <c r="K42" i="5"/>
  <c r="L42" i="5"/>
  <c r="M42" i="5"/>
  <c r="N42" i="5"/>
  <c r="O42" i="5"/>
  <c r="P42" i="5"/>
  <c r="Q42" i="5"/>
  <c r="K43" i="5"/>
  <c r="L43" i="5"/>
  <c r="M43" i="5"/>
  <c r="N43" i="5"/>
  <c r="O43" i="5"/>
  <c r="P43" i="5"/>
  <c r="Q43" i="5"/>
  <c r="K44" i="5"/>
  <c r="L44" i="5"/>
  <c r="M44" i="5"/>
  <c r="N44" i="5"/>
  <c r="O44" i="5"/>
  <c r="P44" i="5"/>
  <c r="Q44" i="5"/>
  <c r="K45" i="5"/>
  <c r="L45" i="5"/>
  <c r="M45" i="5"/>
  <c r="N45" i="5"/>
  <c r="O45" i="5"/>
  <c r="P45" i="5"/>
  <c r="Q45" i="5"/>
  <c r="K46" i="5"/>
  <c r="L46" i="5"/>
  <c r="M46" i="5"/>
  <c r="N46" i="5"/>
  <c r="O46" i="5"/>
  <c r="P46" i="5"/>
  <c r="Q46" i="5"/>
  <c r="K47" i="5"/>
  <c r="L47" i="5"/>
  <c r="M47" i="5"/>
  <c r="N47" i="5"/>
  <c r="O47" i="5"/>
  <c r="P47" i="5"/>
  <c r="Q47" i="5"/>
  <c r="K48" i="5"/>
  <c r="L48" i="5"/>
  <c r="M48" i="5"/>
  <c r="N48" i="5"/>
  <c r="O48" i="5"/>
  <c r="P48" i="5"/>
  <c r="Q48" i="5"/>
  <c r="K49" i="5"/>
  <c r="L49" i="5"/>
  <c r="M49" i="5"/>
  <c r="N49" i="5"/>
  <c r="O49" i="5"/>
  <c r="P49" i="5"/>
  <c r="Q49" i="5"/>
  <c r="K50" i="5"/>
  <c r="L50" i="5"/>
  <c r="M50" i="5"/>
  <c r="N50" i="5"/>
  <c r="O50" i="5"/>
  <c r="P50" i="5"/>
  <c r="Q50" i="5"/>
  <c r="K51" i="5"/>
  <c r="L51" i="5"/>
  <c r="M51" i="5"/>
  <c r="N51" i="5"/>
  <c r="O51" i="5"/>
  <c r="P51" i="5"/>
  <c r="Q51" i="5"/>
  <c r="K52" i="5"/>
  <c r="L52" i="5"/>
  <c r="M52" i="5"/>
  <c r="N52" i="5"/>
  <c r="O52" i="5"/>
  <c r="P52" i="5"/>
  <c r="Q52" i="5"/>
</calcChain>
</file>

<file path=xl/sharedStrings.xml><?xml version="1.0" encoding="utf-8"?>
<sst xmlns="http://schemas.openxmlformats.org/spreadsheetml/2006/main" count="135" uniqueCount="72">
  <si>
    <t>Sr No</t>
  </si>
  <si>
    <t>Symbol</t>
  </si>
  <si>
    <t>Open</t>
  </si>
  <si>
    <t>High</t>
  </si>
  <si>
    <t>Low</t>
  </si>
  <si>
    <t>LTP</t>
  </si>
  <si>
    <t>Volume</t>
  </si>
  <si>
    <t>Vwap</t>
  </si>
  <si>
    <t>Best Bid Price</t>
  </si>
  <si>
    <t>Best Ask Price</t>
  </si>
  <si>
    <t>Close</t>
  </si>
  <si>
    <t>Qty</t>
  </si>
  <si>
    <t>Direction</t>
  </si>
  <si>
    <t>Entry Signal</t>
  </si>
  <si>
    <t>Exit Signal</t>
  </si>
  <si>
    <t>Entry</t>
  </si>
  <si>
    <t>Exit</t>
  </si>
  <si>
    <t>NSE ADANIPORTS</t>
  </si>
  <si>
    <t>NSE ASIANPAINT</t>
  </si>
  <si>
    <t>NSE AXISBANK</t>
  </si>
  <si>
    <t>NSE BAJAJ-AUTO</t>
  </si>
  <si>
    <t>NSE BAJAJFINSV</t>
  </si>
  <si>
    <t>NSE BAJFINANCE</t>
  </si>
  <si>
    <t>NSE BHARTIARTL</t>
  </si>
  <si>
    <t>NSE BPCL</t>
  </si>
  <si>
    <t>NSE BRITANNIA</t>
  </si>
  <si>
    <t>NSE CIPLA</t>
  </si>
  <si>
    <t>NSE COALINDIA</t>
  </si>
  <si>
    <t>NSE DIVISLAB</t>
  </si>
  <si>
    <t>NSE DRREDDY</t>
  </si>
  <si>
    <t>NSE EICHERMOT</t>
  </si>
  <si>
    <t>NSE GRASIM</t>
  </si>
  <si>
    <t>NSE HCLTECH</t>
  </si>
  <si>
    <t>NSE HDFC</t>
  </si>
  <si>
    <t>NSE HDFCBANK</t>
  </si>
  <si>
    <t>NSE HDFCLIFE</t>
  </si>
  <si>
    <t>NSE HEROMOTOCO</t>
  </si>
  <si>
    <t>NSE HINDALCO</t>
  </si>
  <si>
    <t>NSE HINDUNILVR</t>
  </si>
  <si>
    <t>NSE ICICIBANK</t>
  </si>
  <si>
    <t>NSE INDUSINDBK</t>
  </si>
  <si>
    <t>NSE INFY</t>
  </si>
  <si>
    <t>NSE IOC</t>
  </si>
  <si>
    <t>NSE ITC</t>
  </si>
  <si>
    <t>NSE JSWSTEEL</t>
  </si>
  <si>
    <t>NSE KOTAKBANK</t>
  </si>
  <si>
    <t>NSE LT</t>
  </si>
  <si>
    <t>NSE M&amp;M</t>
  </si>
  <si>
    <t>NSE MARUTI</t>
  </si>
  <si>
    <t>NSE NESTLEIND</t>
  </si>
  <si>
    <t>NSE NTPC</t>
  </si>
  <si>
    <t>NSE ONGC</t>
  </si>
  <si>
    <t>NSE POWERGRID</t>
  </si>
  <si>
    <t>NSE RELIANCE</t>
  </si>
  <si>
    <t>NSE SBILIFE</t>
  </si>
  <si>
    <t>NSE SBIN</t>
  </si>
  <si>
    <t>NSE SHREECEM</t>
  </si>
  <si>
    <t>NSE SUNPHARMA</t>
  </si>
  <si>
    <t>NSE TATACONSUM</t>
  </si>
  <si>
    <t>NSE TATAMOTORS</t>
  </si>
  <si>
    <t>NSE TATASTEEL</t>
  </si>
  <si>
    <t>NSE TCS</t>
  </si>
  <si>
    <t>NSE TECHM</t>
  </si>
  <si>
    <t>NSE TITAN</t>
  </si>
  <si>
    <t>NSE ULTRACEMCO</t>
  </si>
  <si>
    <t>NSE UPL</t>
  </si>
  <si>
    <t>NSE WIPRO</t>
  </si>
  <si>
    <t>Sr.No.</t>
  </si>
  <si>
    <t>Ticker</t>
  </si>
  <si>
    <t>Start time</t>
  </si>
  <si>
    <t>End Time</t>
  </si>
  <si>
    <t>Vol 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</si>
</sst>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 val="double"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3" fillId="2" borderId="1" xfId="0" applyFont="1" applyFill="1" applyBorder="1"/>
    <xf numFmtId="0" fontId="3" fillId="3" borderId="2" xfId="0" applyFont="1" applyFill="1" applyBorder="1"/>
    <xf numFmtId="0" fontId="3" fillId="2" borderId="2" xfId="0" applyFont="1" applyFill="1" applyBorder="1"/>
    <xf numFmtId="0" fontId="1" fillId="3" borderId="3" xfId="0" applyFont="1" applyFill="1" applyBorder="1"/>
    <xf numFmtId="0" fontId="1" fillId="0" borderId="3" xfId="0" applyFont="1" applyBorder="1"/>
    <xf numFmtId="2" fontId="1" fillId="0" borderId="3" xfId="1" applyNumberFormat="1" applyFont="1" applyBorder="1"/>
    <xf numFmtId="0" fontId="2" fillId="0" borderId="3" xfId="0" applyFont="1" applyBorder="1"/>
    <xf numFmtId="164" fontId="0" fillId="0" borderId="0" xfId="0" applyNumberFormat="1"/>
    <xf numFmtId="22" fontId="0" fillId="0" borderId="0" xfId="0" applyNumberFormat="1"/>
    <xf numFmtId="0" fontId="0" fillId="0" borderId="3" xfId="0" applyBorder="1"/>
  </cellXfs>
  <cellStyles count="2">
    <cellStyle name="Normal" xfId="0" builtinId="0"/>
    <cellStyle name="Percent 2" xfId="1" xr:uid="{1C57BE83-D01C-49F3-AE6D-87918545E4A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E87A4-67BC-4132-A858-6FD65DE11AC5}">
  <dimension ref="A2:A4"/>
  <sheetViews>
    <sheetView workbookViewId="0">
      <selection activeCell="A6" sqref="A6"/>
    </sheetView>
  </sheetViews>
  <sheetFormatPr defaultRowHeight="15" x14ac:dyDescent="0.25"/>
  <cols>
    <col min="1" max="1" width="17.140625" customWidth="1"/>
  </cols>
  <sheetData>
    <row r="2" spans="1:1" x14ac:dyDescent="0.25">
      <c r="A2" s="9"/>
    </row>
    <row r="3" spans="1:1" x14ac:dyDescent="0.25">
      <c r="A3" s="9"/>
    </row>
    <row r="4" spans="1:1" x14ac:dyDescent="0.25">
      <c r="A4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E8162-FBD6-4B49-A849-A1052154165E}">
  <dimension ref="A1"/>
  <sheetViews>
    <sheetView workbookViewId="0">
      <selection activeCell="C18" sqref="C18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7B036-2672-411C-BD7C-AA93A37EE8E2}">
  <dimension ref="A1:S51"/>
  <sheetViews>
    <sheetView workbookViewId="0">
      <selection activeCell="B2" sqref="B2"/>
    </sheetView>
  </sheetViews>
  <sheetFormatPr defaultRowHeight="15" x14ac:dyDescent="0.25"/>
  <cols>
    <col min="2" max="2" width="20" customWidth="1"/>
    <col min="19" max="19" width="11.57031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9" x14ac:dyDescent="0.25">
      <c r="B2" t="s">
        <v>26</v>
      </c>
      <c r="C2">
        <v>912</v>
      </c>
      <c r="D2">
        <v>916.2</v>
      </c>
      <c r="E2">
        <v>904</v>
      </c>
      <c r="F2">
        <v>904.95</v>
      </c>
      <c r="G2">
        <v>2098331</v>
      </c>
      <c r="H2">
        <v>910.68</v>
      </c>
      <c r="I2">
        <v>904.95</v>
      </c>
      <c r="J2">
        <v>905</v>
      </c>
      <c r="K2">
        <v>909.85</v>
      </c>
      <c r="S2" s="8"/>
    </row>
    <row r="3" spans="1:19" x14ac:dyDescent="0.25">
      <c r="B3" t="s">
        <v>17</v>
      </c>
      <c r="C3">
        <v>701</v>
      </c>
      <c r="D3">
        <v>710.4</v>
      </c>
      <c r="E3">
        <v>700</v>
      </c>
      <c r="F3">
        <v>704</v>
      </c>
      <c r="G3">
        <v>4988913</v>
      </c>
      <c r="H3">
        <v>705.38</v>
      </c>
      <c r="I3">
        <v>703.95</v>
      </c>
      <c r="J3">
        <v>704</v>
      </c>
      <c r="K3">
        <v>699.15</v>
      </c>
    </row>
    <row r="4" spans="1:19" x14ac:dyDescent="0.25">
      <c r="B4" t="s">
        <v>58</v>
      </c>
      <c r="C4">
        <v>765.65</v>
      </c>
      <c r="D4">
        <v>776.2</v>
      </c>
      <c r="E4">
        <v>763</v>
      </c>
      <c r="F4">
        <v>774.85</v>
      </c>
      <c r="G4">
        <v>866806</v>
      </c>
      <c r="H4">
        <v>770.58</v>
      </c>
      <c r="I4">
        <v>774.55</v>
      </c>
      <c r="J4">
        <v>774.85</v>
      </c>
      <c r="K4">
        <v>765</v>
      </c>
    </row>
    <row r="5" spans="1:19" x14ac:dyDescent="0.25">
      <c r="B5" t="s">
        <v>35</v>
      </c>
      <c r="C5">
        <v>666.5</v>
      </c>
      <c r="D5">
        <v>675.9</v>
      </c>
      <c r="E5">
        <v>665.4</v>
      </c>
      <c r="F5">
        <v>675.15</v>
      </c>
      <c r="G5">
        <v>1793141</v>
      </c>
      <c r="H5">
        <v>672.19</v>
      </c>
      <c r="I5">
        <v>675.1</v>
      </c>
      <c r="J5">
        <v>675.15</v>
      </c>
      <c r="K5">
        <v>666.65</v>
      </c>
    </row>
    <row r="6" spans="1:19" x14ac:dyDescent="0.25">
      <c r="B6" t="s">
        <v>51</v>
      </c>
      <c r="C6">
        <v>116.1</v>
      </c>
      <c r="D6">
        <v>117.9</v>
      </c>
      <c r="E6">
        <v>115.3</v>
      </c>
      <c r="F6">
        <v>116.5</v>
      </c>
      <c r="G6">
        <v>13240615</v>
      </c>
      <c r="H6">
        <v>116.46</v>
      </c>
      <c r="I6">
        <v>116.4</v>
      </c>
      <c r="J6">
        <v>116.5</v>
      </c>
      <c r="K6">
        <v>117</v>
      </c>
    </row>
    <row r="7" spans="1:19" x14ac:dyDescent="0.25">
      <c r="B7" t="s">
        <v>27</v>
      </c>
      <c r="C7">
        <v>144.05000000000001</v>
      </c>
      <c r="D7">
        <v>146.69999999999999</v>
      </c>
      <c r="E7">
        <v>143.69999999999999</v>
      </c>
      <c r="F7">
        <v>144.30000000000001</v>
      </c>
      <c r="G7">
        <v>7575462</v>
      </c>
      <c r="H7">
        <v>145.22</v>
      </c>
      <c r="I7">
        <v>144.25</v>
      </c>
      <c r="J7">
        <v>144.30000000000001</v>
      </c>
      <c r="K7">
        <v>143.94999999999999</v>
      </c>
    </row>
    <row r="8" spans="1:19" x14ac:dyDescent="0.25">
      <c r="B8" t="s">
        <v>60</v>
      </c>
      <c r="C8">
        <v>1436</v>
      </c>
      <c r="D8">
        <v>1444.7</v>
      </c>
      <c r="E8">
        <v>1416.55</v>
      </c>
      <c r="F8">
        <v>1435.8</v>
      </c>
      <c r="G8">
        <v>10792528</v>
      </c>
      <c r="H8">
        <v>1431.26</v>
      </c>
      <c r="I8">
        <v>1435.8</v>
      </c>
      <c r="J8">
        <v>1435.85</v>
      </c>
      <c r="K8">
        <v>1426.2</v>
      </c>
    </row>
    <row r="9" spans="1:19" x14ac:dyDescent="0.25">
      <c r="B9" t="s">
        <v>37</v>
      </c>
      <c r="C9">
        <v>436.9</v>
      </c>
      <c r="D9">
        <v>444.3</v>
      </c>
      <c r="E9">
        <v>433.85</v>
      </c>
      <c r="F9">
        <v>437.5</v>
      </c>
      <c r="G9">
        <v>8253255</v>
      </c>
      <c r="H9">
        <v>438.27</v>
      </c>
      <c r="I9">
        <v>437.4</v>
      </c>
      <c r="J9">
        <v>437.5</v>
      </c>
      <c r="K9">
        <v>436.65</v>
      </c>
    </row>
    <row r="10" spans="1:19" x14ac:dyDescent="0.25">
      <c r="B10" t="s">
        <v>41</v>
      </c>
      <c r="C10">
        <v>1679.15</v>
      </c>
      <c r="D10">
        <v>1696.5</v>
      </c>
      <c r="E10">
        <v>1674</v>
      </c>
      <c r="F10">
        <v>1684.4</v>
      </c>
      <c r="G10">
        <v>5537847</v>
      </c>
      <c r="H10">
        <v>1687.72</v>
      </c>
      <c r="I10">
        <v>1684.35</v>
      </c>
      <c r="J10">
        <v>1684.4</v>
      </c>
      <c r="K10">
        <v>1677.55</v>
      </c>
    </row>
    <row r="11" spans="1:19" x14ac:dyDescent="0.25">
      <c r="B11" t="s">
        <v>65</v>
      </c>
      <c r="C11">
        <v>773</v>
      </c>
      <c r="D11">
        <v>785.65</v>
      </c>
      <c r="E11">
        <v>772.05</v>
      </c>
      <c r="F11">
        <v>777.35</v>
      </c>
      <c r="G11">
        <v>2165983</v>
      </c>
      <c r="H11">
        <v>779.71</v>
      </c>
      <c r="I11">
        <v>777.25</v>
      </c>
      <c r="J11">
        <v>777.35</v>
      </c>
      <c r="K11">
        <v>773.8</v>
      </c>
    </row>
    <row r="12" spans="1:19" x14ac:dyDescent="0.25">
      <c r="B12" t="s">
        <v>43</v>
      </c>
      <c r="C12">
        <v>210.25</v>
      </c>
      <c r="D12">
        <v>214.2</v>
      </c>
      <c r="E12">
        <v>208.35</v>
      </c>
      <c r="F12">
        <v>208.8</v>
      </c>
      <c r="G12">
        <v>27132861</v>
      </c>
      <c r="H12">
        <v>210.29</v>
      </c>
      <c r="I12">
        <v>208.75</v>
      </c>
      <c r="J12">
        <v>208.8</v>
      </c>
      <c r="K12">
        <v>208.65</v>
      </c>
    </row>
    <row r="13" spans="1:19" x14ac:dyDescent="0.25">
      <c r="B13" t="s">
        <v>25</v>
      </c>
      <c r="C13">
        <v>3634.4</v>
      </c>
      <c r="D13">
        <v>3642.95</v>
      </c>
      <c r="E13">
        <v>3607.5</v>
      </c>
      <c r="F13">
        <v>3632.4</v>
      </c>
      <c r="G13">
        <v>226529</v>
      </c>
      <c r="H13">
        <v>3625.6</v>
      </c>
      <c r="I13">
        <v>3630</v>
      </c>
      <c r="J13">
        <v>3633.35</v>
      </c>
      <c r="K13">
        <v>3625.5</v>
      </c>
    </row>
    <row r="14" spans="1:19" x14ac:dyDescent="0.25">
      <c r="B14" t="s">
        <v>52</v>
      </c>
      <c r="C14">
        <v>177</v>
      </c>
      <c r="D14">
        <v>187.7</v>
      </c>
      <c r="E14">
        <v>176.3</v>
      </c>
      <c r="F14">
        <v>186.8</v>
      </c>
      <c r="G14">
        <v>42979405</v>
      </c>
      <c r="H14">
        <v>183.63</v>
      </c>
      <c r="I14">
        <v>186.8</v>
      </c>
      <c r="J14">
        <v>186.9</v>
      </c>
      <c r="K14">
        <v>176.35</v>
      </c>
    </row>
    <row r="15" spans="1:19" x14ac:dyDescent="0.25">
      <c r="B15" t="s">
        <v>47</v>
      </c>
      <c r="C15">
        <v>781</v>
      </c>
      <c r="D15">
        <v>794.65</v>
      </c>
      <c r="E15">
        <v>773.75</v>
      </c>
      <c r="F15">
        <v>775.65</v>
      </c>
      <c r="G15">
        <v>3498357</v>
      </c>
      <c r="H15">
        <v>783.64</v>
      </c>
      <c r="I15">
        <v>775.65</v>
      </c>
      <c r="J15">
        <v>776</v>
      </c>
      <c r="K15">
        <v>778.7</v>
      </c>
    </row>
    <row r="16" spans="1:19" x14ac:dyDescent="0.25">
      <c r="B16" t="s">
        <v>66</v>
      </c>
      <c r="C16">
        <v>602</v>
      </c>
      <c r="D16">
        <v>608.9</v>
      </c>
      <c r="E16">
        <v>600.65</v>
      </c>
      <c r="F16">
        <v>605.79999999999995</v>
      </c>
      <c r="G16">
        <v>3907004</v>
      </c>
      <c r="H16">
        <v>605.07000000000005</v>
      </c>
      <c r="I16">
        <v>605.75</v>
      </c>
      <c r="J16">
        <v>605.79999999999995</v>
      </c>
      <c r="K16">
        <v>601.25</v>
      </c>
    </row>
    <row r="17" spans="2:11" x14ac:dyDescent="0.25">
      <c r="B17" t="s">
        <v>53</v>
      </c>
      <c r="C17">
        <v>2124.9</v>
      </c>
      <c r="D17">
        <v>2126.1999999999998</v>
      </c>
      <c r="E17">
        <v>2105</v>
      </c>
      <c r="F17">
        <v>2111.9499999999998</v>
      </c>
      <c r="G17">
        <v>3696193</v>
      </c>
      <c r="H17">
        <v>2115.1799999999998</v>
      </c>
      <c r="I17">
        <v>2111.85</v>
      </c>
      <c r="J17">
        <v>2111.9499999999998</v>
      </c>
      <c r="K17">
        <v>2117.3000000000002</v>
      </c>
    </row>
    <row r="18" spans="2:11" x14ac:dyDescent="0.25">
      <c r="B18" t="s">
        <v>23</v>
      </c>
      <c r="C18">
        <v>623</v>
      </c>
      <c r="D18">
        <v>628.95000000000005</v>
      </c>
      <c r="E18">
        <v>617</v>
      </c>
      <c r="F18">
        <v>621.75</v>
      </c>
      <c r="G18">
        <v>8133825</v>
      </c>
      <c r="H18">
        <v>621.91999999999996</v>
      </c>
      <c r="I18">
        <v>621.75</v>
      </c>
      <c r="J18">
        <v>621.79999999999995</v>
      </c>
      <c r="K18">
        <v>620.85</v>
      </c>
    </row>
    <row r="19" spans="2:11" x14ac:dyDescent="0.25">
      <c r="B19" t="s">
        <v>21</v>
      </c>
      <c r="C19">
        <v>14210</v>
      </c>
      <c r="D19">
        <v>14380</v>
      </c>
      <c r="E19">
        <v>14130</v>
      </c>
      <c r="F19">
        <v>14338.05</v>
      </c>
      <c r="G19">
        <v>158240</v>
      </c>
      <c r="H19">
        <v>14260.1</v>
      </c>
      <c r="I19">
        <v>14335.05</v>
      </c>
      <c r="J19">
        <v>14338.05</v>
      </c>
      <c r="K19">
        <v>14206.2</v>
      </c>
    </row>
    <row r="20" spans="2:11" x14ac:dyDescent="0.25">
      <c r="B20" t="s">
        <v>63</v>
      </c>
      <c r="C20">
        <v>1798</v>
      </c>
      <c r="D20">
        <v>1829.6</v>
      </c>
      <c r="E20">
        <v>1781</v>
      </c>
      <c r="F20">
        <v>1826.7</v>
      </c>
      <c r="G20">
        <v>877539</v>
      </c>
      <c r="H20">
        <v>1803.03</v>
      </c>
      <c r="I20">
        <v>1826.7</v>
      </c>
      <c r="J20">
        <v>1827</v>
      </c>
      <c r="K20">
        <v>1789.4</v>
      </c>
    </row>
    <row r="21" spans="2:11" x14ac:dyDescent="0.25">
      <c r="B21" t="s">
        <v>55</v>
      </c>
      <c r="C21">
        <v>430</v>
      </c>
      <c r="D21">
        <v>430.45</v>
      </c>
      <c r="E21">
        <v>425</v>
      </c>
      <c r="F21">
        <v>427.75</v>
      </c>
      <c r="G21">
        <v>16582149</v>
      </c>
      <c r="H21">
        <v>427.17</v>
      </c>
      <c r="I21">
        <v>427.7</v>
      </c>
      <c r="J21">
        <v>427.75</v>
      </c>
      <c r="K21">
        <v>428.05</v>
      </c>
    </row>
    <row r="22" spans="2:11" x14ac:dyDescent="0.25">
      <c r="B22" t="s">
        <v>46</v>
      </c>
      <c r="C22">
        <v>1590</v>
      </c>
      <c r="D22">
        <v>1627</v>
      </c>
      <c r="E22">
        <v>1582</v>
      </c>
      <c r="F22">
        <v>1625.25</v>
      </c>
      <c r="G22">
        <v>1550221</v>
      </c>
      <c r="H22">
        <v>1612.21</v>
      </c>
      <c r="I22">
        <v>1625.25</v>
      </c>
      <c r="J22">
        <v>1625.9</v>
      </c>
      <c r="K22">
        <v>1583.3</v>
      </c>
    </row>
    <row r="23" spans="2:11" x14ac:dyDescent="0.25">
      <c r="B23" t="s">
        <v>40</v>
      </c>
      <c r="C23">
        <v>1046.45</v>
      </c>
      <c r="D23">
        <v>1047.1500000000001</v>
      </c>
      <c r="E23">
        <v>1027.25</v>
      </c>
      <c r="F23">
        <v>1038.5999999999999</v>
      </c>
      <c r="G23">
        <v>2425632</v>
      </c>
      <c r="H23">
        <v>1035.32</v>
      </c>
      <c r="I23">
        <v>1038.55</v>
      </c>
      <c r="J23">
        <v>1038.5999999999999</v>
      </c>
      <c r="K23">
        <v>1041.2</v>
      </c>
    </row>
    <row r="24" spans="2:11" x14ac:dyDescent="0.25">
      <c r="B24" t="s">
        <v>54</v>
      </c>
      <c r="C24">
        <v>1136.3</v>
      </c>
      <c r="D24">
        <v>1150.95</v>
      </c>
      <c r="E24">
        <v>1128.55</v>
      </c>
      <c r="F24">
        <v>1134.8499999999999</v>
      </c>
      <c r="G24">
        <v>1030897</v>
      </c>
      <c r="H24">
        <v>1137.0999999999999</v>
      </c>
      <c r="I24">
        <v>1134.9000000000001</v>
      </c>
      <c r="J24">
        <v>1135</v>
      </c>
      <c r="K24">
        <v>1135.4000000000001</v>
      </c>
    </row>
    <row r="25" spans="2:11" x14ac:dyDescent="0.25">
      <c r="B25" t="s">
        <v>28</v>
      </c>
      <c r="C25">
        <v>4929.95</v>
      </c>
      <c r="D25">
        <v>4929.95</v>
      </c>
      <c r="E25">
        <v>4872</v>
      </c>
      <c r="F25">
        <v>4911.7</v>
      </c>
      <c r="G25">
        <v>197803</v>
      </c>
      <c r="H25">
        <v>4905.5200000000004</v>
      </c>
      <c r="I25">
        <v>4909.1499999999996</v>
      </c>
      <c r="J25">
        <v>4911.7</v>
      </c>
      <c r="K25">
        <v>4919.1000000000004</v>
      </c>
    </row>
    <row r="26" spans="2:11" x14ac:dyDescent="0.25">
      <c r="B26" t="s">
        <v>48</v>
      </c>
      <c r="C26">
        <v>7022</v>
      </c>
      <c r="D26">
        <v>7084.8</v>
      </c>
      <c r="E26">
        <v>6985</v>
      </c>
      <c r="F26">
        <v>7013</v>
      </c>
      <c r="G26">
        <v>325936</v>
      </c>
      <c r="H26">
        <v>7024.14</v>
      </c>
      <c r="I26">
        <v>7013</v>
      </c>
      <c r="J26">
        <v>7015</v>
      </c>
      <c r="K26">
        <v>7021.5</v>
      </c>
    </row>
    <row r="27" spans="2:11" x14ac:dyDescent="0.25">
      <c r="B27" t="s">
        <v>49</v>
      </c>
      <c r="C27">
        <v>18180.8</v>
      </c>
      <c r="D27">
        <v>18247.95</v>
      </c>
      <c r="E27">
        <v>18080</v>
      </c>
      <c r="F27">
        <v>18133</v>
      </c>
      <c r="G27">
        <v>24055</v>
      </c>
      <c r="H27">
        <v>18160.28</v>
      </c>
      <c r="I27">
        <v>18132.95</v>
      </c>
      <c r="J27">
        <v>18133</v>
      </c>
      <c r="K27">
        <v>18167.8</v>
      </c>
    </row>
    <row r="28" spans="2:11" x14ac:dyDescent="0.25">
      <c r="B28" t="s">
        <v>50</v>
      </c>
      <c r="C28">
        <v>116.95</v>
      </c>
      <c r="D28">
        <v>119.4</v>
      </c>
      <c r="E28">
        <v>116.5</v>
      </c>
      <c r="F28">
        <v>119.05</v>
      </c>
      <c r="G28">
        <v>8483883</v>
      </c>
      <c r="H28">
        <v>117.94</v>
      </c>
      <c r="I28">
        <v>119</v>
      </c>
      <c r="J28">
        <v>119.05</v>
      </c>
      <c r="K28">
        <v>116.95</v>
      </c>
    </row>
    <row r="29" spans="2:11" x14ac:dyDescent="0.25">
      <c r="B29" t="s">
        <v>44</v>
      </c>
      <c r="C29">
        <v>753.05</v>
      </c>
      <c r="D29">
        <v>754.3</v>
      </c>
      <c r="E29">
        <v>741.4</v>
      </c>
      <c r="F29">
        <v>748.35</v>
      </c>
      <c r="G29">
        <v>3458221</v>
      </c>
      <c r="H29">
        <v>749.35</v>
      </c>
      <c r="I29">
        <v>748.3</v>
      </c>
      <c r="J29">
        <v>748.4</v>
      </c>
      <c r="K29">
        <v>749.1</v>
      </c>
    </row>
    <row r="30" spans="2:11" x14ac:dyDescent="0.25">
      <c r="B30" t="s">
        <v>24</v>
      </c>
      <c r="C30">
        <v>452</v>
      </c>
      <c r="D30">
        <v>455.4</v>
      </c>
      <c r="E30">
        <v>442.1</v>
      </c>
      <c r="F30">
        <v>448.55</v>
      </c>
      <c r="G30">
        <v>6190322</v>
      </c>
      <c r="H30">
        <v>449.47</v>
      </c>
      <c r="I30">
        <v>448.5</v>
      </c>
      <c r="J30">
        <v>448.55</v>
      </c>
      <c r="K30">
        <v>450</v>
      </c>
    </row>
    <row r="31" spans="2:11" x14ac:dyDescent="0.25">
      <c r="B31" t="s">
        <v>61</v>
      </c>
      <c r="C31">
        <v>3326</v>
      </c>
      <c r="D31">
        <v>3368</v>
      </c>
      <c r="E31">
        <v>3326</v>
      </c>
      <c r="F31">
        <v>3347.35</v>
      </c>
      <c r="G31">
        <v>1277469</v>
      </c>
      <c r="H31">
        <v>3354.05</v>
      </c>
      <c r="I31">
        <v>3347.35</v>
      </c>
      <c r="J31">
        <v>3347.45</v>
      </c>
      <c r="K31">
        <v>3344.2</v>
      </c>
    </row>
    <row r="32" spans="2:11" x14ac:dyDescent="0.25">
      <c r="B32" t="s">
        <v>59</v>
      </c>
      <c r="C32">
        <v>297.3</v>
      </c>
      <c r="D32">
        <v>307.39999999999998</v>
      </c>
      <c r="E32">
        <v>297.3</v>
      </c>
      <c r="F32">
        <v>307.2</v>
      </c>
      <c r="G32">
        <v>32994937</v>
      </c>
      <c r="H32">
        <v>302.33999999999997</v>
      </c>
      <c r="I32">
        <v>307.2</v>
      </c>
      <c r="J32">
        <v>307.25</v>
      </c>
      <c r="K32">
        <v>295.45</v>
      </c>
    </row>
    <row r="33" spans="2:11" x14ac:dyDescent="0.25">
      <c r="B33" t="s">
        <v>20</v>
      </c>
      <c r="C33">
        <v>3746.8</v>
      </c>
      <c r="D33">
        <v>3777</v>
      </c>
      <c r="E33">
        <v>3736</v>
      </c>
      <c r="F33">
        <v>3764.95</v>
      </c>
      <c r="G33">
        <v>309560</v>
      </c>
      <c r="H33">
        <v>3763.34</v>
      </c>
      <c r="I33">
        <v>3764.95</v>
      </c>
      <c r="J33">
        <v>3765</v>
      </c>
      <c r="K33">
        <v>3727.15</v>
      </c>
    </row>
    <row r="34" spans="2:11" x14ac:dyDescent="0.25">
      <c r="B34" t="s">
        <v>29</v>
      </c>
      <c r="C34">
        <v>4749.3999999999996</v>
      </c>
      <c r="D34">
        <v>4753.3</v>
      </c>
      <c r="E34">
        <v>4690.5</v>
      </c>
      <c r="F34">
        <v>4707.1499999999996</v>
      </c>
      <c r="G34">
        <v>610057</v>
      </c>
      <c r="H34">
        <v>4722.58</v>
      </c>
      <c r="I34">
        <v>4707.1499999999996</v>
      </c>
      <c r="J34">
        <v>4707.45</v>
      </c>
      <c r="K34">
        <v>4744.8500000000004</v>
      </c>
    </row>
    <row r="35" spans="2:11" x14ac:dyDescent="0.25">
      <c r="B35" t="s">
        <v>42</v>
      </c>
      <c r="C35">
        <v>104.65</v>
      </c>
      <c r="D35">
        <v>105.5</v>
      </c>
      <c r="E35">
        <v>103.75</v>
      </c>
      <c r="F35">
        <v>104</v>
      </c>
      <c r="G35">
        <v>8825334</v>
      </c>
      <c r="H35">
        <v>104.66</v>
      </c>
      <c r="I35">
        <v>103.95</v>
      </c>
      <c r="J35">
        <v>104</v>
      </c>
      <c r="K35">
        <v>104.65</v>
      </c>
    </row>
    <row r="36" spans="2:11" x14ac:dyDescent="0.25">
      <c r="B36" t="s">
        <v>30</v>
      </c>
      <c r="C36">
        <v>2734</v>
      </c>
      <c r="D36">
        <v>2739.9</v>
      </c>
      <c r="E36">
        <v>2601</v>
      </c>
      <c r="F36">
        <v>2607.65</v>
      </c>
      <c r="G36">
        <v>2215382</v>
      </c>
      <c r="H36">
        <v>2645.06</v>
      </c>
      <c r="I36">
        <v>2607</v>
      </c>
      <c r="J36">
        <v>2607.65</v>
      </c>
      <c r="K36">
        <v>2718.25</v>
      </c>
    </row>
    <row r="37" spans="2:11" x14ac:dyDescent="0.25">
      <c r="B37" t="s">
        <v>33</v>
      </c>
      <c r="C37">
        <v>2656.6</v>
      </c>
      <c r="D37">
        <v>2675.25</v>
      </c>
      <c r="E37">
        <v>2646.6</v>
      </c>
      <c r="F37">
        <v>2671.3</v>
      </c>
      <c r="G37">
        <v>1669165</v>
      </c>
      <c r="H37">
        <v>2662.22</v>
      </c>
      <c r="I37">
        <v>2671.2</v>
      </c>
      <c r="J37">
        <v>2671.3</v>
      </c>
      <c r="K37">
        <v>2658.5</v>
      </c>
    </row>
    <row r="38" spans="2:11" x14ac:dyDescent="0.25">
      <c r="B38" t="s">
        <v>19</v>
      </c>
      <c r="C38">
        <v>759</v>
      </c>
      <c r="D38">
        <v>763.4</v>
      </c>
      <c r="E38">
        <v>753.35</v>
      </c>
      <c r="F38">
        <v>758.95</v>
      </c>
      <c r="G38">
        <v>3528191</v>
      </c>
      <c r="H38">
        <v>757.9</v>
      </c>
      <c r="I38">
        <v>758.8</v>
      </c>
      <c r="J38">
        <v>758.95</v>
      </c>
      <c r="K38">
        <v>760.8</v>
      </c>
    </row>
    <row r="39" spans="2:11" x14ac:dyDescent="0.25">
      <c r="B39" t="s">
        <v>57</v>
      </c>
      <c r="C39">
        <v>780</v>
      </c>
      <c r="D39">
        <v>781.25</v>
      </c>
      <c r="E39">
        <v>773.15</v>
      </c>
      <c r="F39">
        <v>778.35</v>
      </c>
      <c r="G39">
        <v>2766597</v>
      </c>
      <c r="H39">
        <v>777.37</v>
      </c>
      <c r="I39">
        <v>778.1</v>
      </c>
      <c r="J39">
        <v>778.35</v>
      </c>
      <c r="K39">
        <v>779.55</v>
      </c>
    </row>
    <row r="40" spans="2:11" x14ac:dyDescent="0.25">
      <c r="B40" t="s">
        <v>62</v>
      </c>
      <c r="C40">
        <v>1323</v>
      </c>
      <c r="D40">
        <v>1394.8</v>
      </c>
      <c r="E40">
        <v>1317.75</v>
      </c>
      <c r="F40">
        <v>1388.65</v>
      </c>
      <c r="G40">
        <v>8478166</v>
      </c>
      <c r="H40">
        <v>1368.76</v>
      </c>
      <c r="I40">
        <v>1388.4</v>
      </c>
      <c r="J40">
        <v>1388.65</v>
      </c>
      <c r="K40">
        <v>1323.6</v>
      </c>
    </row>
    <row r="41" spans="2:11" x14ac:dyDescent="0.25">
      <c r="B41" t="s">
        <v>31</v>
      </c>
      <c r="C41">
        <v>1499.8</v>
      </c>
      <c r="D41">
        <v>1515</v>
      </c>
      <c r="E41">
        <v>1488.65</v>
      </c>
      <c r="F41">
        <v>1493.75</v>
      </c>
      <c r="G41">
        <v>500304</v>
      </c>
      <c r="H41">
        <v>1501.68</v>
      </c>
      <c r="I41">
        <v>1493.8</v>
      </c>
      <c r="J41">
        <v>1494.6</v>
      </c>
      <c r="K41">
        <v>1502.4</v>
      </c>
    </row>
    <row r="42" spans="2:11" x14ac:dyDescent="0.25">
      <c r="B42" t="s">
        <v>45</v>
      </c>
      <c r="C42">
        <v>1775.1</v>
      </c>
      <c r="D42">
        <v>1790.85</v>
      </c>
      <c r="E42">
        <v>1762</v>
      </c>
      <c r="F42">
        <v>1790.15</v>
      </c>
      <c r="G42">
        <v>1623925</v>
      </c>
      <c r="H42">
        <v>1781.61</v>
      </c>
      <c r="I42">
        <v>1790.15</v>
      </c>
      <c r="J42">
        <v>1790.65</v>
      </c>
      <c r="K42">
        <v>1780.6</v>
      </c>
    </row>
    <row r="43" spans="2:11" x14ac:dyDescent="0.25">
      <c r="B43" t="s">
        <v>38</v>
      </c>
      <c r="C43">
        <v>2395</v>
      </c>
      <c r="D43">
        <v>2413.5</v>
      </c>
      <c r="E43">
        <v>2377.4499999999998</v>
      </c>
      <c r="F43">
        <v>2395.5500000000002</v>
      </c>
      <c r="G43">
        <v>1185091</v>
      </c>
      <c r="H43">
        <v>2395</v>
      </c>
      <c r="I43">
        <v>2395.5500000000002</v>
      </c>
      <c r="J43">
        <v>2395.75</v>
      </c>
      <c r="K43">
        <v>2390.4499999999998</v>
      </c>
    </row>
    <row r="44" spans="2:11" x14ac:dyDescent="0.25">
      <c r="B44" t="s">
        <v>22</v>
      </c>
      <c r="C44">
        <v>6181</v>
      </c>
      <c r="D44">
        <v>6254.9</v>
      </c>
      <c r="E44">
        <v>6151.25</v>
      </c>
      <c r="F44">
        <v>6197.35</v>
      </c>
      <c r="G44">
        <v>780828</v>
      </c>
      <c r="H44">
        <v>6212.48</v>
      </c>
      <c r="I44">
        <v>6197.3</v>
      </c>
      <c r="J44">
        <v>6197.45</v>
      </c>
      <c r="K44">
        <v>6167.8</v>
      </c>
    </row>
    <row r="45" spans="2:11" x14ac:dyDescent="0.25">
      <c r="B45" t="s">
        <v>18</v>
      </c>
      <c r="C45">
        <v>2974</v>
      </c>
      <c r="D45">
        <v>2985.25</v>
      </c>
      <c r="E45">
        <v>2958</v>
      </c>
      <c r="F45">
        <v>2975</v>
      </c>
      <c r="G45">
        <v>427724</v>
      </c>
      <c r="H45">
        <v>2972.1</v>
      </c>
      <c r="I45">
        <v>2974.9</v>
      </c>
      <c r="J45">
        <v>2975.4</v>
      </c>
      <c r="K45">
        <v>2972.6</v>
      </c>
    </row>
    <row r="46" spans="2:11" x14ac:dyDescent="0.25">
      <c r="B46" t="s">
        <v>36</v>
      </c>
      <c r="C46">
        <v>2800</v>
      </c>
      <c r="D46">
        <v>2801.25</v>
      </c>
      <c r="E46">
        <v>2775</v>
      </c>
      <c r="F46">
        <v>2782</v>
      </c>
      <c r="G46">
        <v>402685</v>
      </c>
      <c r="H46">
        <v>2785.83</v>
      </c>
      <c r="I46">
        <v>2781.95</v>
      </c>
      <c r="J46">
        <v>2782</v>
      </c>
      <c r="K46">
        <v>2781.6</v>
      </c>
    </row>
    <row r="47" spans="2:11" x14ac:dyDescent="0.25">
      <c r="B47" t="s">
        <v>32</v>
      </c>
      <c r="C47">
        <v>1071</v>
      </c>
      <c r="D47">
        <v>1101.1500000000001</v>
      </c>
      <c r="E47">
        <v>1068</v>
      </c>
      <c r="F47">
        <v>1095.25</v>
      </c>
      <c r="G47">
        <v>6464220</v>
      </c>
      <c r="H47">
        <v>1087.06</v>
      </c>
      <c r="I47">
        <v>1095.05</v>
      </c>
      <c r="J47">
        <v>1095.25</v>
      </c>
      <c r="K47">
        <v>1066.95</v>
      </c>
    </row>
    <row r="48" spans="2:11" x14ac:dyDescent="0.25">
      <c r="B48" t="s">
        <v>34</v>
      </c>
      <c r="C48">
        <v>1497</v>
      </c>
      <c r="D48">
        <v>1507.6</v>
      </c>
      <c r="E48">
        <v>1489.3</v>
      </c>
      <c r="F48">
        <v>1501.5</v>
      </c>
      <c r="G48">
        <v>4243472</v>
      </c>
      <c r="H48">
        <v>1498.62</v>
      </c>
      <c r="I48">
        <v>1501.3</v>
      </c>
      <c r="J48">
        <v>1501.5</v>
      </c>
      <c r="K48">
        <v>1494.95</v>
      </c>
    </row>
    <row r="49" spans="2:11" x14ac:dyDescent="0.25">
      <c r="B49" t="s">
        <v>39</v>
      </c>
      <c r="C49">
        <v>693.5</v>
      </c>
      <c r="D49">
        <v>702.85</v>
      </c>
      <c r="E49">
        <v>693.3</v>
      </c>
      <c r="F49">
        <v>702.45</v>
      </c>
      <c r="G49">
        <v>8641445</v>
      </c>
      <c r="H49">
        <v>699.19</v>
      </c>
      <c r="I49">
        <v>702.45</v>
      </c>
      <c r="J49">
        <v>702.5</v>
      </c>
      <c r="K49">
        <v>693.55</v>
      </c>
    </row>
    <row r="50" spans="2:11" x14ac:dyDescent="0.25">
      <c r="B50" t="s">
        <v>64</v>
      </c>
      <c r="C50">
        <v>7457</v>
      </c>
      <c r="D50">
        <v>7580</v>
      </c>
      <c r="E50">
        <v>7432.85</v>
      </c>
      <c r="F50">
        <v>7470.85</v>
      </c>
      <c r="G50">
        <v>201747</v>
      </c>
      <c r="H50">
        <v>7489.59</v>
      </c>
      <c r="I50">
        <v>7470.8</v>
      </c>
      <c r="J50">
        <v>7470.85</v>
      </c>
      <c r="K50">
        <v>7452.45</v>
      </c>
    </row>
    <row r="51" spans="2:11" x14ac:dyDescent="0.25">
      <c r="B51" t="s">
        <v>56</v>
      </c>
      <c r="C51">
        <v>26700</v>
      </c>
      <c r="D51">
        <v>27062.15</v>
      </c>
      <c r="E51">
        <v>26500.05</v>
      </c>
      <c r="F51">
        <v>26618</v>
      </c>
      <c r="G51">
        <v>74812</v>
      </c>
      <c r="H51">
        <v>26773.68</v>
      </c>
      <c r="I51">
        <v>26617</v>
      </c>
      <c r="J51">
        <v>26618</v>
      </c>
      <c r="K51">
        <v>26547.5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19911-4B5B-41E4-BF27-2EE262C09457}">
  <dimension ref="A1:Q60"/>
  <sheetViews>
    <sheetView tabSelected="1" workbookViewId="0">
      <selection activeCell="R2" sqref="R2"/>
    </sheetView>
  </sheetViews>
  <sheetFormatPr defaultRowHeight="15" x14ac:dyDescent="0.25"/>
  <cols>
    <col min="2" max="2" width="16.85546875" customWidth="1"/>
    <col min="3" max="8" width="9.140625" customWidth="1"/>
    <col min="9" max="9" width="14.85546875" customWidth="1"/>
    <col min="10" max="10" width="13.7109375" customWidth="1"/>
    <col min="15" max="15" width="9.140625" customWidth="1"/>
  </cols>
  <sheetData>
    <row r="1" spans="1:17" x14ac:dyDescent="0.25">
      <c r="A1" s="1" t="s">
        <v>67</v>
      </c>
      <c r="B1" s="1" t="s">
        <v>68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t="s">
        <v>69</v>
      </c>
      <c r="J1" t="s">
        <v>70</v>
      </c>
      <c r="K1" s="3" t="s">
        <v>2</v>
      </c>
      <c r="L1" s="3" t="s">
        <v>3</v>
      </c>
      <c r="M1" s="3" t="s">
        <v>4</v>
      </c>
      <c r="N1" s="3" t="s">
        <v>10</v>
      </c>
      <c r="O1" s="3" t="s">
        <v>71</v>
      </c>
      <c r="P1" s="3" t="s">
        <v>6</v>
      </c>
      <c r="Q1" s="3" t="s">
        <v>7</v>
      </c>
    </row>
    <row r="2" spans="1:17" x14ac:dyDescent="0.25">
      <c r="A2" s="5">
        <v>2</v>
      </c>
      <c r="B2" s="7" t="s">
        <v>26</v>
      </c>
      <c r="C2" s="4">
        <f>IF(B2="","",IFERROR(VALUE(VLOOKUP(B2,Data!$B:$K,2,0)),0))</f>
        <v>912</v>
      </c>
      <c r="D2" s="4">
        <f>IF(B2="","",IFERROR(VALUE(VLOOKUP(B2,Data!$B:$K,3,0)),0))</f>
        <v>916.2</v>
      </c>
      <c r="E2" s="4">
        <f>IF(B2="","",IFERROR(VALUE(VLOOKUP(B2,Data!$B:$K,4,0)),0))</f>
        <v>904</v>
      </c>
      <c r="F2" s="4">
        <f>IF(B2="","",IFERROR(VALUE(VLOOKUP(B2,Data!$B:$K,5,0)),0))</f>
        <v>904.95</v>
      </c>
      <c r="G2" s="5">
        <f>IF(B2="","",IFERROR(VALUE(VLOOKUP(B2,Data!$B:$K,6,0)),0))</f>
        <v>2098331</v>
      </c>
      <c r="H2" s="6">
        <f>IF(B2="","",IFERROR(VALUE(VLOOKUP(B2,Data!$B:$K,7,0)),0))</f>
        <v>910.68</v>
      </c>
      <c r="I2" s="8">
        <f ca="1">(TODAY()+TIME(15,24,0))</f>
        <v>44422.64166666667</v>
      </c>
      <c r="J2" s="8">
        <f ca="1">(TODAY()+TIME(15,25,0))</f>
        <v>44422.642361111109</v>
      </c>
      <c r="K2" s="10">
        <f ca="1">IF(OR(F2="",F2=0),"",IF(AND(OR(K2="",K2=0),NOW()&gt;I2,NOW()&lt;=J2),F2,K2))</f>
        <v>904.95</v>
      </c>
      <c r="L2" s="10">
        <f ca="1">IF(OR(F2="",F2=0),"",IF(AND(OR(L2="",L2=0),NOW()&gt;I2,NOW()&lt;=J2),F2,IF(AND(F2&gt;L2,NOW()&gt;I2,NOW()&lt;=J2),F2,L2)))</f>
        <v>905</v>
      </c>
      <c r="M2" s="10">
        <f ca="1">IF(OR(F2="",F2=0),"",IF(AND(OR(M2="",M2=0),NOW()&gt;I2,NOW()&lt;=J2),F2,IF(AND(F2&lt;M2,NOW()&gt;I2,NOW()&lt;=J2),F2,M2)))</f>
        <v>904.9</v>
      </c>
      <c r="N2" s="10">
        <f ca="1">IF(OR(F2="",F2=0),"",IF(AND(OR(N2="",N2=0),NOW()&gt;I2,NOW()&lt;=J2),F2,IF(AND(NOW()&gt;I2,NOW()&lt;=J2),F2,N2)))</f>
        <v>905</v>
      </c>
      <c r="O2" s="10">
        <f t="shared" ref="O2" ca="1" si="0">IF(OR(G2="",G2=0),"",IF(AND(OR(O2="",O2=0),NOW()&gt;=I2,NOW()&lt;=J2),G2,O2))</f>
        <v>2084932</v>
      </c>
      <c r="P2" s="10">
        <f ca="1">IF(OR(G2="",G2=0),"",IF(AND(OR(P2="",P2=0),NOW()&gt;I2,NOW()&lt;=J2),G2-O2,IF(AND(NOW()&gt;I2,NOW()&lt;=J2),G2-O2,P2)))</f>
        <v>4878</v>
      </c>
      <c r="Q2" s="10">
        <f ca="1">IF(OR(H2="",H2=0),"",IF(AND(OR(Q2="",Q2=0),NOW()&gt;I2,NOW()&lt;=J2),H2,IF(AND(NOW()&gt;I2,NOW()&lt;=J2),H2,Q2)))</f>
        <v>910.71</v>
      </c>
    </row>
    <row r="3" spans="1:17" x14ac:dyDescent="0.25">
      <c r="A3" s="5">
        <v>3</v>
      </c>
      <c r="B3" s="7" t="s">
        <v>17</v>
      </c>
      <c r="C3" s="4">
        <f>IF(B3="","",IFERROR(VALUE(VLOOKUP(B3,Data!$B:$K,2,0)),0))</f>
        <v>701</v>
      </c>
      <c r="D3" s="4">
        <f>IF(B3="","",IFERROR(VALUE(VLOOKUP(B3,Data!$B:$K,3,0)),0))</f>
        <v>710.4</v>
      </c>
      <c r="E3" s="4">
        <f>IF(B3="","",IFERROR(VALUE(VLOOKUP(B3,Data!$B:$K,4,0)),0))</f>
        <v>700</v>
      </c>
      <c r="F3" s="4">
        <f>IF(B3="","",IFERROR(VALUE(VLOOKUP(B3,Data!$B:$K,5,0)),0))</f>
        <v>704</v>
      </c>
      <c r="G3" s="5">
        <f>IF(B3="","",IFERROR(VALUE(VLOOKUP(B3,Data!$B:$K,6,0)),0))</f>
        <v>4988913</v>
      </c>
      <c r="H3" s="6">
        <f>IF(B3="","",IFERROR(VALUE(VLOOKUP(B3,Data!$B:$K,7,0)),0))</f>
        <v>705.38</v>
      </c>
      <c r="I3" s="8">
        <f t="shared" ref="I3:I13" ca="1" si="1">(TODAY()+TIME(15,24,0))</f>
        <v>44422.64166666667</v>
      </c>
      <c r="J3" s="8">
        <f t="shared" ref="J3:J13" ca="1" si="2">(TODAY()+TIME(15,25,0))</f>
        <v>44422.642361111109</v>
      </c>
      <c r="K3" s="10">
        <f t="shared" ref="K3:K27" ca="1" si="3">IF(OR(F3="",F3=0),"",IF(AND(OR(K3="",K3=0),NOW()&gt;I3,NOW()&lt;=J3),F3,K3))</f>
        <v>703.6</v>
      </c>
      <c r="L3" s="10">
        <f t="shared" ref="L3:L27" ca="1" si="4">IF(OR(F3="",F3=0),"",IF(AND(OR(L3="",L3=0),NOW()&gt;I3,NOW()&lt;=J3),F3,IF(AND(F3&gt;L3,NOW()&gt;I3,NOW()&lt;=J3),F3,L3)))</f>
        <v>704.1</v>
      </c>
      <c r="M3" s="10">
        <f t="shared" ref="M3:M27" ca="1" si="5">IF(OR(F3="",F3=0),"",IF(AND(OR(M3="",M3=0),NOW()&gt;I3,NOW()&lt;=J3),F3,IF(AND(F3&lt;M3,NOW()&gt;I3,NOW()&lt;=J3),F3,M3)))</f>
        <v>703.6</v>
      </c>
      <c r="N3" s="10">
        <f t="shared" ref="N3:N27" ca="1" si="6">IF(OR(F3="",F3=0),"",IF(AND(OR(N3="",N3=0),NOW()&gt;I3,NOW()&lt;=J3),F3,IF(AND(NOW()&gt;I3,NOW()&lt;=J3),F3,N3)))</f>
        <v>703.95</v>
      </c>
      <c r="O3" s="10">
        <f t="shared" ref="O3:O27" ca="1" si="7">IF(OR(G3="",G3=0),"",IF(AND(OR(O3="",O3=0),NOW()&gt;=I3,NOW()&lt;=J3),G3,O3))</f>
        <v>4947301</v>
      </c>
      <c r="P3" s="10">
        <f t="shared" ref="P3:P27" ca="1" si="8">IF(OR(G3="",G3=0),"",IF(AND(OR(P3="",P3=0),NOW()&gt;I3,NOW()&lt;=J3),G3-O3,IF(AND(NOW()&gt;I3,NOW()&lt;=J3),G3-O3,P3)))</f>
        <v>24891</v>
      </c>
      <c r="Q3" s="10">
        <f t="shared" ref="Q3:Q27" ca="1" si="9">IF(OR(H3="",H3=0),"",IF(AND(OR(Q3="",Q3=0),NOW()&gt;I3,NOW()&lt;=J3),H3,IF(AND(NOW()&gt;I3,NOW()&lt;=J3),H3,Q3)))</f>
        <v>705.38</v>
      </c>
    </row>
    <row r="4" spans="1:17" x14ac:dyDescent="0.25">
      <c r="A4" s="5">
        <v>4</v>
      </c>
      <c r="B4" s="7" t="s">
        <v>58</v>
      </c>
      <c r="C4" s="4">
        <f>IF(B4="","",IFERROR(VALUE(VLOOKUP(B4,Data!$B:$K,2,0)),0))</f>
        <v>765.65</v>
      </c>
      <c r="D4" s="4">
        <f>IF(B4="","",IFERROR(VALUE(VLOOKUP(B4,Data!$B:$K,3,0)),0))</f>
        <v>776.2</v>
      </c>
      <c r="E4" s="4">
        <f>IF(B4="","",IFERROR(VALUE(VLOOKUP(B4,Data!$B:$K,4,0)),0))</f>
        <v>763</v>
      </c>
      <c r="F4" s="4">
        <f>IF(B4="","",IFERROR(VALUE(VLOOKUP(B4,Data!$B:$K,5,0)),0))</f>
        <v>774.85</v>
      </c>
      <c r="G4" s="5">
        <f>IF(B4="","",IFERROR(VALUE(VLOOKUP(B4,Data!$B:$K,6,0)),0))</f>
        <v>866806</v>
      </c>
      <c r="H4" s="6">
        <f>IF(B4="","",IFERROR(VALUE(VLOOKUP(B4,Data!$B:$K,7,0)),0))</f>
        <v>770.58</v>
      </c>
      <c r="I4" s="8">
        <f t="shared" ca="1" si="1"/>
        <v>44422.64166666667</v>
      </c>
      <c r="J4" s="8">
        <f t="shared" ca="1" si="2"/>
        <v>44422.642361111109</v>
      </c>
      <c r="K4" s="10">
        <f t="shared" ca="1" si="3"/>
        <v>775.8</v>
      </c>
      <c r="L4" s="10">
        <f t="shared" ca="1" si="4"/>
        <v>775.9</v>
      </c>
      <c r="M4" s="10">
        <f t="shared" ca="1" si="5"/>
        <v>775.75</v>
      </c>
      <c r="N4" s="10">
        <f t="shared" ca="1" si="6"/>
        <v>775.8</v>
      </c>
      <c r="O4" s="10">
        <f t="shared" ca="1" si="7"/>
        <v>853933</v>
      </c>
      <c r="P4" s="10">
        <f t="shared" ca="1" si="8"/>
        <v>5704</v>
      </c>
      <c r="Q4" s="10">
        <f t="shared" ca="1" si="9"/>
        <v>770.54</v>
      </c>
    </row>
    <row r="5" spans="1:17" x14ac:dyDescent="0.25">
      <c r="A5" s="5">
        <v>5</v>
      </c>
      <c r="B5" s="7" t="s">
        <v>35</v>
      </c>
      <c r="C5" s="4">
        <f>IF(B5="","",IFERROR(VALUE(VLOOKUP(B5,Data!$B:$K,2,0)),0))</f>
        <v>666.5</v>
      </c>
      <c r="D5" s="4">
        <f>IF(B5="","",IFERROR(VALUE(VLOOKUP(B5,Data!$B:$K,3,0)),0))</f>
        <v>675.9</v>
      </c>
      <c r="E5" s="4">
        <f>IF(B5="","",IFERROR(VALUE(VLOOKUP(B5,Data!$B:$K,4,0)),0))</f>
        <v>665.4</v>
      </c>
      <c r="F5" s="4">
        <f>IF(B5="","",IFERROR(VALUE(VLOOKUP(B5,Data!$B:$K,5,0)),0))</f>
        <v>675.15</v>
      </c>
      <c r="G5" s="5">
        <f>IF(B5="","",IFERROR(VALUE(VLOOKUP(B5,Data!$B:$K,6,0)),0))</f>
        <v>1793141</v>
      </c>
      <c r="H5" s="6">
        <f>IF(B5="","",IFERROR(VALUE(VLOOKUP(B5,Data!$B:$K,7,0)),0))</f>
        <v>672.19</v>
      </c>
      <c r="I5" s="8">
        <f t="shared" ca="1" si="1"/>
        <v>44422.64166666667</v>
      </c>
      <c r="J5" s="8">
        <f t="shared" ca="1" si="2"/>
        <v>44422.642361111109</v>
      </c>
      <c r="K5" s="10">
        <f t="shared" ca="1" si="3"/>
        <v>675.4</v>
      </c>
      <c r="L5" s="10">
        <f t="shared" ca="1" si="4"/>
        <v>675.4</v>
      </c>
      <c r="M5" s="10">
        <f t="shared" ca="1" si="5"/>
        <v>675.1</v>
      </c>
      <c r="N5" s="10">
        <f t="shared" ca="1" si="6"/>
        <v>675.35</v>
      </c>
      <c r="O5" s="10">
        <f t="shared" ca="1" si="7"/>
        <v>1771246</v>
      </c>
      <c r="P5" s="10">
        <f t="shared" ca="1" si="8"/>
        <v>10817</v>
      </c>
      <c r="Q5" s="10">
        <f t="shared" ca="1" si="9"/>
        <v>672.17</v>
      </c>
    </row>
    <row r="6" spans="1:17" x14ac:dyDescent="0.25">
      <c r="A6" s="5">
        <v>6</v>
      </c>
      <c r="B6" s="7" t="s">
        <v>51</v>
      </c>
      <c r="C6" s="4">
        <f>IF(B6="","",IFERROR(VALUE(VLOOKUP(B6,Data!$B:$K,2,0)),0))</f>
        <v>116.1</v>
      </c>
      <c r="D6" s="4">
        <f>IF(B6="","",IFERROR(VALUE(VLOOKUP(B6,Data!$B:$K,3,0)),0))</f>
        <v>117.9</v>
      </c>
      <c r="E6" s="4">
        <f>IF(B6="","",IFERROR(VALUE(VLOOKUP(B6,Data!$B:$K,4,0)),0))</f>
        <v>115.3</v>
      </c>
      <c r="F6" s="4">
        <f>IF(B6="","",IFERROR(VALUE(VLOOKUP(B6,Data!$B:$K,5,0)),0))</f>
        <v>116.5</v>
      </c>
      <c r="G6" s="5">
        <f>IF(B6="","",IFERROR(VALUE(VLOOKUP(B6,Data!$B:$K,6,0)),0))</f>
        <v>13240615</v>
      </c>
      <c r="H6" s="6">
        <f>IF(B6="","",IFERROR(VALUE(VLOOKUP(B6,Data!$B:$K,7,0)),0))</f>
        <v>116.46</v>
      </c>
      <c r="I6" s="8">
        <f t="shared" ca="1" si="1"/>
        <v>44422.64166666667</v>
      </c>
      <c r="J6" s="8">
        <f t="shared" ca="1" si="2"/>
        <v>44422.642361111109</v>
      </c>
      <c r="K6" s="10">
        <f t="shared" ca="1" si="3"/>
        <v>116.4</v>
      </c>
      <c r="L6" s="10">
        <f t="shared" ca="1" si="4"/>
        <v>116.5</v>
      </c>
      <c r="M6" s="10">
        <f t="shared" ca="1" si="5"/>
        <v>116.35</v>
      </c>
      <c r="N6" s="10">
        <f t="shared" ca="1" si="6"/>
        <v>116.45</v>
      </c>
      <c r="O6" s="10">
        <f t="shared" ca="1" si="7"/>
        <v>12961987</v>
      </c>
      <c r="P6" s="10">
        <f t="shared" ca="1" si="8"/>
        <v>145528</v>
      </c>
      <c r="Q6" s="10">
        <f t="shared" ca="1" si="9"/>
        <v>116.46</v>
      </c>
    </row>
    <row r="7" spans="1:17" x14ac:dyDescent="0.25">
      <c r="A7" s="5">
        <v>7</v>
      </c>
      <c r="B7" s="7" t="s">
        <v>27</v>
      </c>
      <c r="C7" s="4">
        <f>IF(B7="","",IFERROR(VALUE(VLOOKUP(B7,Data!$B:$K,2,0)),0))</f>
        <v>144.05000000000001</v>
      </c>
      <c r="D7" s="4">
        <f>IF(B7="","",IFERROR(VALUE(VLOOKUP(B7,Data!$B:$K,3,0)),0))</f>
        <v>146.69999999999999</v>
      </c>
      <c r="E7" s="4">
        <f>IF(B7="","",IFERROR(VALUE(VLOOKUP(B7,Data!$B:$K,4,0)),0))</f>
        <v>143.69999999999999</v>
      </c>
      <c r="F7" s="4">
        <f>IF(B7="","",IFERROR(VALUE(VLOOKUP(B7,Data!$B:$K,5,0)),0))</f>
        <v>144.30000000000001</v>
      </c>
      <c r="G7" s="5">
        <f>IF(B7="","",IFERROR(VALUE(VLOOKUP(B7,Data!$B:$K,6,0)),0))</f>
        <v>7575462</v>
      </c>
      <c r="H7" s="6">
        <f>IF(B7="","",IFERROR(VALUE(VLOOKUP(B7,Data!$B:$K,7,0)),0))</f>
        <v>145.22</v>
      </c>
      <c r="I7" s="8">
        <f t="shared" ca="1" si="1"/>
        <v>44422.64166666667</v>
      </c>
      <c r="J7" s="8">
        <f t="shared" ca="1" si="2"/>
        <v>44422.642361111109</v>
      </c>
      <c r="K7" s="10">
        <f t="shared" ca="1" si="3"/>
        <v>144.44999999999999</v>
      </c>
      <c r="L7" s="10">
        <f t="shared" ca="1" si="4"/>
        <v>144.44999999999999</v>
      </c>
      <c r="M7" s="10">
        <f t="shared" ca="1" si="5"/>
        <v>144.30000000000001</v>
      </c>
      <c r="N7" s="10">
        <f t="shared" ca="1" si="6"/>
        <v>144.35</v>
      </c>
      <c r="O7" s="10">
        <f t="shared" ca="1" si="7"/>
        <v>7509487</v>
      </c>
      <c r="P7" s="10">
        <f t="shared" ca="1" si="8"/>
        <v>44619</v>
      </c>
      <c r="Q7" s="10">
        <f t="shared" ca="1" si="9"/>
        <v>145.22</v>
      </c>
    </row>
    <row r="8" spans="1:17" x14ac:dyDescent="0.25">
      <c r="A8" s="5">
        <v>8</v>
      </c>
      <c r="B8" s="7" t="s">
        <v>60</v>
      </c>
      <c r="C8" s="4">
        <f>IF(B8="","",IFERROR(VALUE(VLOOKUP(B8,Data!$B:$K,2,0)),0))</f>
        <v>1436</v>
      </c>
      <c r="D8" s="4">
        <f>IF(B8="","",IFERROR(VALUE(VLOOKUP(B8,Data!$B:$K,3,0)),0))</f>
        <v>1444.7</v>
      </c>
      <c r="E8" s="4">
        <f>IF(B8="","",IFERROR(VALUE(VLOOKUP(B8,Data!$B:$K,4,0)),0))</f>
        <v>1416.55</v>
      </c>
      <c r="F8" s="4">
        <f>IF(B8="","",IFERROR(VALUE(VLOOKUP(B8,Data!$B:$K,5,0)),0))</f>
        <v>1435.8</v>
      </c>
      <c r="G8" s="5">
        <f>IF(B8="","",IFERROR(VALUE(VLOOKUP(B8,Data!$B:$K,6,0)),0))</f>
        <v>10792528</v>
      </c>
      <c r="H8" s="6">
        <f>IF(B8="","",IFERROR(VALUE(VLOOKUP(B8,Data!$B:$K,7,0)),0))</f>
        <v>1431.26</v>
      </c>
      <c r="I8" s="8">
        <f t="shared" ca="1" si="1"/>
        <v>44422.64166666667</v>
      </c>
      <c r="J8" s="8">
        <f t="shared" ca="1" si="2"/>
        <v>44422.642361111109</v>
      </c>
      <c r="K8" s="10">
        <f t="shared" ca="1" si="3"/>
        <v>1437.15</v>
      </c>
      <c r="L8" s="10">
        <f t="shared" ca="1" si="4"/>
        <v>1437.5</v>
      </c>
      <c r="M8" s="10">
        <f t="shared" ca="1" si="5"/>
        <v>1436.4</v>
      </c>
      <c r="N8" s="10">
        <f t="shared" ca="1" si="6"/>
        <v>1437.3</v>
      </c>
      <c r="O8" s="10">
        <f t="shared" ca="1" si="7"/>
        <v>10688923</v>
      </c>
      <c r="P8" s="10">
        <f t="shared" ca="1" si="8"/>
        <v>49073</v>
      </c>
      <c r="Q8" s="10">
        <f t="shared" ca="1" si="9"/>
        <v>1431.23</v>
      </c>
    </row>
    <row r="9" spans="1:17" x14ac:dyDescent="0.25">
      <c r="A9" s="5">
        <v>9</v>
      </c>
      <c r="B9" s="7" t="s">
        <v>37</v>
      </c>
      <c r="C9" s="4">
        <f>IF(B9="","",IFERROR(VALUE(VLOOKUP(B9,Data!$B:$K,2,0)),0))</f>
        <v>436.9</v>
      </c>
      <c r="D9" s="4">
        <f>IF(B9="","",IFERROR(VALUE(VLOOKUP(B9,Data!$B:$K,3,0)),0))</f>
        <v>444.3</v>
      </c>
      <c r="E9" s="4">
        <f>IF(B9="","",IFERROR(VALUE(VLOOKUP(B9,Data!$B:$K,4,0)),0))</f>
        <v>433.85</v>
      </c>
      <c r="F9" s="4">
        <f>IF(B9="","",IFERROR(VALUE(VLOOKUP(B9,Data!$B:$K,5,0)),0))</f>
        <v>437.5</v>
      </c>
      <c r="G9" s="5">
        <f>IF(B9="","",IFERROR(VALUE(VLOOKUP(B9,Data!$B:$K,6,0)),0))</f>
        <v>8253255</v>
      </c>
      <c r="H9" s="6">
        <f>IF(B9="","",IFERROR(VALUE(VLOOKUP(B9,Data!$B:$K,7,0)),0))</f>
        <v>438.27</v>
      </c>
      <c r="I9" s="8">
        <f t="shared" ca="1" si="1"/>
        <v>44422.64166666667</v>
      </c>
      <c r="J9" s="8">
        <f t="shared" ca="1" si="2"/>
        <v>44422.642361111109</v>
      </c>
      <c r="K9" s="10">
        <f t="shared" ca="1" si="3"/>
        <v>437.35</v>
      </c>
      <c r="L9" s="10">
        <f t="shared" ca="1" si="4"/>
        <v>437.5</v>
      </c>
      <c r="M9" s="10">
        <f t="shared" ca="1" si="5"/>
        <v>437.2</v>
      </c>
      <c r="N9" s="10">
        <f t="shared" ca="1" si="6"/>
        <v>437.25</v>
      </c>
      <c r="O9" s="10">
        <f t="shared" ca="1" si="7"/>
        <v>8187341</v>
      </c>
      <c r="P9" s="10">
        <f t="shared" ca="1" si="8"/>
        <v>17987</v>
      </c>
      <c r="Q9" s="10">
        <f t="shared" ca="1" si="9"/>
        <v>438.28</v>
      </c>
    </row>
    <row r="10" spans="1:17" x14ac:dyDescent="0.25">
      <c r="A10" s="5">
        <v>10</v>
      </c>
      <c r="B10" s="7" t="s">
        <v>41</v>
      </c>
      <c r="C10" s="4">
        <f>IF(B10="","",IFERROR(VALUE(VLOOKUP(B10,Data!$B:$K,2,0)),0))</f>
        <v>1679.15</v>
      </c>
      <c r="D10" s="4">
        <f>IF(B10="","",IFERROR(VALUE(VLOOKUP(B10,Data!$B:$K,3,0)),0))</f>
        <v>1696.5</v>
      </c>
      <c r="E10" s="4">
        <f>IF(B10="","",IFERROR(VALUE(VLOOKUP(B10,Data!$B:$K,4,0)),0))</f>
        <v>1674</v>
      </c>
      <c r="F10" s="4">
        <f>IF(B10="","",IFERROR(VALUE(VLOOKUP(B10,Data!$B:$K,5,0)),0))</f>
        <v>1684.4</v>
      </c>
      <c r="G10" s="5">
        <f>IF(B10="","",IFERROR(VALUE(VLOOKUP(B10,Data!$B:$K,6,0)),0))</f>
        <v>5537847</v>
      </c>
      <c r="H10" s="6">
        <f>IF(B10="","",IFERROR(VALUE(VLOOKUP(B10,Data!$B:$K,7,0)),0))</f>
        <v>1687.72</v>
      </c>
      <c r="I10" s="8">
        <f t="shared" ca="1" si="1"/>
        <v>44422.64166666667</v>
      </c>
      <c r="J10" s="8">
        <f t="shared" ca="1" si="2"/>
        <v>44422.642361111109</v>
      </c>
      <c r="K10" s="10">
        <f t="shared" ca="1" si="3"/>
        <v>1684.9</v>
      </c>
      <c r="L10" s="10">
        <f t="shared" ca="1" si="4"/>
        <v>1685</v>
      </c>
      <c r="M10" s="10">
        <f t="shared" ca="1" si="5"/>
        <v>1684.15</v>
      </c>
      <c r="N10" s="10">
        <f t="shared" ca="1" si="6"/>
        <v>1684.25</v>
      </c>
      <c r="O10" s="10">
        <f t="shared" ca="1" si="7"/>
        <v>5436683</v>
      </c>
      <c r="P10" s="10">
        <f t="shared" ca="1" si="8"/>
        <v>49117</v>
      </c>
      <c r="Q10" s="10">
        <f t="shared" ca="1" si="9"/>
        <v>1687.75</v>
      </c>
    </row>
    <row r="11" spans="1:17" x14ac:dyDescent="0.25">
      <c r="A11" s="5">
        <v>11</v>
      </c>
      <c r="B11" s="7" t="s">
        <v>65</v>
      </c>
      <c r="C11" s="4">
        <f>IF(B11="","",IFERROR(VALUE(VLOOKUP(B11,Data!$B:$K,2,0)),0))</f>
        <v>773</v>
      </c>
      <c r="D11" s="4">
        <f>IF(B11="","",IFERROR(VALUE(VLOOKUP(B11,Data!$B:$K,3,0)),0))</f>
        <v>785.65</v>
      </c>
      <c r="E11" s="4">
        <f>IF(B11="","",IFERROR(VALUE(VLOOKUP(B11,Data!$B:$K,4,0)),0))</f>
        <v>772.05</v>
      </c>
      <c r="F11" s="4">
        <f>IF(B11="","",IFERROR(VALUE(VLOOKUP(B11,Data!$B:$K,5,0)),0))</f>
        <v>777.35</v>
      </c>
      <c r="G11" s="5">
        <f>IF(B11="","",IFERROR(VALUE(VLOOKUP(B11,Data!$B:$K,6,0)),0))</f>
        <v>2165983</v>
      </c>
      <c r="H11" s="6">
        <f>IF(B11="","",IFERROR(VALUE(VLOOKUP(B11,Data!$B:$K,7,0)),0))</f>
        <v>779.71</v>
      </c>
      <c r="I11" s="8">
        <f t="shared" ca="1" si="1"/>
        <v>44422.64166666667</v>
      </c>
      <c r="J11" s="8">
        <f t="shared" ca="1" si="2"/>
        <v>44422.642361111109</v>
      </c>
      <c r="K11" s="10">
        <f t="shared" ca="1" si="3"/>
        <v>777.15</v>
      </c>
      <c r="L11" s="10">
        <f t="shared" ca="1" si="4"/>
        <v>777.15</v>
      </c>
      <c r="M11" s="10">
        <f t="shared" ca="1" si="5"/>
        <v>776.85</v>
      </c>
      <c r="N11" s="10">
        <f t="shared" ca="1" si="6"/>
        <v>776.85</v>
      </c>
      <c r="O11" s="10">
        <f t="shared" ca="1" si="7"/>
        <v>2079165</v>
      </c>
      <c r="P11" s="10">
        <f t="shared" ca="1" si="8"/>
        <v>68126</v>
      </c>
      <c r="Q11" s="10">
        <f t="shared" ca="1" si="9"/>
        <v>779.74</v>
      </c>
    </row>
    <row r="12" spans="1:17" x14ac:dyDescent="0.25">
      <c r="A12" s="5">
        <v>12</v>
      </c>
      <c r="B12" s="7" t="s">
        <v>43</v>
      </c>
      <c r="C12" s="4">
        <f>IF(B12="","",IFERROR(VALUE(VLOOKUP(B12,Data!$B:$K,2,0)),0))</f>
        <v>210.25</v>
      </c>
      <c r="D12" s="4">
        <f>IF(B12="","",IFERROR(VALUE(VLOOKUP(B12,Data!$B:$K,3,0)),0))</f>
        <v>214.2</v>
      </c>
      <c r="E12" s="4">
        <f>IF(B12="","",IFERROR(VALUE(VLOOKUP(B12,Data!$B:$K,4,0)),0))</f>
        <v>208.35</v>
      </c>
      <c r="F12" s="4">
        <f>IF(B12="","",IFERROR(VALUE(VLOOKUP(B12,Data!$B:$K,5,0)),0))</f>
        <v>208.8</v>
      </c>
      <c r="G12" s="5">
        <f>IF(B12="","",IFERROR(VALUE(VLOOKUP(B12,Data!$B:$K,6,0)),0))</f>
        <v>27132861</v>
      </c>
      <c r="H12" s="6">
        <f>IF(B12="","",IFERROR(VALUE(VLOOKUP(B12,Data!$B:$K,7,0)),0))</f>
        <v>210.29</v>
      </c>
      <c r="I12" s="8">
        <f t="shared" ca="1" si="1"/>
        <v>44422.64166666667</v>
      </c>
      <c r="J12" s="8">
        <f t="shared" ca="1" si="2"/>
        <v>44422.642361111109</v>
      </c>
      <c r="K12" s="10">
        <f t="shared" ca="1" si="3"/>
        <v>208.95</v>
      </c>
      <c r="L12" s="10">
        <f t="shared" ca="1" si="4"/>
        <v>208.95</v>
      </c>
      <c r="M12" s="10">
        <f t="shared" ca="1" si="5"/>
        <v>208.9</v>
      </c>
      <c r="N12" s="10">
        <f t="shared" ca="1" si="6"/>
        <v>208.9</v>
      </c>
      <c r="O12" s="10">
        <f t="shared" ca="1" si="7"/>
        <v>26728625</v>
      </c>
      <c r="P12" s="10">
        <f t="shared" ca="1" si="8"/>
        <v>166918</v>
      </c>
      <c r="Q12" s="10">
        <f t="shared" ca="1" si="9"/>
        <v>210.3</v>
      </c>
    </row>
    <row r="13" spans="1:17" x14ac:dyDescent="0.25">
      <c r="A13" s="5">
        <v>13</v>
      </c>
      <c r="B13" s="7" t="s">
        <v>25</v>
      </c>
      <c r="C13" s="4">
        <f>IF(B13="","",IFERROR(VALUE(VLOOKUP(B13,Data!$B:$K,2,0)),0))</f>
        <v>3634.4</v>
      </c>
      <c r="D13" s="4">
        <f>IF(B13="","",IFERROR(VALUE(VLOOKUP(B13,Data!$B:$K,3,0)),0))</f>
        <v>3642.95</v>
      </c>
      <c r="E13" s="4">
        <f>IF(B13="","",IFERROR(VALUE(VLOOKUP(B13,Data!$B:$K,4,0)),0))</f>
        <v>3607.5</v>
      </c>
      <c r="F13" s="4">
        <f>IF(B13="","",IFERROR(VALUE(VLOOKUP(B13,Data!$B:$K,5,0)),0))</f>
        <v>3632.4</v>
      </c>
      <c r="G13" s="5">
        <f>IF(B13="","",IFERROR(VALUE(VLOOKUP(B13,Data!$B:$K,6,0)),0))</f>
        <v>226529</v>
      </c>
      <c r="H13" s="6">
        <f>IF(B13="","",IFERROR(VALUE(VLOOKUP(B13,Data!$B:$K,7,0)),0))</f>
        <v>3625.6</v>
      </c>
      <c r="I13" s="8">
        <f t="shared" ca="1" si="1"/>
        <v>44422.64166666667</v>
      </c>
      <c r="J13" s="8">
        <f t="shared" ca="1" si="2"/>
        <v>44422.642361111109</v>
      </c>
      <c r="K13" s="10">
        <f t="shared" ca="1" si="3"/>
        <v>3625.95</v>
      </c>
      <c r="L13" s="10">
        <f t="shared" ca="1" si="4"/>
        <v>3629.7</v>
      </c>
      <c r="M13" s="10">
        <f t="shared" ca="1" si="5"/>
        <v>3625.95</v>
      </c>
      <c r="N13" s="10">
        <f t="shared" ca="1" si="6"/>
        <v>3626.55</v>
      </c>
      <c r="O13" s="10">
        <f t="shared" ca="1" si="7"/>
        <v>220493</v>
      </c>
      <c r="P13" s="10">
        <f t="shared" ca="1" si="8"/>
        <v>2411</v>
      </c>
      <c r="Q13" s="10">
        <f t="shared" ca="1" si="9"/>
        <v>3625.52</v>
      </c>
    </row>
    <row r="14" spans="1:17" x14ac:dyDescent="0.25">
      <c r="A14" s="5">
        <v>14</v>
      </c>
      <c r="B14" s="7" t="s">
        <v>52</v>
      </c>
      <c r="C14" s="4">
        <f>IF(B14="","",IFERROR(VALUE(VLOOKUP(B14,Data!$B:$K,2,0)),0))</f>
        <v>177</v>
      </c>
      <c r="D14" s="4">
        <f>IF(B14="","",IFERROR(VALUE(VLOOKUP(B14,Data!$B:$K,3,0)),0))</f>
        <v>187.7</v>
      </c>
      <c r="E14" s="4">
        <f>IF(B14="","",IFERROR(VALUE(VLOOKUP(B14,Data!$B:$K,4,0)),0))</f>
        <v>176.3</v>
      </c>
      <c r="F14" s="4">
        <f>IF(B14="","",IFERROR(VALUE(VLOOKUP(B14,Data!$B:$K,5,0)),0))</f>
        <v>186.8</v>
      </c>
      <c r="G14" s="5">
        <f>IF(B14="","",IFERROR(VALUE(VLOOKUP(B14,Data!$B:$K,6,0)),0))</f>
        <v>42979405</v>
      </c>
      <c r="H14" s="6">
        <f>IF(B14="","",IFERROR(VALUE(VLOOKUP(B14,Data!$B:$K,7,0)),0))</f>
        <v>183.63</v>
      </c>
      <c r="I14" s="8">
        <f ca="1">(TODAY()+TIME(15,25,0))</f>
        <v>44422.642361111109</v>
      </c>
      <c r="J14" s="8">
        <f ca="1">(TODAY()+TIME(15,26,0))</f>
        <v>44422.643055555556</v>
      </c>
      <c r="K14" s="10">
        <f t="shared" ca="1" si="3"/>
        <v>187</v>
      </c>
      <c r="L14" s="10">
        <f t="shared" ca="1" si="4"/>
        <v>187</v>
      </c>
      <c r="M14" s="10">
        <f t="shared" ca="1" si="5"/>
        <v>186.8</v>
      </c>
      <c r="N14" s="10">
        <f t="shared" ca="1" si="6"/>
        <v>186.8</v>
      </c>
      <c r="O14" s="10">
        <f t="shared" ca="1" si="7"/>
        <v>42841424</v>
      </c>
      <c r="P14" s="10">
        <f t="shared" ca="1" si="8"/>
        <v>99810</v>
      </c>
      <c r="Q14" s="10">
        <f t="shared" ca="1" si="9"/>
        <v>183.63</v>
      </c>
    </row>
    <row r="15" spans="1:17" x14ac:dyDescent="0.25">
      <c r="A15" s="5">
        <v>15</v>
      </c>
      <c r="B15" s="7" t="s">
        <v>47</v>
      </c>
      <c r="C15" s="4">
        <f>IF(B15="","",IFERROR(VALUE(VLOOKUP(B15,Data!$B:$K,2,0)),0))</f>
        <v>781</v>
      </c>
      <c r="D15" s="4">
        <f>IF(B15="","",IFERROR(VALUE(VLOOKUP(B15,Data!$B:$K,3,0)),0))</f>
        <v>794.65</v>
      </c>
      <c r="E15" s="4">
        <f>IF(B15="","",IFERROR(VALUE(VLOOKUP(B15,Data!$B:$K,4,0)),0))</f>
        <v>773.75</v>
      </c>
      <c r="F15" s="4">
        <f>IF(B15="","",IFERROR(VALUE(VLOOKUP(B15,Data!$B:$K,5,0)),0))</f>
        <v>775.65</v>
      </c>
      <c r="G15" s="5">
        <f>IF(B15="","",IFERROR(VALUE(VLOOKUP(B15,Data!$B:$K,6,0)),0))</f>
        <v>3498357</v>
      </c>
      <c r="H15" s="6">
        <f>IF(B15="","",IFERROR(VALUE(VLOOKUP(B15,Data!$B:$K,7,0)),0))</f>
        <v>783.64</v>
      </c>
      <c r="I15" s="8">
        <f t="shared" ref="I15:I26" ca="1" si="10">(TODAY()+TIME(15,25,0))</f>
        <v>44422.642361111109</v>
      </c>
      <c r="J15" s="8">
        <f t="shared" ref="J15:J26" ca="1" si="11">(TODAY()+TIME(15,26,0))</f>
        <v>44422.643055555556</v>
      </c>
      <c r="K15" s="10">
        <f t="shared" ca="1" si="3"/>
        <v>776.5</v>
      </c>
      <c r="L15" s="10">
        <f t="shared" ca="1" si="4"/>
        <v>776.5</v>
      </c>
      <c r="M15" s="10">
        <f t="shared" ca="1" si="5"/>
        <v>775.7</v>
      </c>
      <c r="N15" s="10">
        <f t="shared" ca="1" si="6"/>
        <v>776.05</v>
      </c>
      <c r="O15" s="10">
        <f t="shared" ca="1" si="7"/>
        <v>3484061</v>
      </c>
      <c r="P15" s="10">
        <f t="shared" ca="1" si="8"/>
        <v>11349</v>
      </c>
      <c r="Q15" s="10">
        <f t="shared" ca="1" si="9"/>
        <v>783.64</v>
      </c>
    </row>
    <row r="16" spans="1:17" x14ac:dyDescent="0.25">
      <c r="A16" s="5">
        <v>16</v>
      </c>
      <c r="B16" s="7" t="s">
        <v>66</v>
      </c>
      <c r="C16" s="4">
        <f>IF(B16="","",IFERROR(VALUE(VLOOKUP(B16,Data!$B:$K,2,0)),0))</f>
        <v>602</v>
      </c>
      <c r="D16" s="4">
        <f>IF(B16="","",IFERROR(VALUE(VLOOKUP(B16,Data!$B:$K,3,0)),0))</f>
        <v>608.9</v>
      </c>
      <c r="E16" s="4">
        <f>IF(B16="","",IFERROR(VALUE(VLOOKUP(B16,Data!$B:$K,4,0)),0))</f>
        <v>600.65</v>
      </c>
      <c r="F16" s="4">
        <f>IF(B16="","",IFERROR(VALUE(VLOOKUP(B16,Data!$B:$K,5,0)),0))</f>
        <v>605.79999999999995</v>
      </c>
      <c r="G16" s="5">
        <f>IF(B16="","",IFERROR(VALUE(VLOOKUP(B16,Data!$B:$K,6,0)),0))</f>
        <v>3907004</v>
      </c>
      <c r="H16" s="6">
        <f>IF(B16="","",IFERROR(VALUE(VLOOKUP(B16,Data!$B:$K,7,0)),0))</f>
        <v>605.07000000000005</v>
      </c>
      <c r="I16" s="8">
        <f t="shared" ca="1" si="10"/>
        <v>44422.642361111109</v>
      </c>
      <c r="J16" s="8">
        <f t="shared" ca="1" si="11"/>
        <v>44422.643055555556</v>
      </c>
      <c r="K16" s="10">
        <f t="shared" ca="1" si="3"/>
        <v>605.70000000000005</v>
      </c>
      <c r="L16" s="10">
        <f t="shared" ca="1" si="4"/>
        <v>605.75</v>
      </c>
      <c r="M16" s="10">
        <f t="shared" ca="1" si="5"/>
        <v>605.54999999999995</v>
      </c>
      <c r="N16" s="10">
        <f t="shared" ca="1" si="6"/>
        <v>605.65</v>
      </c>
      <c r="O16" s="10">
        <f t="shared" ca="1" si="7"/>
        <v>3888340</v>
      </c>
      <c r="P16" s="10">
        <f t="shared" ca="1" si="8"/>
        <v>14730</v>
      </c>
      <c r="Q16" s="10">
        <f t="shared" ca="1" si="9"/>
        <v>605.07000000000005</v>
      </c>
    </row>
    <row r="17" spans="1:17" x14ac:dyDescent="0.25">
      <c r="A17" s="5">
        <v>17</v>
      </c>
      <c r="B17" s="7" t="s">
        <v>53</v>
      </c>
      <c r="C17" s="4">
        <f>IF(B17="","",IFERROR(VALUE(VLOOKUP(B17,Data!$B:$K,2,0)),0))</f>
        <v>2124.9</v>
      </c>
      <c r="D17" s="4">
        <f>IF(B17="","",IFERROR(VALUE(VLOOKUP(B17,Data!$B:$K,3,0)),0))</f>
        <v>2126.1999999999998</v>
      </c>
      <c r="E17" s="4">
        <f>IF(B17="","",IFERROR(VALUE(VLOOKUP(B17,Data!$B:$K,4,0)),0))</f>
        <v>2105</v>
      </c>
      <c r="F17" s="4">
        <f>IF(B17="","",IFERROR(VALUE(VLOOKUP(B17,Data!$B:$K,5,0)),0))</f>
        <v>2111.9499999999998</v>
      </c>
      <c r="G17" s="5">
        <f>IF(B17="","",IFERROR(VALUE(VLOOKUP(B17,Data!$B:$K,6,0)),0))</f>
        <v>3696193</v>
      </c>
      <c r="H17" s="6">
        <f>IF(B17="","",IFERROR(VALUE(VLOOKUP(B17,Data!$B:$K,7,0)),0))</f>
        <v>2115.1799999999998</v>
      </c>
      <c r="I17" s="8">
        <f t="shared" ca="1" si="10"/>
        <v>44422.642361111109</v>
      </c>
      <c r="J17" s="8">
        <f t="shared" ca="1" si="11"/>
        <v>44422.643055555556</v>
      </c>
      <c r="K17" s="10">
        <f t="shared" ca="1" si="3"/>
        <v>2112.4499999999998</v>
      </c>
      <c r="L17" s="10">
        <f t="shared" ca="1" si="4"/>
        <v>2112.9499999999998</v>
      </c>
      <c r="M17" s="10">
        <f t="shared" ca="1" si="5"/>
        <v>2111.5</v>
      </c>
      <c r="N17" s="10">
        <f t="shared" ca="1" si="6"/>
        <v>2111.5</v>
      </c>
      <c r="O17" s="10">
        <f t="shared" ca="1" si="7"/>
        <v>3664296</v>
      </c>
      <c r="P17" s="10">
        <f t="shared" ca="1" si="8"/>
        <v>20522</v>
      </c>
      <c r="Q17" s="10">
        <f t="shared" ca="1" si="9"/>
        <v>2115.19</v>
      </c>
    </row>
    <row r="18" spans="1:17" x14ac:dyDescent="0.25">
      <c r="A18" s="5">
        <v>18</v>
      </c>
      <c r="B18" s="7" t="s">
        <v>23</v>
      </c>
      <c r="C18" s="4">
        <f>IF(B18="","",IFERROR(VALUE(VLOOKUP(B18,Data!$B:$K,2,0)),0))</f>
        <v>623</v>
      </c>
      <c r="D18" s="4">
        <f>IF(B18="","",IFERROR(VALUE(VLOOKUP(B18,Data!$B:$K,3,0)),0))</f>
        <v>628.95000000000005</v>
      </c>
      <c r="E18" s="4">
        <f>IF(B18="","",IFERROR(VALUE(VLOOKUP(B18,Data!$B:$K,4,0)),0))</f>
        <v>617</v>
      </c>
      <c r="F18" s="4">
        <f>IF(B18="","",IFERROR(VALUE(VLOOKUP(B18,Data!$B:$K,5,0)),0))</f>
        <v>621.75</v>
      </c>
      <c r="G18" s="5">
        <f>IF(B18="","",IFERROR(VALUE(VLOOKUP(B18,Data!$B:$K,6,0)),0))</f>
        <v>8133825</v>
      </c>
      <c r="H18" s="6">
        <f>IF(B18="","",IFERROR(VALUE(VLOOKUP(B18,Data!$B:$K,7,0)),0))</f>
        <v>621.91999999999996</v>
      </c>
      <c r="I18" s="8">
        <f t="shared" ca="1" si="10"/>
        <v>44422.642361111109</v>
      </c>
      <c r="J18" s="8">
        <f t="shared" ca="1" si="11"/>
        <v>44422.643055555556</v>
      </c>
      <c r="K18" s="10">
        <f t="shared" ca="1" si="3"/>
        <v>621.4</v>
      </c>
      <c r="L18" s="10">
        <f t="shared" ca="1" si="4"/>
        <v>621.79999999999995</v>
      </c>
      <c r="M18" s="10">
        <f t="shared" ca="1" si="5"/>
        <v>621.35</v>
      </c>
      <c r="N18" s="10">
        <f t="shared" ca="1" si="6"/>
        <v>621.79999999999995</v>
      </c>
      <c r="O18" s="10">
        <f t="shared" ca="1" si="7"/>
        <v>8092909</v>
      </c>
      <c r="P18" s="10">
        <f t="shared" ca="1" si="8"/>
        <v>35025</v>
      </c>
      <c r="Q18" s="10">
        <f t="shared" ca="1" si="9"/>
        <v>621.91999999999996</v>
      </c>
    </row>
    <row r="19" spans="1:17" x14ac:dyDescent="0.25">
      <c r="A19" s="5">
        <v>19</v>
      </c>
      <c r="B19" s="7" t="s">
        <v>21</v>
      </c>
      <c r="C19" s="4">
        <f>IF(B19="","",IFERROR(VALUE(VLOOKUP(B19,Data!$B:$K,2,0)),0))</f>
        <v>14210</v>
      </c>
      <c r="D19" s="4">
        <f>IF(B19="","",IFERROR(VALUE(VLOOKUP(B19,Data!$B:$K,3,0)),0))</f>
        <v>14380</v>
      </c>
      <c r="E19" s="4">
        <f>IF(B19="","",IFERROR(VALUE(VLOOKUP(B19,Data!$B:$K,4,0)),0))</f>
        <v>14130</v>
      </c>
      <c r="F19" s="4">
        <f>IF(B19="","",IFERROR(VALUE(VLOOKUP(B19,Data!$B:$K,5,0)),0))</f>
        <v>14338.05</v>
      </c>
      <c r="G19" s="5">
        <f>IF(B19="","",IFERROR(VALUE(VLOOKUP(B19,Data!$B:$K,6,0)),0))</f>
        <v>158240</v>
      </c>
      <c r="H19" s="6">
        <f>IF(B19="","",IFERROR(VALUE(VLOOKUP(B19,Data!$B:$K,7,0)),0))</f>
        <v>14260.1</v>
      </c>
      <c r="I19" s="8">
        <f t="shared" ca="1" si="10"/>
        <v>44422.642361111109</v>
      </c>
      <c r="J19" s="8">
        <f t="shared" ca="1" si="11"/>
        <v>44422.643055555556</v>
      </c>
      <c r="K19" s="10">
        <f t="shared" ca="1" si="3"/>
        <v>14336.2</v>
      </c>
      <c r="L19" s="10">
        <f t="shared" ca="1" si="4"/>
        <v>14340</v>
      </c>
      <c r="M19" s="10">
        <f t="shared" ca="1" si="5"/>
        <v>14331</v>
      </c>
      <c r="N19" s="10">
        <f t="shared" ca="1" si="6"/>
        <v>14340</v>
      </c>
      <c r="O19" s="10">
        <f t="shared" ca="1" si="7"/>
        <v>157481</v>
      </c>
      <c r="P19" s="10">
        <f t="shared" ca="1" si="8"/>
        <v>659</v>
      </c>
      <c r="Q19" s="10">
        <f t="shared" ca="1" si="9"/>
        <v>14260.05</v>
      </c>
    </row>
    <row r="20" spans="1:17" x14ac:dyDescent="0.25">
      <c r="A20" s="5">
        <v>20</v>
      </c>
      <c r="B20" s="7" t="s">
        <v>63</v>
      </c>
      <c r="C20" s="4">
        <f>IF(B20="","",IFERROR(VALUE(VLOOKUP(B20,Data!$B:$K,2,0)),0))</f>
        <v>1798</v>
      </c>
      <c r="D20" s="4">
        <f>IF(B20="","",IFERROR(VALUE(VLOOKUP(B20,Data!$B:$K,3,0)),0))</f>
        <v>1829.6</v>
      </c>
      <c r="E20" s="4">
        <f>IF(B20="","",IFERROR(VALUE(VLOOKUP(B20,Data!$B:$K,4,0)),0))</f>
        <v>1781</v>
      </c>
      <c r="F20" s="4">
        <f>IF(B20="","",IFERROR(VALUE(VLOOKUP(B20,Data!$B:$K,5,0)),0))</f>
        <v>1826.7</v>
      </c>
      <c r="G20" s="5">
        <f>IF(B20="","",IFERROR(VALUE(VLOOKUP(B20,Data!$B:$K,6,0)),0))</f>
        <v>877539</v>
      </c>
      <c r="H20" s="6">
        <f>IF(B20="","",IFERROR(VALUE(VLOOKUP(B20,Data!$B:$K,7,0)),0))</f>
        <v>1803.03</v>
      </c>
      <c r="I20" s="8">
        <f t="shared" ca="1" si="10"/>
        <v>44422.642361111109</v>
      </c>
      <c r="J20" s="8">
        <f t="shared" ca="1" si="11"/>
        <v>44422.643055555556</v>
      </c>
      <c r="K20" s="10">
        <f t="shared" ca="1" si="3"/>
        <v>1825.9</v>
      </c>
      <c r="L20" s="10">
        <f t="shared" ca="1" si="4"/>
        <v>1826.7</v>
      </c>
      <c r="M20" s="10">
        <f t="shared" ca="1" si="5"/>
        <v>1825.9</v>
      </c>
      <c r="N20" s="10">
        <f t="shared" ca="1" si="6"/>
        <v>1826.7</v>
      </c>
      <c r="O20" s="10">
        <f t="shared" ca="1" si="7"/>
        <v>874737</v>
      </c>
      <c r="P20" s="10">
        <f t="shared" ca="1" si="8"/>
        <v>1598</v>
      </c>
      <c r="Q20" s="10">
        <f t="shared" ca="1" si="9"/>
        <v>1803</v>
      </c>
    </row>
    <row r="21" spans="1:17" x14ac:dyDescent="0.25">
      <c r="A21" s="5">
        <v>21</v>
      </c>
      <c r="B21" s="7" t="s">
        <v>55</v>
      </c>
      <c r="C21" s="4">
        <f>IF(B21="","",IFERROR(VALUE(VLOOKUP(B21,Data!$B:$K,2,0)),0))</f>
        <v>430</v>
      </c>
      <c r="D21" s="4">
        <f>IF(B21="","",IFERROR(VALUE(VLOOKUP(B21,Data!$B:$K,3,0)),0))</f>
        <v>430.45</v>
      </c>
      <c r="E21" s="4">
        <f>IF(B21="","",IFERROR(VALUE(VLOOKUP(B21,Data!$B:$K,4,0)),0))</f>
        <v>425</v>
      </c>
      <c r="F21" s="4">
        <f>IF(B21="","",IFERROR(VALUE(VLOOKUP(B21,Data!$B:$K,5,0)),0))</f>
        <v>427.75</v>
      </c>
      <c r="G21" s="5">
        <f>IF(B21="","",IFERROR(VALUE(VLOOKUP(B21,Data!$B:$K,6,0)),0))</f>
        <v>16582149</v>
      </c>
      <c r="H21" s="6">
        <f>IF(B21="","",IFERROR(VALUE(VLOOKUP(B21,Data!$B:$K,7,0)),0))</f>
        <v>427.17</v>
      </c>
      <c r="I21" s="8">
        <f t="shared" ca="1" si="10"/>
        <v>44422.642361111109</v>
      </c>
      <c r="J21" s="8">
        <f t="shared" ca="1" si="11"/>
        <v>44422.643055555556</v>
      </c>
      <c r="K21" s="10">
        <f t="shared" ca="1" si="3"/>
        <v>427.7</v>
      </c>
      <c r="L21" s="10">
        <f t="shared" ca="1" si="4"/>
        <v>427.8</v>
      </c>
      <c r="M21" s="10">
        <f t="shared" ca="1" si="5"/>
        <v>427.65</v>
      </c>
      <c r="N21" s="10">
        <f t="shared" ca="1" si="6"/>
        <v>427.75</v>
      </c>
      <c r="O21" s="10">
        <f t="shared" ca="1" si="7"/>
        <v>16492521</v>
      </c>
      <c r="P21" s="10">
        <f t="shared" ca="1" si="8"/>
        <v>69125</v>
      </c>
      <c r="Q21" s="10">
        <f t="shared" ca="1" si="9"/>
        <v>427.16</v>
      </c>
    </row>
    <row r="22" spans="1:17" x14ac:dyDescent="0.25">
      <c r="A22" s="5">
        <v>22</v>
      </c>
      <c r="B22" s="7" t="s">
        <v>46</v>
      </c>
      <c r="C22" s="4">
        <f>IF(B22="","",IFERROR(VALUE(VLOOKUP(B22,Data!$B:$K,2,0)),0))</f>
        <v>1590</v>
      </c>
      <c r="D22" s="4">
        <f>IF(B22="","",IFERROR(VALUE(VLOOKUP(B22,Data!$B:$K,3,0)),0))</f>
        <v>1627</v>
      </c>
      <c r="E22" s="4">
        <f>IF(B22="","",IFERROR(VALUE(VLOOKUP(B22,Data!$B:$K,4,0)),0))</f>
        <v>1582</v>
      </c>
      <c r="F22" s="4">
        <f>IF(B22="","",IFERROR(VALUE(VLOOKUP(B22,Data!$B:$K,5,0)),0))</f>
        <v>1625.25</v>
      </c>
      <c r="G22" s="5">
        <f>IF(B22="","",IFERROR(VALUE(VLOOKUP(B22,Data!$B:$K,6,0)),0))</f>
        <v>1550221</v>
      </c>
      <c r="H22" s="6">
        <f>IF(B22="","",IFERROR(VALUE(VLOOKUP(B22,Data!$B:$K,7,0)),0))</f>
        <v>1612.21</v>
      </c>
      <c r="I22" s="8">
        <f t="shared" ca="1" si="10"/>
        <v>44422.642361111109</v>
      </c>
      <c r="J22" s="8">
        <f t="shared" ca="1" si="11"/>
        <v>44422.643055555556</v>
      </c>
      <c r="K22" s="10">
        <f t="shared" ca="1" si="3"/>
        <v>1626.05</v>
      </c>
      <c r="L22" s="10">
        <f t="shared" ca="1" si="4"/>
        <v>1626.75</v>
      </c>
      <c r="M22" s="10">
        <f t="shared" ca="1" si="5"/>
        <v>1625.05</v>
      </c>
      <c r="N22" s="10">
        <f t="shared" ca="1" si="6"/>
        <v>1625.3</v>
      </c>
      <c r="O22" s="10">
        <f t="shared" ca="1" si="7"/>
        <v>1541652</v>
      </c>
      <c r="P22" s="10">
        <f t="shared" ca="1" si="8"/>
        <v>5864</v>
      </c>
      <c r="Q22" s="10">
        <f t="shared" ca="1" si="9"/>
        <v>1612.19</v>
      </c>
    </row>
    <row r="23" spans="1:17" x14ac:dyDescent="0.25">
      <c r="A23" s="5">
        <v>23</v>
      </c>
      <c r="B23" s="7" t="s">
        <v>40</v>
      </c>
      <c r="C23" s="4">
        <f>IF(B23="","",IFERROR(VALUE(VLOOKUP(B23,Data!$B:$K,2,0)),0))</f>
        <v>1046.45</v>
      </c>
      <c r="D23" s="4">
        <f>IF(B23="","",IFERROR(VALUE(VLOOKUP(B23,Data!$B:$K,3,0)),0))</f>
        <v>1047.1500000000001</v>
      </c>
      <c r="E23" s="4">
        <f>IF(B23="","",IFERROR(VALUE(VLOOKUP(B23,Data!$B:$K,4,0)),0))</f>
        <v>1027.25</v>
      </c>
      <c r="F23" s="4">
        <f>IF(B23="","",IFERROR(VALUE(VLOOKUP(B23,Data!$B:$K,5,0)),0))</f>
        <v>1038.5999999999999</v>
      </c>
      <c r="G23" s="5">
        <f>IF(B23="","",IFERROR(VALUE(VLOOKUP(B23,Data!$B:$K,6,0)),0))</f>
        <v>2425632</v>
      </c>
      <c r="H23" s="6">
        <f>IF(B23="","",IFERROR(VALUE(VLOOKUP(B23,Data!$B:$K,7,0)),0))</f>
        <v>1035.32</v>
      </c>
      <c r="I23" s="8">
        <f t="shared" ca="1" si="10"/>
        <v>44422.642361111109</v>
      </c>
      <c r="J23" s="8">
        <f t="shared" ca="1" si="11"/>
        <v>44422.643055555556</v>
      </c>
      <c r="K23" s="10">
        <f t="shared" ca="1" si="3"/>
        <v>1037.8</v>
      </c>
      <c r="L23" s="10">
        <f t="shared" ca="1" si="4"/>
        <v>1039.4000000000001</v>
      </c>
      <c r="M23" s="10">
        <f t="shared" ca="1" si="5"/>
        <v>1037.8</v>
      </c>
      <c r="N23" s="10">
        <f t="shared" ca="1" si="6"/>
        <v>1039.05</v>
      </c>
      <c r="O23" s="10">
        <f t="shared" ca="1" si="7"/>
        <v>2395772</v>
      </c>
      <c r="P23" s="10">
        <f t="shared" ca="1" si="8"/>
        <v>25301</v>
      </c>
      <c r="Q23" s="10">
        <f t="shared" ca="1" si="9"/>
        <v>1035.32</v>
      </c>
    </row>
    <row r="24" spans="1:17" x14ac:dyDescent="0.25">
      <c r="A24" s="5">
        <v>24</v>
      </c>
      <c r="B24" s="7" t="s">
        <v>54</v>
      </c>
      <c r="C24" s="4">
        <f>IF(B24="","",IFERROR(VALUE(VLOOKUP(B24,Data!$B:$K,2,0)),0))</f>
        <v>1136.3</v>
      </c>
      <c r="D24" s="4">
        <f>IF(B24="","",IFERROR(VALUE(VLOOKUP(B24,Data!$B:$K,3,0)),0))</f>
        <v>1150.95</v>
      </c>
      <c r="E24" s="4">
        <f>IF(B24="","",IFERROR(VALUE(VLOOKUP(B24,Data!$B:$K,4,0)),0))</f>
        <v>1128.55</v>
      </c>
      <c r="F24" s="4">
        <f>IF(B24="","",IFERROR(VALUE(VLOOKUP(B24,Data!$B:$K,5,0)),0))</f>
        <v>1134.8499999999999</v>
      </c>
      <c r="G24" s="5">
        <f>IF(B24="","",IFERROR(VALUE(VLOOKUP(B24,Data!$B:$K,6,0)),0))</f>
        <v>1030897</v>
      </c>
      <c r="H24" s="6">
        <f>IF(B24="","",IFERROR(VALUE(VLOOKUP(B24,Data!$B:$K,7,0)),0))</f>
        <v>1137.0999999999999</v>
      </c>
      <c r="I24" s="8">
        <f t="shared" ca="1" si="10"/>
        <v>44422.642361111109</v>
      </c>
      <c r="J24" s="8">
        <f t="shared" ca="1" si="11"/>
        <v>44422.643055555556</v>
      </c>
      <c r="K24" s="10">
        <f t="shared" ca="1" si="3"/>
        <v>1133.5</v>
      </c>
      <c r="L24" s="10">
        <f t="shared" ca="1" si="4"/>
        <v>1135.45</v>
      </c>
      <c r="M24" s="10">
        <f t="shared" ca="1" si="5"/>
        <v>1133.4000000000001</v>
      </c>
      <c r="N24" s="10">
        <f t="shared" ca="1" si="6"/>
        <v>1134.8</v>
      </c>
      <c r="O24" s="10">
        <f t="shared" ca="1" si="7"/>
        <v>1012449</v>
      </c>
      <c r="P24" s="10">
        <f t="shared" ca="1" si="8"/>
        <v>11260</v>
      </c>
      <c r="Q24" s="10">
        <f t="shared" ca="1" si="9"/>
        <v>1137.1199999999999</v>
      </c>
    </row>
    <row r="25" spans="1:17" x14ac:dyDescent="0.25">
      <c r="A25" s="5">
        <v>25</v>
      </c>
      <c r="B25" s="7" t="s">
        <v>28</v>
      </c>
      <c r="C25" s="4">
        <f>IF(B25="","",IFERROR(VALUE(VLOOKUP(B25,Data!$B:$K,2,0)),0))</f>
        <v>4929.95</v>
      </c>
      <c r="D25" s="4">
        <f>IF(B25="","",IFERROR(VALUE(VLOOKUP(B25,Data!$B:$K,3,0)),0))</f>
        <v>4929.95</v>
      </c>
      <c r="E25" s="4">
        <f>IF(B25="","",IFERROR(VALUE(VLOOKUP(B25,Data!$B:$K,4,0)),0))</f>
        <v>4872</v>
      </c>
      <c r="F25" s="4">
        <f>IF(B25="","",IFERROR(VALUE(VLOOKUP(B25,Data!$B:$K,5,0)),0))</f>
        <v>4911.7</v>
      </c>
      <c r="G25" s="5">
        <f>IF(B25="","",IFERROR(VALUE(VLOOKUP(B25,Data!$B:$K,6,0)),0))</f>
        <v>197803</v>
      </c>
      <c r="H25" s="6">
        <f>IF(B25="","",IFERROR(VALUE(VLOOKUP(B25,Data!$B:$K,7,0)),0))</f>
        <v>4905.5200000000004</v>
      </c>
      <c r="I25" s="8">
        <f t="shared" ca="1" si="10"/>
        <v>44422.642361111109</v>
      </c>
      <c r="J25" s="8">
        <f t="shared" ca="1" si="11"/>
        <v>44422.643055555556</v>
      </c>
      <c r="K25" s="10">
        <f t="shared" ca="1" si="3"/>
        <v>4903.05</v>
      </c>
      <c r="L25" s="10">
        <f t="shared" ca="1" si="4"/>
        <v>4912.05</v>
      </c>
      <c r="M25" s="10">
        <f t="shared" ca="1" si="5"/>
        <v>4902.05</v>
      </c>
      <c r="N25" s="10">
        <f t="shared" ca="1" si="6"/>
        <v>4912.05</v>
      </c>
      <c r="O25" s="10">
        <f t="shared" ca="1" si="7"/>
        <v>195722</v>
      </c>
      <c r="P25" s="10">
        <f t="shared" ca="1" si="8"/>
        <v>1910</v>
      </c>
      <c r="Q25" s="10">
        <f t="shared" ca="1" si="9"/>
        <v>4905.5200000000004</v>
      </c>
    </row>
    <row r="26" spans="1:17" x14ac:dyDescent="0.25">
      <c r="A26" s="5">
        <v>26</v>
      </c>
      <c r="B26" s="7" t="s">
        <v>48</v>
      </c>
      <c r="C26" s="4">
        <f>IF(B26="","",IFERROR(VALUE(VLOOKUP(B26,Data!$B:$K,2,0)),0))</f>
        <v>7022</v>
      </c>
      <c r="D26" s="4">
        <f>IF(B26="","",IFERROR(VALUE(VLOOKUP(B26,Data!$B:$K,3,0)),0))</f>
        <v>7084.8</v>
      </c>
      <c r="E26" s="4">
        <f>IF(B26="","",IFERROR(VALUE(VLOOKUP(B26,Data!$B:$K,4,0)),0))</f>
        <v>6985</v>
      </c>
      <c r="F26" s="4">
        <f>IF(B26="","",IFERROR(VALUE(VLOOKUP(B26,Data!$B:$K,5,0)),0))</f>
        <v>7013</v>
      </c>
      <c r="G26" s="5">
        <f>IF(B26="","",IFERROR(VALUE(VLOOKUP(B26,Data!$B:$K,6,0)),0))</f>
        <v>325936</v>
      </c>
      <c r="H26" s="6">
        <f>IF(B26="","",IFERROR(VALUE(VLOOKUP(B26,Data!$B:$K,7,0)),0))</f>
        <v>7024.14</v>
      </c>
      <c r="I26" s="8">
        <f t="shared" ca="1" si="10"/>
        <v>44422.642361111109</v>
      </c>
      <c r="J26" s="8">
        <f t="shared" ca="1" si="11"/>
        <v>44422.643055555556</v>
      </c>
      <c r="K26" s="10">
        <f t="shared" ca="1" si="3"/>
        <v>7010.5</v>
      </c>
      <c r="L26" s="10">
        <f t="shared" ca="1" si="4"/>
        <v>7014</v>
      </c>
      <c r="M26" s="10">
        <f t="shared" ca="1" si="5"/>
        <v>7009.6</v>
      </c>
      <c r="N26" s="10">
        <f t="shared" ca="1" si="6"/>
        <v>7012</v>
      </c>
      <c r="O26" s="10">
        <f t="shared" ca="1" si="7"/>
        <v>323580</v>
      </c>
      <c r="P26" s="10">
        <f t="shared" ca="1" si="8"/>
        <v>1861</v>
      </c>
      <c r="Q26" s="10">
        <f t="shared" ca="1" si="9"/>
        <v>7024.16</v>
      </c>
    </row>
    <row r="27" spans="1:17" x14ac:dyDescent="0.25">
      <c r="A27" s="5">
        <v>27</v>
      </c>
      <c r="B27" s="7" t="s">
        <v>49</v>
      </c>
      <c r="C27" s="4">
        <f>IF(B27="","",IFERROR(VALUE(VLOOKUP(B27,Data!$B:$K,2,0)),0))</f>
        <v>18180.8</v>
      </c>
      <c r="D27" s="4">
        <f>IF(B27="","",IFERROR(VALUE(VLOOKUP(B27,Data!$B:$K,3,0)),0))</f>
        <v>18247.95</v>
      </c>
      <c r="E27" s="4">
        <f>IF(B27="","",IFERROR(VALUE(VLOOKUP(B27,Data!$B:$K,4,0)),0))</f>
        <v>18080</v>
      </c>
      <c r="F27" s="4">
        <f>IF(B27="","",IFERROR(VALUE(VLOOKUP(B27,Data!$B:$K,5,0)),0))</f>
        <v>18133</v>
      </c>
      <c r="G27" s="5">
        <f>IF(B27="","",IFERROR(VALUE(VLOOKUP(B27,Data!$B:$K,6,0)),0))</f>
        <v>24055</v>
      </c>
      <c r="H27" s="6">
        <f>IF(B27="","",IFERROR(VALUE(VLOOKUP(B27,Data!$B:$K,7,0)),0))</f>
        <v>18160.28</v>
      </c>
      <c r="I27" s="8">
        <f t="shared" ref="I27:I60" ca="1" si="12">(TODAY()+TIME(11,44,0))</f>
        <v>44422.488888888889</v>
      </c>
      <c r="J27" s="8">
        <f t="shared" ref="J27:J60" ca="1" si="13">(TODAY()+TIME(11,45,0))</f>
        <v>44422.489583333336</v>
      </c>
      <c r="K27" s="10" t="str">
        <f t="shared" ca="1" si="3"/>
        <v/>
      </c>
      <c r="L27" s="10" t="str">
        <f t="shared" ca="1" si="4"/>
        <v/>
      </c>
      <c r="M27" s="10" t="str">
        <f t="shared" ca="1" si="5"/>
        <v/>
      </c>
      <c r="N27" s="10" t="str">
        <f t="shared" ca="1" si="6"/>
        <v/>
      </c>
      <c r="O27" s="10" t="str">
        <f t="shared" ca="1" si="7"/>
        <v/>
      </c>
      <c r="P27" s="10" t="str">
        <f t="shared" ca="1" si="8"/>
        <v/>
      </c>
      <c r="Q27" s="10" t="str">
        <f t="shared" ca="1" si="9"/>
        <v/>
      </c>
    </row>
    <row r="28" spans="1:17" x14ac:dyDescent="0.25">
      <c r="A28" s="5">
        <v>28</v>
      </c>
      <c r="B28" s="7" t="s">
        <v>50</v>
      </c>
      <c r="C28" s="4">
        <f>IF(B28="","",IFERROR(VALUE(VLOOKUP(B28,Data!$B:$K,2,0)),0))</f>
        <v>116.95</v>
      </c>
      <c r="D28" s="4">
        <f>IF(B28="","",IFERROR(VALUE(VLOOKUP(B28,Data!$B:$K,3,0)),0))</f>
        <v>119.4</v>
      </c>
      <c r="E28" s="4">
        <f>IF(B28="","",IFERROR(VALUE(VLOOKUP(B28,Data!$B:$K,4,0)),0))</f>
        <v>116.5</v>
      </c>
      <c r="F28" s="4">
        <f>IF(B28="","",IFERROR(VALUE(VLOOKUP(B28,Data!$B:$K,5,0)),0))</f>
        <v>119.05</v>
      </c>
      <c r="G28" s="5">
        <f>IF(B28="","",IFERROR(VALUE(VLOOKUP(B28,Data!$B:$K,6,0)),0))</f>
        <v>8483883</v>
      </c>
      <c r="H28" s="6">
        <f>IF(B28="","",IFERROR(VALUE(VLOOKUP(B28,Data!$B:$K,7,0)),0))</f>
        <v>117.94</v>
      </c>
      <c r="I28" s="8">
        <f t="shared" ca="1" si="12"/>
        <v>44422.488888888889</v>
      </c>
      <c r="J28" s="8">
        <f t="shared" ca="1" si="13"/>
        <v>44422.489583333336</v>
      </c>
      <c r="K28" s="10" t="str">
        <f t="shared" ref="K28:K60" ca="1" si="14">IF(OR(F28="",F28=0),"",IF(AND(OR(K28="",K28=0),NOW()&gt;I28,NOW()&lt;=J28),F28,K28))</f>
        <v/>
      </c>
      <c r="L28" s="10" t="str">
        <f t="shared" ref="L28:L60" ca="1" si="15">IF(OR(F28="",F28=0),"",IF(AND(OR(L28="",L28=0),NOW()&gt;I28,NOW()&lt;=J28),F28,IF(AND(F28&gt;L28,NOW()&gt;I28,NOW()&lt;=J28),F28,L28)))</f>
        <v/>
      </c>
      <c r="M28" s="10" t="str">
        <f t="shared" ref="M28:M60" ca="1" si="16">IF(OR(F28="",F28=0),"",IF(AND(OR(M28="",M28=0),NOW()&gt;I28,NOW()&lt;=J28),F28,IF(AND(F28&lt;M28,NOW()&gt;I28,NOW()&lt;=J28),F28,M28)))</f>
        <v/>
      </c>
      <c r="N28" s="10" t="str">
        <f t="shared" ref="N28:N60" ca="1" si="17">IF(OR(F28="",F28=0),"",IF(AND(OR(N28="",N28=0),NOW()&gt;I28,NOW()&lt;=J28),F28,IF(AND(NOW()&gt;I28,NOW()&lt;=J28),F28,N28)))</f>
        <v/>
      </c>
      <c r="O28" s="10" t="str">
        <f t="shared" ref="O28:O60" ca="1" si="18">IF(OR(G28="",G28=0),"",IF(AND(OR(O28="",O28=0),NOW()&gt;=I28,NOW()&lt;=J28),G28,O28))</f>
        <v/>
      </c>
      <c r="P28" s="10" t="str">
        <f t="shared" ref="P28:P60" ca="1" si="19">IF(OR(G28="",G28=0),"",IF(AND(OR(P28="",P28=0),NOW()&gt;I28,NOW()&lt;=J28),G28-O28,IF(AND(NOW()&gt;I28,NOW()&lt;=J28),G28-O28,P28)))</f>
        <v/>
      </c>
      <c r="Q28" s="10" t="str">
        <f t="shared" ref="Q28:Q60" ca="1" si="20">IF(OR(H28="",H28=0),"",IF(AND(OR(Q28="",Q28=0),NOW()&gt;I28,NOW()&lt;=J28),H28,IF(AND(NOW()&gt;I28,NOW()&lt;=J28),H28,Q28)))</f>
        <v/>
      </c>
    </row>
    <row r="29" spans="1:17" x14ac:dyDescent="0.25">
      <c r="A29" s="5">
        <v>29</v>
      </c>
      <c r="B29" s="7" t="s">
        <v>44</v>
      </c>
      <c r="C29" s="4">
        <f>IF(B29="","",IFERROR(VALUE(VLOOKUP(B29,Data!$B:$K,2,0)),0))</f>
        <v>753.05</v>
      </c>
      <c r="D29" s="4">
        <f>IF(B29="","",IFERROR(VALUE(VLOOKUP(B29,Data!$B:$K,3,0)),0))</f>
        <v>754.3</v>
      </c>
      <c r="E29" s="4">
        <f>IF(B29="","",IFERROR(VALUE(VLOOKUP(B29,Data!$B:$K,4,0)),0))</f>
        <v>741.4</v>
      </c>
      <c r="F29" s="4">
        <f>IF(B29="","",IFERROR(VALUE(VLOOKUP(B29,Data!$B:$K,5,0)),0))</f>
        <v>748.35</v>
      </c>
      <c r="G29" s="5">
        <f>IF(B29="","",IFERROR(VALUE(VLOOKUP(B29,Data!$B:$K,6,0)),0))</f>
        <v>3458221</v>
      </c>
      <c r="H29" s="6">
        <f>IF(B29="","",IFERROR(VALUE(VLOOKUP(B29,Data!$B:$K,7,0)),0))</f>
        <v>749.35</v>
      </c>
      <c r="I29" s="8">
        <f t="shared" ca="1" si="12"/>
        <v>44422.488888888889</v>
      </c>
      <c r="J29" s="8">
        <f t="shared" ca="1" si="13"/>
        <v>44422.489583333336</v>
      </c>
      <c r="K29" s="10" t="str">
        <f t="shared" ca="1" si="14"/>
        <v/>
      </c>
      <c r="L29" s="10" t="str">
        <f t="shared" ca="1" si="15"/>
        <v/>
      </c>
      <c r="M29" s="10" t="str">
        <f t="shared" ca="1" si="16"/>
        <v/>
      </c>
      <c r="N29" s="10" t="str">
        <f t="shared" ca="1" si="17"/>
        <v/>
      </c>
      <c r="O29" s="10" t="str">
        <f t="shared" ca="1" si="18"/>
        <v/>
      </c>
      <c r="P29" s="10" t="str">
        <f t="shared" ca="1" si="19"/>
        <v/>
      </c>
      <c r="Q29" s="10" t="str">
        <f t="shared" ca="1" si="20"/>
        <v/>
      </c>
    </row>
    <row r="30" spans="1:17" x14ac:dyDescent="0.25">
      <c r="A30" s="5">
        <v>30</v>
      </c>
      <c r="B30" s="7" t="s">
        <v>24</v>
      </c>
      <c r="C30" s="4">
        <f>IF(B30="","",IFERROR(VALUE(VLOOKUP(B30,Data!$B:$K,2,0)),0))</f>
        <v>452</v>
      </c>
      <c r="D30" s="4">
        <f>IF(B30="","",IFERROR(VALUE(VLOOKUP(B30,Data!$B:$K,3,0)),0))</f>
        <v>455.4</v>
      </c>
      <c r="E30" s="4">
        <f>IF(B30="","",IFERROR(VALUE(VLOOKUP(B30,Data!$B:$K,4,0)),0))</f>
        <v>442.1</v>
      </c>
      <c r="F30" s="4">
        <f>IF(B30="","",IFERROR(VALUE(VLOOKUP(B30,Data!$B:$K,5,0)),0))</f>
        <v>448.55</v>
      </c>
      <c r="G30" s="5">
        <f>IF(B30="","",IFERROR(VALUE(VLOOKUP(B30,Data!$B:$K,6,0)),0))</f>
        <v>6190322</v>
      </c>
      <c r="H30" s="6">
        <f>IF(B30="","",IFERROR(VALUE(VLOOKUP(B30,Data!$B:$K,7,0)),0))</f>
        <v>449.47</v>
      </c>
      <c r="I30" s="8">
        <f t="shared" ca="1" si="12"/>
        <v>44422.488888888889</v>
      </c>
      <c r="J30" s="8">
        <f t="shared" ca="1" si="13"/>
        <v>44422.489583333336</v>
      </c>
      <c r="K30" s="10" t="str">
        <f t="shared" ca="1" si="14"/>
        <v/>
      </c>
      <c r="L30" s="10" t="str">
        <f t="shared" ca="1" si="15"/>
        <v/>
      </c>
      <c r="M30" s="10" t="str">
        <f t="shared" ca="1" si="16"/>
        <v/>
      </c>
      <c r="N30" s="10" t="str">
        <f t="shared" ca="1" si="17"/>
        <v/>
      </c>
      <c r="O30" s="10" t="str">
        <f t="shared" ca="1" si="18"/>
        <v/>
      </c>
      <c r="P30" s="10" t="str">
        <f t="shared" ca="1" si="19"/>
        <v/>
      </c>
      <c r="Q30" s="10" t="str">
        <f t="shared" ca="1" si="20"/>
        <v/>
      </c>
    </row>
    <row r="31" spans="1:17" x14ac:dyDescent="0.25">
      <c r="A31" s="5">
        <v>31</v>
      </c>
      <c r="B31" s="7" t="s">
        <v>61</v>
      </c>
      <c r="C31" s="4">
        <f>IF(B31="","",IFERROR(VALUE(VLOOKUP(B31,Data!$B:$K,2,0)),0))</f>
        <v>3326</v>
      </c>
      <c r="D31" s="4">
        <f>IF(B31="","",IFERROR(VALUE(VLOOKUP(B31,Data!$B:$K,3,0)),0))</f>
        <v>3368</v>
      </c>
      <c r="E31" s="4">
        <f>IF(B31="","",IFERROR(VALUE(VLOOKUP(B31,Data!$B:$K,4,0)),0))</f>
        <v>3326</v>
      </c>
      <c r="F31" s="4">
        <f>IF(B31="","",IFERROR(VALUE(VLOOKUP(B31,Data!$B:$K,5,0)),0))</f>
        <v>3347.35</v>
      </c>
      <c r="G31" s="5">
        <f>IF(B31="","",IFERROR(VALUE(VLOOKUP(B31,Data!$B:$K,6,0)),0))</f>
        <v>1277469</v>
      </c>
      <c r="H31" s="6">
        <f>IF(B31="","",IFERROR(VALUE(VLOOKUP(B31,Data!$B:$K,7,0)),0))</f>
        <v>3354.05</v>
      </c>
      <c r="I31" s="8">
        <f t="shared" ca="1" si="12"/>
        <v>44422.488888888889</v>
      </c>
      <c r="J31" s="8">
        <f t="shared" ca="1" si="13"/>
        <v>44422.489583333336</v>
      </c>
      <c r="K31" s="10" t="str">
        <f t="shared" ca="1" si="14"/>
        <v/>
      </c>
      <c r="L31" s="10" t="str">
        <f t="shared" ca="1" si="15"/>
        <v/>
      </c>
      <c r="M31" s="10" t="str">
        <f t="shared" ca="1" si="16"/>
        <v/>
      </c>
      <c r="N31" s="10" t="str">
        <f t="shared" ca="1" si="17"/>
        <v/>
      </c>
      <c r="O31" s="10" t="str">
        <f t="shared" ca="1" si="18"/>
        <v/>
      </c>
      <c r="P31" s="10" t="str">
        <f t="shared" ca="1" si="19"/>
        <v/>
      </c>
      <c r="Q31" s="10" t="str">
        <f t="shared" ca="1" si="20"/>
        <v/>
      </c>
    </row>
    <row r="32" spans="1:17" x14ac:dyDescent="0.25">
      <c r="A32" s="5">
        <v>32</v>
      </c>
      <c r="B32" s="7" t="s">
        <v>59</v>
      </c>
      <c r="C32" s="4">
        <f>IF(B32="","",IFERROR(VALUE(VLOOKUP(B32,Data!$B:$K,2,0)),0))</f>
        <v>297.3</v>
      </c>
      <c r="D32" s="4">
        <f>IF(B32="","",IFERROR(VALUE(VLOOKUP(B32,Data!$B:$K,3,0)),0))</f>
        <v>307.39999999999998</v>
      </c>
      <c r="E32" s="4">
        <f>IF(B32="","",IFERROR(VALUE(VLOOKUP(B32,Data!$B:$K,4,0)),0))</f>
        <v>297.3</v>
      </c>
      <c r="F32" s="4">
        <f>IF(B32="","",IFERROR(VALUE(VLOOKUP(B32,Data!$B:$K,5,0)),0))</f>
        <v>307.2</v>
      </c>
      <c r="G32" s="5">
        <f>IF(B32="","",IFERROR(VALUE(VLOOKUP(B32,Data!$B:$K,6,0)),0))</f>
        <v>32994937</v>
      </c>
      <c r="H32" s="6">
        <f>IF(B32="","",IFERROR(VALUE(VLOOKUP(B32,Data!$B:$K,7,0)),0))</f>
        <v>302.33999999999997</v>
      </c>
      <c r="I32" s="8">
        <f t="shared" ca="1" si="12"/>
        <v>44422.488888888889</v>
      </c>
      <c r="J32" s="8">
        <f t="shared" ca="1" si="13"/>
        <v>44422.489583333336</v>
      </c>
      <c r="K32" s="10" t="str">
        <f t="shared" ca="1" si="14"/>
        <v/>
      </c>
      <c r="L32" s="10" t="str">
        <f t="shared" ca="1" si="15"/>
        <v/>
      </c>
      <c r="M32" s="10" t="str">
        <f t="shared" ca="1" si="16"/>
        <v/>
      </c>
      <c r="N32" s="10" t="str">
        <f t="shared" ca="1" si="17"/>
        <v/>
      </c>
      <c r="O32" s="10" t="str">
        <f t="shared" ca="1" si="18"/>
        <v/>
      </c>
      <c r="P32" s="10" t="str">
        <f t="shared" ca="1" si="19"/>
        <v/>
      </c>
      <c r="Q32" s="10" t="str">
        <f t="shared" ca="1" si="20"/>
        <v/>
      </c>
    </row>
    <row r="33" spans="1:17" x14ac:dyDescent="0.25">
      <c r="A33" s="5">
        <v>33</v>
      </c>
      <c r="B33" s="7" t="s">
        <v>20</v>
      </c>
      <c r="C33" s="4">
        <f>IF(B33="","",IFERROR(VALUE(VLOOKUP(B33,Data!$B:$K,2,0)),0))</f>
        <v>3746.8</v>
      </c>
      <c r="D33" s="4">
        <f>IF(B33="","",IFERROR(VALUE(VLOOKUP(B33,Data!$B:$K,3,0)),0))</f>
        <v>3777</v>
      </c>
      <c r="E33" s="4">
        <f>IF(B33="","",IFERROR(VALUE(VLOOKUP(B33,Data!$B:$K,4,0)),0))</f>
        <v>3736</v>
      </c>
      <c r="F33" s="4">
        <f>IF(B33="","",IFERROR(VALUE(VLOOKUP(B33,Data!$B:$K,5,0)),0))</f>
        <v>3764.95</v>
      </c>
      <c r="G33" s="5">
        <f>IF(B33="","",IFERROR(VALUE(VLOOKUP(B33,Data!$B:$K,6,0)),0))</f>
        <v>309560</v>
      </c>
      <c r="H33" s="6">
        <f>IF(B33="","",IFERROR(VALUE(VLOOKUP(B33,Data!$B:$K,7,0)),0))</f>
        <v>3763.34</v>
      </c>
      <c r="I33" s="8">
        <f t="shared" ca="1" si="12"/>
        <v>44422.488888888889</v>
      </c>
      <c r="J33" s="8">
        <f t="shared" ca="1" si="13"/>
        <v>44422.489583333336</v>
      </c>
      <c r="K33" s="10" t="str">
        <f t="shared" ca="1" si="14"/>
        <v/>
      </c>
      <c r="L33" s="10" t="str">
        <f t="shared" ca="1" si="15"/>
        <v/>
      </c>
      <c r="M33" s="10" t="str">
        <f t="shared" ca="1" si="16"/>
        <v/>
      </c>
      <c r="N33" s="10" t="str">
        <f t="shared" ca="1" si="17"/>
        <v/>
      </c>
      <c r="O33" s="10" t="str">
        <f t="shared" ca="1" si="18"/>
        <v/>
      </c>
      <c r="P33" s="10" t="str">
        <f t="shared" ca="1" si="19"/>
        <v/>
      </c>
      <c r="Q33" s="10" t="str">
        <f t="shared" ca="1" si="20"/>
        <v/>
      </c>
    </row>
    <row r="34" spans="1:17" x14ac:dyDescent="0.25">
      <c r="A34" s="5">
        <v>34</v>
      </c>
      <c r="B34" s="7" t="s">
        <v>29</v>
      </c>
      <c r="C34" s="4">
        <f>IF(B34="","",IFERROR(VALUE(VLOOKUP(B34,Data!$B:$K,2,0)),0))</f>
        <v>4749.3999999999996</v>
      </c>
      <c r="D34" s="4">
        <f>IF(B34="","",IFERROR(VALUE(VLOOKUP(B34,Data!$B:$K,3,0)),0))</f>
        <v>4753.3</v>
      </c>
      <c r="E34" s="4">
        <f>IF(B34="","",IFERROR(VALUE(VLOOKUP(B34,Data!$B:$K,4,0)),0))</f>
        <v>4690.5</v>
      </c>
      <c r="F34" s="4">
        <f>IF(B34="","",IFERROR(VALUE(VLOOKUP(B34,Data!$B:$K,5,0)),0))</f>
        <v>4707.1499999999996</v>
      </c>
      <c r="G34" s="5">
        <f>IF(B34="","",IFERROR(VALUE(VLOOKUP(B34,Data!$B:$K,6,0)),0))</f>
        <v>610057</v>
      </c>
      <c r="H34" s="6">
        <f>IF(B34="","",IFERROR(VALUE(VLOOKUP(B34,Data!$B:$K,7,0)),0))</f>
        <v>4722.58</v>
      </c>
      <c r="I34" s="8">
        <f t="shared" ca="1" si="12"/>
        <v>44422.488888888889</v>
      </c>
      <c r="J34" s="8">
        <f t="shared" ca="1" si="13"/>
        <v>44422.489583333336</v>
      </c>
      <c r="K34" s="10" t="str">
        <f t="shared" ca="1" si="14"/>
        <v/>
      </c>
      <c r="L34" s="10" t="str">
        <f t="shared" ca="1" si="15"/>
        <v/>
      </c>
      <c r="M34" s="10" t="str">
        <f t="shared" ca="1" si="16"/>
        <v/>
      </c>
      <c r="N34" s="10" t="str">
        <f t="shared" ca="1" si="17"/>
        <v/>
      </c>
      <c r="O34" s="10" t="str">
        <f t="shared" ca="1" si="18"/>
        <v/>
      </c>
      <c r="P34" s="10" t="str">
        <f t="shared" ca="1" si="19"/>
        <v/>
      </c>
      <c r="Q34" s="10" t="str">
        <f t="shared" ca="1" si="20"/>
        <v/>
      </c>
    </row>
    <row r="35" spans="1:17" x14ac:dyDescent="0.25">
      <c r="A35" s="5">
        <v>35</v>
      </c>
      <c r="B35" s="7" t="s">
        <v>42</v>
      </c>
      <c r="C35" s="4">
        <f>IF(B35="","",IFERROR(VALUE(VLOOKUP(B35,Data!$B:$K,2,0)),0))</f>
        <v>104.65</v>
      </c>
      <c r="D35" s="4">
        <f>IF(B35="","",IFERROR(VALUE(VLOOKUP(B35,Data!$B:$K,3,0)),0))</f>
        <v>105.5</v>
      </c>
      <c r="E35" s="4">
        <f>IF(B35="","",IFERROR(VALUE(VLOOKUP(B35,Data!$B:$K,4,0)),0))</f>
        <v>103.75</v>
      </c>
      <c r="F35" s="4">
        <f>IF(B35="","",IFERROR(VALUE(VLOOKUP(B35,Data!$B:$K,5,0)),0))</f>
        <v>104</v>
      </c>
      <c r="G35" s="5">
        <f>IF(B35="","",IFERROR(VALUE(VLOOKUP(B35,Data!$B:$K,6,0)),0))</f>
        <v>8825334</v>
      </c>
      <c r="H35" s="6">
        <f>IF(B35="","",IFERROR(VALUE(VLOOKUP(B35,Data!$B:$K,7,0)),0))</f>
        <v>104.66</v>
      </c>
      <c r="I35" s="8">
        <f t="shared" ca="1" si="12"/>
        <v>44422.488888888889</v>
      </c>
      <c r="J35" s="8">
        <f t="shared" ca="1" si="13"/>
        <v>44422.489583333336</v>
      </c>
      <c r="K35" s="10" t="str">
        <f t="shared" ca="1" si="14"/>
        <v/>
      </c>
      <c r="L35" s="10" t="str">
        <f t="shared" ca="1" si="15"/>
        <v/>
      </c>
      <c r="M35" s="10" t="str">
        <f t="shared" ca="1" si="16"/>
        <v/>
      </c>
      <c r="N35" s="10" t="str">
        <f t="shared" ca="1" si="17"/>
        <v/>
      </c>
      <c r="O35" s="10" t="str">
        <f t="shared" ca="1" si="18"/>
        <v/>
      </c>
      <c r="P35" s="10" t="str">
        <f t="shared" ca="1" si="19"/>
        <v/>
      </c>
      <c r="Q35" s="10" t="str">
        <f t="shared" ca="1" si="20"/>
        <v/>
      </c>
    </row>
    <row r="36" spans="1:17" x14ac:dyDescent="0.25">
      <c r="A36" s="5">
        <v>36</v>
      </c>
      <c r="B36" s="7" t="s">
        <v>30</v>
      </c>
      <c r="C36" s="4">
        <f>IF(B36="","",IFERROR(VALUE(VLOOKUP(B36,Data!$B:$K,2,0)),0))</f>
        <v>2734</v>
      </c>
      <c r="D36" s="4">
        <f>IF(B36="","",IFERROR(VALUE(VLOOKUP(B36,Data!$B:$K,3,0)),0))</f>
        <v>2739.9</v>
      </c>
      <c r="E36" s="4">
        <f>IF(B36="","",IFERROR(VALUE(VLOOKUP(B36,Data!$B:$K,4,0)),0))</f>
        <v>2601</v>
      </c>
      <c r="F36" s="4">
        <f>IF(B36="","",IFERROR(VALUE(VLOOKUP(B36,Data!$B:$K,5,0)),0))</f>
        <v>2607.65</v>
      </c>
      <c r="G36" s="5">
        <f>IF(B36="","",IFERROR(VALUE(VLOOKUP(B36,Data!$B:$K,6,0)),0))</f>
        <v>2215382</v>
      </c>
      <c r="H36" s="6">
        <f>IF(B36="","",IFERROR(VALUE(VLOOKUP(B36,Data!$B:$K,7,0)),0))</f>
        <v>2645.06</v>
      </c>
      <c r="I36" s="8">
        <f t="shared" ca="1" si="12"/>
        <v>44422.488888888889</v>
      </c>
      <c r="J36" s="8">
        <f t="shared" ca="1" si="13"/>
        <v>44422.489583333336</v>
      </c>
      <c r="K36" s="10" t="str">
        <f t="shared" ca="1" si="14"/>
        <v/>
      </c>
      <c r="L36" s="10" t="str">
        <f t="shared" ca="1" si="15"/>
        <v/>
      </c>
      <c r="M36" s="10" t="str">
        <f t="shared" ca="1" si="16"/>
        <v/>
      </c>
      <c r="N36" s="10" t="str">
        <f t="shared" ca="1" si="17"/>
        <v/>
      </c>
      <c r="O36" s="10" t="str">
        <f t="shared" ca="1" si="18"/>
        <v/>
      </c>
      <c r="P36" s="10" t="str">
        <f t="shared" ca="1" si="19"/>
        <v/>
      </c>
      <c r="Q36" s="10" t="str">
        <f t="shared" ca="1" si="20"/>
        <v/>
      </c>
    </row>
    <row r="37" spans="1:17" x14ac:dyDescent="0.25">
      <c r="A37" s="5">
        <v>37</v>
      </c>
      <c r="B37" s="7" t="s">
        <v>33</v>
      </c>
      <c r="C37" s="4">
        <f>IF(B37="","",IFERROR(VALUE(VLOOKUP(B37,Data!$B:$K,2,0)),0))</f>
        <v>2656.6</v>
      </c>
      <c r="D37" s="4">
        <f>IF(B37="","",IFERROR(VALUE(VLOOKUP(B37,Data!$B:$K,3,0)),0))</f>
        <v>2675.25</v>
      </c>
      <c r="E37" s="4">
        <f>IF(B37="","",IFERROR(VALUE(VLOOKUP(B37,Data!$B:$K,4,0)),0))</f>
        <v>2646.6</v>
      </c>
      <c r="F37" s="4">
        <f>IF(B37="","",IFERROR(VALUE(VLOOKUP(B37,Data!$B:$K,5,0)),0))</f>
        <v>2671.3</v>
      </c>
      <c r="G37" s="5">
        <f>IF(B37="","",IFERROR(VALUE(VLOOKUP(B37,Data!$B:$K,6,0)),0))</f>
        <v>1669165</v>
      </c>
      <c r="H37" s="6">
        <f>IF(B37="","",IFERROR(VALUE(VLOOKUP(B37,Data!$B:$K,7,0)),0))</f>
        <v>2662.22</v>
      </c>
      <c r="I37" s="8">
        <f t="shared" ca="1" si="12"/>
        <v>44422.488888888889</v>
      </c>
      <c r="J37" s="8">
        <f t="shared" ca="1" si="13"/>
        <v>44422.489583333336</v>
      </c>
      <c r="K37" s="10" t="str">
        <f t="shared" ca="1" si="14"/>
        <v/>
      </c>
      <c r="L37" s="10" t="str">
        <f t="shared" ca="1" si="15"/>
        <v/>
      </c>
      <c r="M37" s="10" t="str">
        <f t="shared" ca="1" si="16"/>
        <v/>
      </c>
      <c r="N37" s="10" t="str">
        <f t="shared" ca="1" si="17"/>
        <v/>
      </c>
      <c r="O37" s="10" t="str">
        <f t="shared" ca="1" si="18"/>
        <v/>
      </c>
      <c r="P37" s="10" t="str">
        <f t="shared" ca="1" si="19"/>
        <v/>
      </c>
      <c r="Q37" s="10" t="str">
        <f t="shared" ca="1" si="20"/>
        <v/>
      </c>
    </row>
    <row r="38" spans="1:17" x14ac:dyDescent="0.25">
      <c r="A38" s="5">
        <v>38</v>
      </c>
      <c r="B38" s="7" t="s">
        <v>19</v>
      </c>
      <c r="C38" s="4">
        <f>IF(B38="","",IFERROR(VALUE(VLOOKUP(B38,Data!$B:$K,2,0)),0))</f>
        <v>759</v>
      </c>
      <c r="D38" s="4">
        <f>IF(B38="","",IFERROR(VALUE(VLOOKUP(B38,Data!$B:$K,3,0)),0))</f>
        <v>763.4</v>
      </c>
      <c r="E38" s="4">
        <f>IF(B38="","",IFERROR(VALUE(VLOOKUP(B38,Data!$B:$K,4,0)),0))</f>
        <v>753.35</v>
      </c>
      <c r="F38" s="4">
        <f>IF(B38="","",IFERROR(VALUE(VLOOKUP(B38,Data!$B:$K,5,0)),0))</f>
        <v>758.95</v>
      </c>
      <c r="G38" s="5">
        <f>IF(B38="","",IFERROR(VALUE(VLOOKUP(B38,Data!$B:$K,6,0)),0))</f>
        <v>3528191</v>
      </c>
      <c r="H38" s="6">
        <f>IF(B38="","",IFERROR(VALUE(VLOOKUP(B38,Data!$B:$K,7,0)),0))</f>
        <v>757.9</v>
      </c>
      <c r="I38" s="8">
        <f t="shared" ca="1" si="12"/>
        <v>44422.488888888889</v>
      </c>
      <c r="J38" s="8">
        <f t="shared" ca="1" si="13"/>
        <v>44422.489583333336</v>
      </c>
      <c r="K38" s="10" t="str">
        <f t="shared" ca="1" si="14"/>
        <v/>
      </c>
      <c r="L38" s="10" t="str">
        <f t="shared" ca="1" si="15"/>
        <v/>
      </c>
      <c r="M38" s="10" t="str">
        <f t="shared" ca="1" si="16"/>
        <v/>
      </c>
      <c r="N38" s="10" t="str">
        <f t="shared" ca="1" si="17"/>
        <v/>
      </c>
      <c r="O38" s="10" t="str">
        <f t="shared" ca="1" si="18"/>
        <v/>
      </c>
      <c r="P38" s="10" t="str">
        <f t="shared" ca="1" si="19"/>
        <v/>
      </c>
      <c r="Q38" s="10" t="str">
        <f t="shared" ca="1" si="20"/>
        <v/>
      </c>
    </row>
    <row r="39" spans="1:17" x14ac:dyDescent="0.25">
      <c r="A39" s="5">
        <v>39</v>
      </c>
      <c r="B39" s="7" t="s">
        <v>57</v>
      </c>
      <c r="C39" s="4">
        <f>IF(B39="","",IFERROR(VALUE(VLOOKUP(B39,Data!$B:$K,2,0)),0))</f>
        <v>780</v>
      </c>
      <c r="D39" s="4">
        <f>IF(B39="","",IFERROR(VALUE(VLOOKUP(B39,Data!$B:$K,3,0)),0))</f>
        <v>781.25</v>
      </c>
      <c r="E39" s="4">
        <f>IF(B39="","",IFERROR(VALUE(VLOOKUP(B39,Data!$B:$K,4,0)),0))</f>
        <v>773.15</v>
      </c>
      <c r="F39" s="4">
        <f>IF(B39="","",IFERROR(VALUE(VLOOKUP(B39,Data!$B:$K,5,0)),0))</f>
        <v>778.35</v>
      </c>
      <c r="G39" s="5">
        <f>IF(B39="","",IFERROR(VALUE(VLOOKUP(B39,Data!$B:$K,6,0)),0))</f>
        <v>2766597</v>
      </c>
      <c r="H39" s="6">
        <f>IF(B39="","",IFERROR(VALUE(VLOOKUP(B39,Data!$B:$K,7,0)),0))</f>
        <v>777.37</v>
      </c>
      <c r="I39" s="8">
        <f t="shared" ca="1" si="12"/>
        <v>44422.488888888889</v>
      </c>
      <c r="J39" s="8">
        <f t="shared" ca="1" si="13"/>
        <v>44422.489583333336</v>
      </c>
      <c r="K39" s="10" t="str">
        <f t="shared" ca="1" si="14"/>
        <v/>
      </c>
      <c r="L39" s="10" t="str">
        <f t="shared" ca="1" si="15"/>
        <v/>
      </c>
      <c r="M39" s="10" t="str">
        <f t="shared" ca="1" si="16"/>
        <v/>
      </c>
      <c r="N39" s="10" t="str">
        <f t="shared" ca="1" si="17"/>
        <v/>
      </c>
      <c r="O39" s="10" t="str">
        <f t="shared" ca="1" si="18"/>
        <v/>
      </c>
      <c r="P39" s="10" t="str">
        <f t="shared" ca="1" si="19"/>
        <v/>
      </c>
      <c r="Q39" s="10" t="str">
        <f t="shared" ca="1" si="20"/>
        <v/>
      </c>
    </row>
    <row r="40" spans="1:17" x14ac:dyDescent="0.25">
      <c r="A40" s="5">
        <v>40</v>
      </c>
      <c r="B40" s="7" t="s">
        <v>62</v>
      </c>
      <c r="C40" s="4">
        <f>IF(B40="","",IFERROR(VALUE(VLOOKUP(B40,Data!$B:$K,2,0)),0))</f>
        <v>1323</v>
      </c>
      <c r="D40" s="4">
        <f>IF(B40="","",IFERROR(VALUE(VLOOKUP(B40,Data!$B:$K,3,0)),0))</f>
        <v>1394.8</v>
      </c>
      <c r="E40" s="4">
        <f>IF(B40="","",IFERROR(VALUE(VLOOKUP(B40,Data!$B:$K,4,0)),0))</f>
        <v>1317.75</v>
      </c>
      <c r="F40" s="4">
        <f>IF(B40="","",IFERROR(VALUE(VLOOKUP(B40,Data!$B:$K,5,0)),0))</f>
        <v>1388.65</v>
      </c>
      <c r="G40" s="5">
        <f>IF(B40="","",IFERROR(VALUE(VLOOKUP(B40,Data!$B:$K,6,0)),0))</f>
        <v>8478166</v>
      </c>
      <c r="H40" s="6">
        <f>IF(B40="","",IFERROR(VALUE(VLOOKUP(B40,Data!$B:$K,7,0)),0))</f>
        <v>1368.76</v>
      </c>
      <c r="I40" s="8">
        <f t="shared" ca="1" si="12"/>
        <v>44422.488888888889</v>
      </c>
      <c r="J40" s="8">
        <f t="shared" ca="1" si="13"/>
        <v>44422.489583333336</v>
      </c>
      <c r="K40" s="10" t="str">
        <f t="shared" ca="1" si="14"/>
        <v/>
      </c>
      <c r="L40" s="10" t="str">
        <f t="shared" ca="1" si="15"/>
        <v/>
      </c>
      <c r="M40" s="10" t="str">
        <f t="shared" ca="1" si="16"/>
        <v/>
      </c>
      <c r="N40" s="10" t="str">
        <f t="shared" ca="1" si="17"/>
        <v/>
      </c>
      <c r="O40" s="10" t="str">
        <f t="shared" ca="1" si="18"/>
        <v/>
      </c>
      <c r="P40" s="10" t="str">
        <f t="shared" ca="1" si="19"/>
        <v/>
      </c>
      <c r="Q40" s="10" t="str">
        <f t="shared" ca="1" si="20"/>
        <v/>
      </c>
    </row>
    <row r="41" spans="1:17" x14ac:dyDescent="0.25">
      <c r="A41" s="5">
        <v>41</v>
      </c>
      <c r="B41" s="7" t="s">
        <v>31</v>
      </c>
      <c r="C41" s="4">
        <f>IF(B41="","",IFERROR(VALUE(VLOOKUP(B41,Data!$B:$K,2,0)),0))</f>
        <v>1499.8</v>
      </c>
      <c r="D41" s="4">
        <f>IF(B41="","",IFERROR(VALUE(VLOOKUP(B41,Data!$B:$K,3,0)),0))</f>
        <v>1515</v>
      </c>
      <c r="E41" s="4">
        <f>IF(B41="","",IFERROR(VALUE(VLOOKUP(B41,Data!$B:$K,4,0)),0))</f>
        <v>1488.65</v>
      </c>
      <c r="F41" s="4">
        <f>IF(B41="","",IFERROR(VALUE(VLOOKUP(B41,Data!$B:$K,5,0)),0))</f>
        <v>1493.75</v>
      </c>
      <c r="G41" s="5">
        <f>IF(B41="","",IFERROR(VALUE(VLOOKUP(B41,Data!$B:$K,6,0)),0))</f>
        <v>500304</v>
      </c>
      <c r="H41" s="6">
        <f>IF(B41="","",IFERROR(VALUE(VLOOKUP(B41,Data!$B:$K,7,0)),0))</f>
        <v>1501.68</v>
      </c>
      <c r="I41" s="8">
        <f t="shared" ca="1" si="12"/>
        <v>44422.488888888889</v>
      </c>
      <c r="J41" s="8">
        <f t="shared" ca="1" si="13"/>
        <v>44422.489583333336</v>
      </c>
      <c r="K41" s="10" t="str">
        <f t="shared" ca="1" si="14"/>
        <v/>
      </c>
      <c r="L41" s="10" t="str">
        <f t="shared" ca="1" si="15"/>
        <v/>
      </c>
      <c r="M41" s="10" t="str">
        <f t="shared" ca="1" si="16"/>
        <v/>
      </c>
      <c r="N41" s="10" t="str">
        <f t="shared" ca="1" si="17"/>
        <v/>
      </c>
      <c r="O41" s="10" t="str">
        <f t="shared" ca="1" si="18"/>
        <v/>
      </c>
      <c r="P41" s="10" t="str">
        <f t="shared" ca="1" si="19"/>
        <v/>
      </c>
      <c r="Q41" s="10" t="str">
        <f t="shared" ca="1" si="20"/>
        <v/>
      </c>
    </row>
    <row r="42" spans="1:17" x14ac:dyDescent="0.25">
      <c r="A42" s="5">
        <v>42</v>
      </c>
      <c r="B42" s="7" t="s">
        <v>45</v>
      </c>
      <c r="C42" s="4">
        <f>IF(B42="","",IFERROR(VALUE(VLOOKUP(B42,Data!$B:$K,2,0)),0))</f>
        <v>1775.1</v>
      </c>
      <c r="D42" s="4">
        <f>IF(B42="","",IFERROR(VALUE(VLOOKUP(B42,Data!$B:$K,3,0)),0))</f>
        <v>1790.85</v>
      </c>
      <c r="E42" s="4">
        <f>IF(B42="","",IFERROR(VALUE(VLOOKUP(B42,Data!$B:$K,4,0)),0))</f>
        <v>1762</v>
      </c>
      <c r="F42" s="4">
        <f>IF(B42="","",IFERROR(VALUE(VLOOKUP(B42,Data!$B:$K,5,0)),0))</f>
        <v>1790.15</v>
      </c>
      <c r="G42" s="5">
        <f>IF(B42="","",IFERROR(VALUE(VLOOKUP(B42,Data!$B:$K,6,0)),0))</f>
        <v>1623925</v>
      </c>
      <c r="H42" s="6">
        <f>IF(B42="","",IFERROR(VALUE(VLOOKUP(B42,Data!$B:$K,7,0)),0))</f>
        <v>1781.61</v>
      </c>
      <c r="I42" s="8">
        <f t="shared" ca="1" si="12"/>
        <v>44422.488888888889</v>
      </c>
      <c r="J42" s="8">
        <f t="shared" ca="1" si="13"/>
        <v>44422.489583333336</v>
      </c>
      <c r="K42" s="10" t="str">
        <f t="shared" ca="1" si="14"/>
        <v/>
      </c>
      <c r="L42" s="10" t="str">
        <f t="shared" ca="1" si="15"/>
        <v/>
      </c>
      <c r="M42" s="10" t="str">
        <f t="shared" ca="1" si="16"/>
        <v/>
      </c>
      <c r="N42" s="10" t="str">
        <f t="shared" ca="1" si="17"/>
        <v/>
      </c>
      <c r="O42" s="10" t="str">
        <f t="shared" ca="1" si="18"/>
        <v/>
      </c>
      <c r="P42" s="10" t="str">
        <f t="shared" ca="1" si="19"/>
        <v/>
      </c>
      <c r="Q42" s="10" t="str">
        <f t="shared" ca="1" si="20"/>
        <v/>
      </c>
    </row>
    <row r="43" spans="1:17" x14ac:dyDescent="0.25">
      <c r="A43" s="5">
        <v>43</v>
      </c>
      <c r="B43" s="7" t="s">
        <v>38</v>
      </c>
      <c r="C43" s="4">
        <f>IF(B43="","",IFERROR(VALUE(VLOOKUP(B43,Data!$B:$K,2,0)),0))</f>
        <v>2395</v>
      </c>
      <c r="D43" s="4">
        <f>IF(B43="","",IFERROR(VALUE(VLOOKUP(B43,Data!$B:$K,3,0)),0))</f>
        <v>2413.5</v>
      </c>
      <c r="E43" s="4">
        <f>IF(B43="","",IFERROR(VALUE(VLOOKUP(B43,Data!$B:$K,4,0)),0))</f>
        <v>2377.4499999999998</v>
      </c>
      <c r="F43" s="4">
        <f>IF(B43="","",IFERROR(VALUE(VLOOKUP(B43,Data!$B:$K,5,0)),0))</f>
        <v>2395.5500000000002</v>
      </c>
      <c r="G43" s="5">
        <f>IF(B43="","",IFERROR(VALUE(VLOOKUP(B43,Data!$B:$K,6,0)),0))</f>
        <v>1185091</v>
      </c>
      <c r="H43" s="6">
        <f>IF(B43="","",IFERROR(VALUE(VLOOKUP(B43,Data!$B:$K,7,0)),0))</f>
        <v>2395</v>
      </c>
      <c r="I43" s="8">
        <f t="shared" ca="1" si="12"/>
        <v>44422.488888888889</v>
      </c>
      <c r="J43" s="8">
        <f t="shared" ca="1" si="13"/>
        <v>44422.489583333336</v>
      </c>
      <c r="K43" s="10" t="str">
        <f t="shared" ca="1" si="14"/>
        <v/>
      </c>
      <c r="L43" s="10" t="str">
        <f t="shared" ca="1" si="15"/>
        <v/>
      </c>
      <c r="M43" s="10" t="str">
        <f t="shared" ca="1" si="16"/>
        <v/>
      </c>
      <c r="N43" s="10" t="str">
        <f t="shared" ca="1" si="17"/>
        <v/>
      </c>
      <c r="O43" s="10" t="str">
        <f t="shared" ca="1" si="18"/>
        <v/>
      </c>
      <c r="P43" s="10" t="str">
        <f t="shared" ca="1" si="19"/>
        <v/>
      </c>
      <c r="Q43" s="10" t="str">
        <f t="shared" ca="1" si="20"/>
        <v/>
      </c>
    </row>
    <row r="44" spans="1:17" x14ac:dyDescent="0.25">
      <c r="A44" s="5">
        <v>44</v>
      </c>
      <c r="B44" s="7" t="s">
        <v>22</v>
      </c>
      <c r="C44" s="4">
        <f>IF(B44="","",IFERROR(VALUE(VLOOKUP(B44,Data!$B:$K,2,0)),0))</f>
        <v>6181</v>
      </c>
      <c r="D44" s="4">
        <f>IF(B44="","",IFERROR(VALUE(VLOOKUP(B44,Data!$B:$K,3,0)),0))</f>
        <v>6254.9</v>
      </c>
      <c r="E44" s="4">
        <f>IF(B44="","",IFERROR(VALUE(VLOOKUP(B44,Data!$B:$K,4,0)),0))</f>
        <v>6151.25</v>
      </c>
      <c r="F44" s="4">
        <f>IF(B44="","",IFERROR(VALUE(VLOOKUP(B44,Data!$B:$K,5,0)),0))</f>
        <v>6197.35</v>
      </c>
      <c r="G44" s="5">
        <f>IF(B44="","",IFERROR(VALUE(VLOOKUP(B44,Data!$B:$K,6,0)),0))</f>
        <v>780828</v>
      </c>
      <c r="H44" s="6">
        <f>IF(B44="","",IFERROR(VALUE(VLOOKUP(B44,Data!$B:$K,7,0)),0))</f>
        <v>6212.48</v>
      </c>
      <c r="I44" s="8">
        <f t="shared" ca="1" si="12"/>
        <v>44422.488888888889</v>
      </c>
      <c r="J44" s="8">
        <f t="shared" ca="1" si="13"/>
        <v>44422.489583333336</v>
      </c>
      <c r="K44" s="10" t="str">
        <f t="shared" ca="1" si="14"/>
        <v/>
      </c>
      <c r="L44" s="10" t="str">
        <f t="shared" ca="1" si="15"/>
        <v/>
      </c>
      <c r="M44" s="10" t="str">
        <f t="shared" ca="1" si="16"/>
        <v/>
      </c>
      <c r="N44" s="10" t="str">
        <f t="shared" ca="1" si="17"/>
        <v/>
      </c>
      <c r="O44" s="10" t="str">
        <f t="shared" ca="1" si="18"/>
        <v/>
      </c>
      <c r="P44" s="10" t="str">
        <f t="shared" ca="1" si="19"/>
        <v/>
      </c>
      <c r="Q44" s="10" t="str">
        <f t="shared" ca="1" si="20"/>
        <v/>
      </c>
    </row>
    <row r="45" spans="1:17" x14ac:dyDescent="0.25">
      <c r="A45" s="5">
        <v>45</v>
      </c>
      <c r="B45" s="7" t="s">
        <v>18</v>
      </c>
      <c r="C45" s="4">
        <f>IF(B45="","",IFERROR(VALUE(VLOOKUP(B45,Data!$B:$K,2,0)),0))</f>
        <v>2974</v>
      </c>
      <c r="D45" s="4">
        <f>IF(B45="","",IFERROR(VALUE(VLOOKUP(B45,Data!$B:$K,3,0)),0))</f>
        <v>2985.25</v>
      </c>
      <c r="E45" s="4">
        <f>IF(B45="","",IFERROR(VALUE(VLOOKUP(B45,Data!$B:$K,4,0)),0))</f>
        <v>2958</v>
      </c>
      <c r="F45" s="4">
        <f>IF(B45="","",IFERROR(VALUE(VLOOKUP(B45,Data!$B:$K,5,0)),0))</f>
        <v>2975</v>
      </c>
      <c r="G45" s="5">
        <f>IF(B45="","",IFERROR(VALUE(VLOOKUP(B45,Data!$B:$K,6,0)),0))</f>
        <v>427724</v>
      </c>
      <c r="H45" s="6">
        <f>IF(B45="","",IFERROR(VALUE(VLOOKUP(B45,Data!$B:$K,7,0)),0))</f>
        <v>2972.1</v>
      </c>
      <c r="I45" s="8">
        <f t="shared" ca="1" si="12"/>
        <v>44422.488888888889</v>
      </c>
      <c r="J45" s="8">
        <f t="shared" ca="1" si="13"/>
        <v>44422.489583333336</v>
      </c>
      <c r="K45" s="10" t="str">
        <f t="shared" ca="1" si="14"/>
        <v/>
      </c>
      <c r="L45" s="10" t="str">
        <f t="shared" ca="1" si="15"/>
        <v/>
      </c>
      <c r="M45" s="10" t="str">
        <f t="shared" ca="1" si="16"/>
        <v/>
      </c>
      <c r="N45" s="10" t="str">
        <f t="shared" ca="1" si="17"/>
        <v/>
      </c>
      <c r="O45" s="10" t="str">
        <f t="shared" ca="1" si="18"/>
        <v/>
      </c>
      <c r="P45" s="10" t="str">
        <f t="shared" ca="1" si="19"/>
        <v/>
      </c>
      <c r="Q45" s="10" t="str">
        <f t="shared" ca="1" si="20"/>
        <v/>
      </c>
    </row>
    <row r="46" spans="1:17" x14ac:dyDescent="0.25">
      <c r="A46" s="5">
        <v>46</v>
      </c>
      <c r="B46" s="7" t="s">
        <v>36</v>
      </c>
      <c r="C46" s="4">
        <f>IF(B46="","",IFERROR(VALUE(VLOOKUP(B46,Data!$B:$K,2,0)),0))</f>
        <v>2800</v>
      </c>
      <c r="D46" s="4">
        <f>IF(B46="","",IFERROR(VALUE(VLOOKUP(B46,Data!$B:$K,3,0)),0))</f>
        <v>2801.25</v>
      </c>
      <c r="E46" s="4">
        <f>IF(B46="","",IFERROR(VALUE(VLOOKUP(B46,Data!$B:$K,4,0)),0))</f>
        <v>2775</v>
      </c>
      <c r="F46" s="4">
        <f>IF(B46="","",IFERROR(VALUE(VLOOKUP(B46,Data!$B:$K,5,0)),0))</f>
        <v>2782</v>
      </c>
      <c r="G46" s="5">
        <f>IF(B46="","",IFERROR(VALUE(VLOOKUP(B46,Data!$B:$K,6,0)),0))</f>
        <v>402685</v>
      </c>
      <c r="H46" s="6">
        <f>IF(B46="","",IFERROR(VALUE(VLOOKUP(B46,Data!$B:$K,7,0)),0))</f>
        <v>2785.83</v>
      </c>
      <c r="I46" s="8">
        <f t="shared" ca="1" si="12"/>
        <v>44422.488888888889</v>
      </c>
      <c r="J46" s="8">
        <f t="shared" ca="1" si="13"/>
        <v>44422.489583333336</v>
      </c>
      <c r="K46" s="10" t="str">
        <f t="shared" ca="1" si="14"/>
        <v/>
      </c>
      <c r="L46" s="10" t="str">
        <f t="shared" ca="1" si="15"/>
        <v/>
      </c>
      <c r="M46" s="10" t="str">
        <f t="shared" ca="1" si="16"/>
        <v/>
      </c>
      <c r="N46" s="10" t="str">
        <f t="shared" ca="1" si="17"/>
        <v/>
      </c>
      <c r="O46" s="10" t="str">
        <f t="shared" ca="1" si="18"/>
        <v/>
      </c>
      <c r="P46" s="10" t="str">
        <f t="shared" ca="1" si="19"/>
        <v/>
      </c>
      <c r="Q46" s="10" t="str">
        <f t="shared" ca="1" si="20"/>
        <v/>
      </c>
    </row>
    <row r="47" spans="1:17" x14ac:dyDescent="0.25">
      <c r="A47" s="5">
        <v>47</v>
      </c>
      <c r="B47" s="7" t="s">
        <v>32</v>
      </c>
      <c r="C47" s="4">
        <f>IF(B47="","",IFERROR(VALUE(VLOOKUP(B47,Data!$B:$K,2,0)),0))</f>
        <v>1071</v>
      </c>
      <c r="D47" s="4">
        <f>IF(B47="","",IFERROR(VALUE(VLOOKUP(B47,Data!$B:$K,3,0)),0))</f>
        <v>1101.1500000000001</v>
      </c>
      <c r="E47" s="4">
        <f>IF(B47="","",IFERROR(VALUE(VLOOKUP(B47,Data!$B:$K,4,0)),0))</f>
        <v>1068</v>
      </c>
      <c r="F47" s="4">
        <f>IF(B47="","",IFERROR(VALUE(VLOOKUP(B47,Data!$B:$K,5,0)),0))</f>
        <v>1095.25</v>
      </c>
      <c r="G47" s="5">
        <f>IF(B47="","",IFERROR(VALUE(VLOOKUP(B47,Data!$B:$K,6,0)),0))</f>
        <v>6464220</v>
      </c>
      <c r="H47" s="6">
        <f>IF(B47="","",IFERROR(VALUE(VLOOKUP(B47,Data!$B:$K,7,0)),0))</f>
        <v>1087.06</v>
      </c>
      <c r="I47" s="8">
        <f t="shared" ca="1" si="12"/>
        <v>44422.488888888889</v>
      </c>
      <c r="J47" s="8">
        <f t="shared" ca="1" si="13"/>
        <v>44422.489583333336</v>
      </c>
      <c r="K47" s="10" t="str">
        <f t="shared" ca="1" si="14"/>
        <v/>
      </c>
      <c r="L47" s="10" t="str">
        <f t="shared" ca="1" si="15"/>
        <v/>
      </c>
      <c r="M47" s="10" t="str">
        <f t="shared" ca="1" si="16"/>
        <v/>
      </c>
      <c r="N47" s="10" t="str">
        <f t="shared" ca="1" si="17"/>
        <v/>
      </c>
      <c r="O47" s="10" t="str">
        <f t="shared" ca="1" si="18"/>
        <v/>
      </c>
      <c r="P47" s="10" t="str">
        <f t="shared" ca="1" si="19"/>
        <v/>
      </c>
      <c r="Q47" s="10" t="str">
        <f t="shared" ca="1" si="20"/>
        <v/>
      </c>
    </row>
    <row r="48" spans="1:17" x14ac:dyDescent="0.25">
      <c r="A48" s="5">
        <v>48</v>
      </c>
      <c r="B48" s="7" t="s">
        <v>34</v>
      </c>
      <c r="C48" s="4">
        <f>IF(B48="","",IFERROR(VALUE(VLOOKUP(B48,Data!$B:$K,2,0)),0))</f>
        <v>1497</v>
      </c>
      <c r="D48" s="4">
        <f>IF(B48="","",IFERROR(VALUE(VLOOKUP(B48,Data!$B:$K,3,0)),0))</f>
        <v>1507.6</v>
      </c>
      <c r="E48" s="4">
        <f>IF(B48="","",IFERROR(VALUE(VLOOKUP(B48,Data!$B:$K,4,0)),0))</f>
        <v>1489.3</v>
      </c>
      <c r="F48" s="4">
        <f>IF(B48="","",IFERROR(VALUE(VLOOKUP(B48,Data!$B:$K,5,0)),0))</f>
        <v>1501.5</v>
      </c>
      <c r="G48" s="5">
        <f>IF(B48="","",IFERROR(VALUE(VLOOKUP(B48,Data!$B:$K,6,0)),0))</f>
        <v>4243472</v>
      </c>
      <c r="H48" s="6">
        <f>IF(B48="","",IFERROR(VALUE(VLOOKUP(B48,Data!$B:$K,7,0)),0))</f>
        <v>1498.62</v>
      </c>
      <c r="I48" s="8">
        <f t="shared" ca="1" si="12"/>
        <v>44422.488888888889</v>
      </c>
      <c r="J48" s="8">
        <f t="shared" ca="1" si="13"/>
        <v>44422.489583333336</v>
      </c>
      <c r="K48" s="10" t="str">
        <f t="shared" ca="1" si="14"/>
        <v/>
      </c>
      <c r="L48" s="10" t="str">
        <f t="shared" ca="1" si="15"/>
        <v/>
      </c>
      <c r="M48" s="10" t="str">
        <f t="shared" ca="1" si="16"/>
        <v/>
      </c>
      <c r="N48" s="10" t="str">
        <f t="shared" ca="1" si="17"/>
        <v/>
      </c>
      <c r="O48" s="10" t="str">
        <f t="shared" ca="1" si="18"/>
        <v/>
      </c>
      <c r="P48" s="10" t="str">
        <f t="shared" ca="1" si="19"/>
        <v/>
      </c>
      <c r="Q48" s="10" t="str">
        <f t="shared" ca="1" si="20"/>
        <v/>
      </c>
    </row>
    <row r="49" spans="1:17" x14ac:dyDescent="0.25">
      <c r="A49" s="5">
        <v>49</v>
      </c>
      <c r="B49" s="7" t="s">
        <v>39</v>
      </c>
      <c r="C49" s="4">
        <f>IF(B49="","",IFERROR(VALUE(VLOOKUP(B49,Data!$B:$K,2,0)),0))</f>
        <v>693.5</v>
      </c>
      <c r="D49" s="4">
        <f>IF(B49="","",IFERROR(VALUE(VLOOKUP(B49,Data!$B:$K,3,0)),0))</f>
        <v>702.85</v>
      </c>
      <c r="E49" s="4">
        <f>IF(B49="","",IFERROR(VALUE(VLOOKUP(B49,Data!$B:$K,4,0)),0))</f>
        <v>693.3</v>
      </c>
      <c r="F49" s="4">
        <f>IF(B49="","",IFERROR(VALUE(VLOOKUP(B49,Data!$B:$K,5,0)),0))</f>
        <v>702.45</v>
      </c>
      <c r="G49" s="5">
        <f>IF(B49="","",IFERROR(VALUE(VLOOKUP(B49,Data!$B:$K,6,0)),0))</f>
        <v>8641445</v>
      </c>
      <c r="H49" s="6">
        <f>IF(B49="","",IFERROR(VALUE(VLOOKUP(B49,Data!$B:$K,7,0)),0))</f>
        <v>699.19</v>
      </c>
      <c r="I49" s="8">
        <f t="shared" ca="1" si="12"/>
        <v>44422.488888888889</v>
      </c>
      <c r="J49" s="8">
        <f t="shared" ca="1" si="13"/>
        <v>44422.489583333336</v>
      </c>
      <c r="K49" s="10" t="str">
        <f t="shared" ca="1" si="14"/>
        <v/>
      </c>
      <c r="L49" s="10" t="str">
        <f t="shared" ca="1" si="15"/>
        <v/>
      </c>
      <c r="M49" s="10" t="str">
        <f t="shared" ca="1" si="16"/>
        <v/>
      </c>
      <c r="N49" s="10" t="str">
        <f t="shared" ca="1" si="17"/>
        <v/>
      </c>
      <c r="O49" s="10" t="str">
        <f t="shared" ca="1" si="18"/>
        <v/>
      </c>
      <c r="P49" s="10" t="str">
        <f t="shared" ca="1" si="19"/>
        <v/>
      </c>
      <c r="Q49" s="10" t="str">
        <f t="shared" ca="1" si="20"/>
        <v/>
      </c>
    </row>
    <row r="50" spans="1:17" x14ac:dyDescent="0.25">
      <c r="A50" s="5">
        <v>50</v>
      </c>
      <c r="B50" s="7" t="s">
        <v>64</v>
      </c>
      <c r="C50" s="4">
        <f>IF(B50="","",IFERROR(VALUE(VLOOKUP(B50,Data!$B:$K,2,0)),0))</f>
        <v>7457</v>
      </c>
      <c r="D50" s="4">
        <f>IF(B50="","",IFERROR(VALUE(VLOOKUP(B50,Data!$B:$K,3,0)),0))</f>
        <v>7580</v>
      </c>
      <c r="E50" s="4">
        <f>IF(B50="","",IFERROR(VALUE(VLOOKUP(B50,Data!$B:$K,4,0)),0))</f>
        <v>7432.85</v>
      </c>
      <c r="F50" s="4">
        <f>IF(B50="","",IFERROR(VALUE(VLOOKUP(B50,Data!$B:$K,5,0)),0))</f>
        <v>7470.85</v>
      </c>
      <c r="G50" s="5">
        <f>IF(B50="","",IFERROR(VALUE(VLOOKUP(B50,Data!$B:$K,6,0)),0))</f>
        <v>201747</v>
      </c>
      <c r="H50" s="6">
        <f>IF(B50="","",IFERROR(VALUE(VLOOKUP(B50,Data!$B:$K,7,0)),0))</f>
        <v>7489.59</v>
      </c>
      <c r="I50" s="8">
        <f t="shared" ca="1" si="12"/>
        <v>44422.488888888889</v>
      </c>
      <c r="J50" s="8">
        <f t="shared" ca="1" si="13"/>
        <v>44422.489583333336</v>
      </c>
      <c r="K50" s="10" t="str">
        <f t="shared" ca="1" si="14"/>
        <v/>
      </c>
      <c r="L50" s="10" t="str">
        <f t="shared" ca="1" si="15"/>
        <v/>
      </c>
      <c r="M50" s="10" t="str">
        <f t="shared" ca="1" si="16"/>
        <v/>
      </c>
      <c r="N50" s="10" t="str">
        <f t="shared" ca="1" si="17"/>
        <v/>
      </c>
      <c r="O50" s="10" t="str">
        <f t="shared" ca="1" si="18"/>
        <v/>
      </c>
      <c r="P50" s="10" t="str">
        <f t="shared" ca="1" si="19"/>
        <v/>
      </c>
      <c r="Q50" s="10" t="str">
        <f t="shared" ca="1" si="20"/>
        <v/>
      </c>
    </row>
    <row r="51" spans="1:17" x14ac:dyDescent="0.25">
      <c r="A51" s="5">
        <v>51</v>
      </c>
      <c r="B51" s="7" t="s">
        <v>56</v>
      </c>
      <c r="C51" s="4">
        <f>IF(B51="","",IFERROR(VALUE(VLOOKUP(B51,Data!$B:$K,2,0)),0))</f>
        <v>26700</v>
      </c>
      <c r="D51" s="4">
        <f>IF(B51="","",IFERROR(VALUE(VLOOKUP(B51,Data!$B:$K,3,0)),0))</f>
        <v>27062.15</v>
      </c>
      <c r="E51" s="4">
        <f>IF(B51="","",IFERROR(VALUE(VLOOKUP(B51,Data!$B:$K,4,0)),0))</f>
        <v>26500.05</v>
      </c>
      <c r="F51" s="4">
        <f>IF(B51="","",IFERROR(VALUE(VLOOKUP(B51,Data!$B:$K,5,0)),0))</f>
        <v>26618</v>
      </c>
      <c r="G51" s="5">
        <f>IF(B51="","",IFERROR(VALUE(VLOOKUP(B51,Data!$B:$K,6,0)),0))</f>
        <v>74812</v>
      </c>
      <c r="H51" s="6">
        <f>IF(B51="","",IFERROR(VALUE(VLOOKUP(B51,Data!$B:$K,7,0)),0))</f>
        <v>26773.68</v>
      </c>
      <c r="I51" s="8">
        <f t="shared" ca="1" si="12"/>
        <v>44422.488888888889</v>
      </c>
      <c r="J51" s="8">
        <f t="shared" ca="1" si="13"/>
        <v>44422.489583333336</v>
      </c>
      <c r="K51" s="10" t="str">
        <f t="shared" ca="1" si="14"/>
        <v/>
      </c>
      <c r="L51" s="10" t="str">
        <f t="shared" ca="1" si="15"/>
        <v/>
      </c>
      <c r="M51" s="10" t="str">
        <f t="shared" ca="1" si="16"/>
        <v/>
      </c>
      <c r="N51" s="10" t="str">
        <f t="shared" ca="1" si="17"/>
        <v/>
      </c>
      <c r="O51" s="10" t="str">
        <f t="shared" ca="1" si="18"/>
        <v/>
      </c>
      <c r="P51" s="10" t="str">
        <f t="shared" ca="1" si="19"/>
        <v/>
      </c>
      <c r="Q51" s="10" t="str">
        <f t="shared" ca="1" si="20"/>
        <v/>
      </c>
    </row>
    <row r="52" spans="1:17" x14ac:dyDescent="0.25">
      <c r="A52" s="5">
        <v>52</v>
      </c>
      <c r="B52" s="7" t="s">
        <v>21</v>
      </c>
      <c r="C52" s="4">
        <f>IF(B52="","",IFERROR(VALUE(VLOOKUP(B52,Data!$B:$K,2,0)),0))</f>
        <v>14210</v>
      </c>
      <c r="D52" s="4">
        <f>IF(B52="","",IFERROR(VALUE(VLOOKUP(B52,Data!$B:$K,3,0)),0))</f>
        <v>14380</v>
      </c>
      <c r="E52" s="4">
        <f>IF(B52="","",IFERROR(VALUE(VLOOKUP(B52,Data!$B:$K,4,0)),0))</f>
        <v>14130</v>
      </c>
      <c r="F52" s="4">
        <f>IF(B52="","",IFERROR(VALUE(VLOOKUP(B52,Data!$B:$K,5,0)),0))</f>
        <v>14338.05</v>
      </c>
      <c r="G52" s="5">
        <f>IF(B52="","",IFERROR(VALUE(VLOOKUP(B52,Data!$B:$K,6,0)),0))</f>
        <v>158240</v>
      </c>
      <c r="H52" s="6">
        <f>IF(B52="","",IFERROR(VALUE(VLOOKUP(B52,Data!$B:$K,7,0)),0))</f>
        <v>14260.1</v>
      </c>
      <c r="I52" s="8">
        <f t="shared" ca="1" si="12"/>
        <v>44422.488888888889</v>
      </c>
      <c r="J52" s="8">
        <f t="shared" ca="1" si="13"/>
        <v>44422.489583333336</v>
      </c>
      <c r="K52" s="10" t="str">
        <f t="shared" ca="1" si="14"/>
        <v/>
      </c>
      <c r="L52" s="10" t="str">
        <f t="shared" ca="1" si="15"/>
        <v/>
      </c>
      <c r="M52" s="10" t="str">
        <f t="shared" ca="1" si="16"/>
        <v/>
      </c>
      <c r="N52" s="10" t="str">
        <f t="shared" ca="1" si="17"/>
        <v/>
      </c>
      <c r="O52" s="10" t="str">
        <f t="shared" ca="1" si="18"/>
        <v/>
      </c>
      <c r="P52" s="10" t="str">
        <f t="shared" ca="1" si="19"/>
        <v/>
      </c>
      <c r="Q52" s="10" t="str">
        <f t="shared" ca="1" si="20"/>
        <v/>
      </c>
    </row>
    <row r="53" spans="1:17" x14ac:dyDescent="0.25">
      <c r="A53" s="5">
        <v>53</v>
      </c>
      <c r="B53" s="7"/>
      <c r="C53" s="4" t="str">
        <f>IF(B53="","",IFERROR(VALUE(VLOOKUP(B53,Data!$B:$K,2,0)),0))</f>
        <v/>
      </c>
      <c r="D53" s="4" t="str">
        <f>IF(B53="","",IFERROR(VALUE(VLOOKUP(B53,Data!$B:$K,3,0)),0))</f>
        <v/>
      </c>
      <c r="E53" s="4" t="str">
        <f>IF(B53="","",IFERROR(VALUE(VLOOKUP(B53,Data!$B:$K,4,0)),0))</f>
        <v/>
      </c>
      <c r="F53" s="4" t="str">
        <f>IF(B53="","",IFERROR(VALUE(VLOOKUP(B53,Data!$B:$K,5,0)),0))</f>
        <v/>
      </c>
      <c r="G53" s="5" t="str">
        <f>IF(B53="","",IFERROR(VALUE(VLOOKUP(B53,Data!$B:$K,6,0)),0))</f>
        <v/>
      </c>
      <c r="H53" s="6" t="str">
        <f>IF(B53="","",IFERROR(VALUE(VLOOKUP(B53,Data!$B:$K,7,0)),0))</f>
        <v/>
      </c>
      <c r="I53" s="8">
        <f t="shared" ca="1" si="12"/>
        <v>44422.488888888889</v>
      </c>
      <c r="J53" s="8">
        <f t="shared" ca="1" si="13"/>
        <v>44422.489583333336</v>
      </c>
      <c r="K53" s="10" t="str">
        <f t="shared" ca="1" si="14"/>
        <v/>
      </c>
      <c r="L53" s="10" t="str">
        <f t="shared" ca="1" si="15"/>
        <v/>
      </c>
      <c r="M53" s="10" t="str">
        <f t="shared" ca="1" si="16"/>
        <v/>
      </c>
      <c r="N53" s="10" t="str">
        <f t="shared" ca="1" si="17"/>
        <v/>
      </c>
      <c r="O53" s="10" t="str">
        <f t="shared" ca="1" si="18"/>
        <v/>
      </c>
      <c r="P53" s="10" t="str">
        <f t="shared" ca="1" si="19"/>
        <v/>
      </c>
      <c r="Q53" s="10" t="str">
        <f t="shared" ca="1" si="20"/>
        <v/>
      </c>
    </row>
    <row r="54" spans="1:17" x14ac:dyDescent="0.25">
      <c r="A54" s="5">
        <v>54</v>
      </c>
      <c r="B54" s="7"/>
      <c r="C54" s="4" t="str">
        <f>IF(B54="","",IFERROR(VALUE(VLOOKUP(B54,Data!$B:$K,2,0)),0))</f>
        <v/>
      </c>
      <c r="D54" s="4" t="str">
        <f>IF(B54="","",IFERROR(VALUE(VLOOKUP(B54,Data!$B:$K,3,0)),0))</f>
        <v/>
      </c>
      <c r="E54" s="4" t="str">
        <f>IF(B54="","",IFERROR(VALUE(VLOOKUP(B54,Data!$B:$K,4,0)),0))</f>
        <v/>
      </c>
      <c r="F54" s="4" t="str">
        <f>IF(B54="","",IFERROR(VALUE(VLOOKUP(B54,Data!$B:$K,5,0)),0))</f>
        <v/>
      </c>
      <c r="G54" s="5" t="str">
        <f>IF(B54="","",IFERROR(VALUE(VLOOKUP(B54,Data!$B:$K,6,0)),0))</f>
        <v/>
      </c>
      <c r="H54" s="6" t="str">
        <f>IF(B54="","",IFERROR(VALUE(VLOOKUP(B54,Data!$B:$K,7,0)),0))</f>
        <v/>
      </c>
      <c r="I54" s="8">
        <f t="shared" ca="1" si="12"/>
        <v>44422.488888888889</v>
      </c>
      <c r="J54" s="8">
        <f t="shared" ca="1" si="13"/>
        <v>44422.489583333336</v>
      </c>
      <c r="K54" s="10" t="str">
        <f t="shared" ca="1" si="14"/>
        <v/>
      </c>
      <c r="L54" s="10" t="str">
        <f t="shared" ca="1" si="15"/>
        <v/>
      </c>
      <c r="M54" s="10" t="str">
        <f t="shared" ca="1" si="16"/>
        <v/>
      </c>
      <c r="N54" s="10" t="str">
        <f t="shared" ca="1" si="17"/>
        <v/>
      </c>
      <c r="O54" s="10" t="str">
        <f t="shared" ca="1" si="18"/>
        <v/>
      </c>
      <c r="P54" s="10" t="str">
        <f t="shared" ca="1" si="19"/>
        <v/>
      </c>
      <c r="Q54" s="10" t="str">
        <f t="shared" ca="1" si="20"/>
        <v/>
      </c>
    </row>
    <row r="55" spans="1:17" x14ac:dyDescent="0.25">
      <c r="A55" s="5">
        <v>55</v>
      </c>
      <c r="B55" s="7"/>
      <c r="C55" s="4" t="str">
        <f>IF(B55="","",IFERROR(VALUE(VLOOKUP(B55,Data!$B:$K,2,0)),0))</f>
        <v/>
      </c>
      <c r="D55" s="4" t="str">
        <f>IF(B55="","",IFERROR(VALUE(VLOOKUP(B55,Data!$B:$K,3,0)),0))</f>
        <v/>
      </c>
      <c r="E55" s="4" t="str">
        <f>IF(B55="","",IFERROR(VALUE(VLOOKUP(B55,Data!$B:$K,4,0)),0))</f>
        <v/>
      </c>
      <c r="F55" s="4" t="str">
        <f>IF(B55="","",IFERROR(VALUE(VLOOKUP(B55,Data!$B:$K,5,0)),0))</f>
        <v/>
      </c>
      <c r="G55" s="5" t="str">
        <f>IF(B55="","",IFERROR(VALUE(VLOOKUP(B55,Data!$B:$K,6,0)),0))</f>
        <v/>
      </c>
      <c r="H55" s="6" t="str">
        <f>IF(B55="","",IFERROR(VALUE(VLOOKUP(B55,Data!$B:$K,7,0)),0))</f>
        <v/>
      </c>
      <c r="I55" s="8">
        <f t="shared" ca="1" si="12"/>
        <v>44422.488888888889</v>
      </c>
      <c r="J55" s="8">
        <f t="shared" ca="1" si="13"/>
        <v>44422.489583333336</v>
      </c>
      <c r="K55" s="10" t="str">
        <f t="shared" ca="1" si="14"/>
        <v/>
      </c>
      <c r="L55" s="10" t="str">
        <f t="shared" ca="1" si="15"/>
        <v/>
      </c>
      <c r="M55" s="10" t="str">
        <f t="shared" ca="1" si="16"/>
        <v/>
      </c>
      <c r="N55" s="10" t="str">
        <f t="shared" ca="1" si="17"/>
        <v/>
      </c>
      <c r="O55" s="10" t="str">
        <f t="shared" ca="1" si="18"/>
        <v/>
      </c>
      <c r="P55" s="10" t="str">
        <f t="shared" ca="1" si="19"/>
        <v/>
      </c>
      <c r="Q55" s="10" t="str">
        <f t="shared" ca="1" si="20"/>
        <v/>
      </c>
    </row>
    <row r="56" spans="1:17" x14ac:dyDescent="0.25">
      <c r="A56" s="5">
        <v>56</v>
      </c>
      <c r="B56" s="7"/>
      <c r="C56" s="4" t="str">
        <f>IF(B56="","",IFERROR(VALUE(VLOOKUP(B56,Data!$B:$K,2,0)),0))</f>
        <v/>
      </c>
      <c r="D56" s="4" t="str">
        <f>IF(B56="","",IFERROR(VALUE(VLOOKUP(B56,Data!$B:$K,3,0)),0))</f>
        <v/>
      </c>
      <c r="E56" s="4" t="str">
        <f>IF(B56="","",IFERROR(VALUE(VLOOKUP(B56,Data!$B:$K,4,0)),0))</f>
        <v/>
      </c>
      <c r="F56" s="4" t="str">
        <f>IF(B56="","",IFERROR(VALUE(VLOOKUP(B56,Data!$B:$K,5,0)),0))</f>
        <v/>
      </c>
      <c r="G56" s="5" t="str">
        <f>IF(B56="","",IFERROR(VALUE(VLOOKUP(B56,Data!$B:$K,6,0)),0))</f>
        <v/>
      </c>
      <c r="H56" s="6" t="str">
        <f>IF(B56="","",IFERROR(VALUE(VLOOKUP(B56,Data!$B:$K,7,0)),0))</f>
        <v/>
      </c>
      <c r="I56" s="8">
        <f t="shared" ca="1" si="12"/>
        <v>44422.488888888889</v>
      </c>
      <c r="J56" s="8">
        <f t="shared" ca="1" si="13"/>
        <v>44422.489583333336</v>
      </c>
      <c r="K56" s="10" t="str">
        <f t="shared" ca="1" si="14"/>
        <v/>
      </c>
      <c r="L56" s="10" t="str">
        <f t="shared" ca="1" si="15"/>
        <v/>
      </c>
      <c r="M56" s="10" t="str">
        <f t="shared" ca="1" si="16"/>
        <v/>
      </c>
      <c r="N56" s="10" t="str">
        <f t="shared" ca="1" si="17"/>
        <v/>
      </c>
      <c r="O56" s="10" t="str">
        <f t="shared" ca="1" si="18"/>
        <v/>
      </c>
      <c r="P56" s="10" t="str">
        <f t="shared" ca="1" si="19"/>
        <v/>
      </c>
      <c r="Q56" s="10" t="str">
        <f t="shared" ca="1" si="20"/>
        <v/>
      </c>
    </row>
    <row r="57" spans="1:17" x14ac:dyDescent="0.25">
      <c r="A57" s="5">
        <v>57</v>
      </c>
      <c r="B57" s="7"/>
      <c r="C57" s="4" t="str">
        <f>IF(B57="","",IFERROR(VALUE(VLOOKUP(B57,Data!$B:$K,2,0)),0))</f>
        <v/>
      </c>
      <c r="D57" s="4" t="str">
        <f>IF(B57="","",IFERROR(VALUE(VLOOKUP(B57,Data!$B:$K,3,0)),0))</f>
        <v/>
      </c>
      <c r="E57" s="4" t="str">
        <f>IF(B57="","",IFERROR(VALUE(VLOOKUP(B57,Data!$B:$K,4,0)),0))</f>
        <v/>
      </c>
      <c r="F57" s="4" t="str">
        <f>IF(B57="","",IFERROR(VALUE(VLOOKUP(B57,Data!$B:$K,5,0)),0))</f>
        <v/>
      </c>
      <c r="G57" s="5" t="str">
        <f>IF(B57="","",IFERROR(VALUE(VLOOKUP(B57,Data!$B:$K,6,0)),0))</f>
        <v/>
      </c>
      <c r="H57" s="6" t="str">
        <f>IF(B57="","",IFERROR(VALUE(VLOOKUP(B57,Data!$B:$K,7,0)),0))</f>
        <v/>
      </c>
      <c r="I57" s="8">
        <f t="shared" ca="1" si="12"/>
        <v>44422.488888888889</v>
      </c>
      <c r="J57" s="8">
        <f t="shared" ca="1" si="13"/>
        <v>44422.489583333336</v>
      </c>
      <c r="K57" s="10" t="str">
        <f t="shared" ca="1" si="14"/>
        <v/>
      </c>
      <c r="L57" s="10" t="str">
        <f t="shared" ca="1" si="15"/>
        <v/>
      </c>
      <c r="M57" s="10" t="str">
        <f t="shared" ca="1" si="16"/>
        <v/>
      </c>
      <c r="N57" s="10" t="str">
        <f t="shared" ca="1" si="17"/>
        <v/>
      </c>
      <c r="O57" s="10" t="str">
        <f t="shared" ca="1" si="18"/>
        <v/>
      </c>
      <c r="P57" s="10" t="str">
        <f t="shared" ca="1" si="19"/>
        <v/>
      </c>
      <c r="Q57" s="10" t="str">
        <f t="shared" ca="1" si="20"/>
        <v/>
      </c>
    </row>
    <row r="58" spans="1:17" x14ac:dyDescent="0.25">
      <c r="A58" s="5">
        <v>58</v>
      </c>
      <c r="B58" s="7"/>
      <c r="C58" s="4" t="str">
        <f>IF(B58="","",IFERROR(VALUE(VLOOKUP(B58,Data!$B:$K,2,0)),0))</f>
        <v/>
      </c>
      <c r="D58" s="4" t="str">
        <f>IF(B58="","",IFERROR(VALUE(VLOOKUP(B58,Data!$B:$K,3,0)),0))</f>
        <v/>
      </c>
      <c r="E58" s="4" t="str">
        <f>IF(B58="","",IFERROR(VALUE(VLOOKUP(B58,Data!$B:$K,4,0)),0))</f>
        <v/>
      </c>
      <c r="F58" s="4" t="str">
        <f>IF(B58="","",IFERROR(VALUE(VLOOKUP(B58,Data!$B:$K,5,0)),0))</f>
        <v/>
      </c>
      <c r="G58" s="5" t="str">
        <f>IF(B58="","",IFERROR(VALUE(VLOOKUP(B58,Data!$B:$K,6,0)),0))</f>
        <v/>
      </c>
      <c r="H58" s="6" t="str">
        <f>IF(B58="","",IFERROR(VALUE(VLOOKUP(B58,Data!$B:$K,7,0)),0))</f>
        <v/>
      </c>
      <c r="I58" s="8">
        <f t="shared" ca="1" si="12"/>
        <v>44422.488888888889</v>
      </c>
      <c r="J58" s="8">
        <f t="shared" ca="1" si="13"/>
        <v>44422.489583333336</v>
      </c>
      <c r="K58" s="10" t="str">
        <f t="shared" ca="1" si="14"/>
        <v/>
      </c>
      <c r="L58" s="10" t="str">
        <f t="shared" ca="1" si="15"/>
        <v/>
      </c>
      <c r="M58" s="10" t="str">
        <f t="shared" ca="1" si="16"/>
        <v/>
      </c>
      <c r="N58" s="10" t="str">
        <f t="shared" ca="1" si="17"/>
        <v/>
      </c>
      <c r="O58" s="10" t="str">
        <f t="shared" ca="1" si="18"/>
        <v/>
      </c>
      <c r="P58" s="10" t="str">
        <f t="shared" ca="1" si="19"/>
        <v/>
      </c>
      <c r="Q58" s="10" t="str">
        <f t="shared" ca="1" si="20"/>
        <v/>
      </c>
    </row>
    <row r="59" spans="1:17" x14ac:dyDescent="0.25">
      <c r="A59" s="5">
        <v>59</v>
      </c>
      <c r="B59" s="7"/>
      <c r="C59" s="4" t="str">
        <f>IF(B59="","",IFERROR(VALUE(VLOOKUP(B59,Data!$B:$K,2,0)),0))</f>
        <v/>
      </c>
      <c r="D59" s="4" t="str">
        <f>IF(B59="","",IFERROR(VALUE(VLOOKUP(B59,Data!$B:$K,3,0)),0))</f>
        <v/>
      </c>
      <c r="E59" s="4" t="str">
        <f>IF(B59="","",IFERROR(VALUE(VLOOKUP(B59,Data!$B:$K,4,0)),0))</f>
        <v/>
      </c>
      <c r="F59" s="4" t="str">
        <f>IF(B59="","",IFERROR(VALUE(VLOOKUP(B59,Data!$B:$K,5,0)),0))</f>
        <v/>
      </c>
      <c r="G59" s="5" t="str">
        <f>IF(B59="","",IFERROR(VALUE(VLOOKUP(B59,Data!$B:$K,6,0)),0))</f>
        <v/>
      </c>
      <c r="H59" s="6" t="str">
        <f>IF(B59="","",IFERROR(VALUE(VLOOKUP(B59,Data!$B:$K,7,0)),0))</f>
        <v/>
      </c>
      <c r="I59" s="8">
        <f t="shared" ca="1" si="12"/>
        <v>44422.488888888889</v>
      </c>
      <c r="J59" s="8">
        <f t="shared" ca="1" si="13"/>
        <v>44422.489583333336</v>
      </c>
      <c r="K59" s="10" t="str">
        <f t="shared" ca="1" si="14"/>
        <v/>
      </c>
      <c r="L59" s="10" t="str">
        <f t="shared" ca="1" si="15"/>
        <v/>
      </c>
      <c r="M59" s="10" t="str">
        <f t="shared" ca="1" si="16"/>
        <v/>
      </c>
      <c r="N59" s="10" t="str">
        <f t="shared" ca="1" si="17"/>
        <v/>
      </c>
      <c r="O59" s="10" t="str">
        <f t="shared" ca="1" si="18"/>
        <v/>
      </c>
      <c r="P59" s="10" t="str">
        <f t="shared" ca="1" si="19"/>
        <v/>
      </c>
      <c r="Q59" s="10" t="str">
        <f t="shared" ca="1" si="20"/>
        <v/>
      </c>
    </row>
    <row r="60" spans="1:17" x14ac:dyDescent="0.25">
      <c r="A60" s="5">
        <v>60</v>
      </c>
      <c r="B60" s="7"/>
      <c r="C60" s="4" t="str">
        <f>IF(B60="","",IFERROR(VALUE(VLOOKUP(B60,Data!$B:$K,2,0)),0))</f>
        <v/>
      </c>
      <c r="D60" s="4" t="str">
        <f>IF(B60="","",IFERROR(VALUE(VLOOKUP(B60,Data!$B:$K,3,0)),0))</f>
        <v/>
      </c>
      <c r="E60" s="4" t="str">
        <f>IF(B60="","",IFERROR(VALUE(VLOOKUP(B60,Data!$B:$K,4,0)),0))</f>
        <v/>
      </c>
      <c r="F60" s="4" t="str">
        <f>IF(B60="","",IFERROR(VALUE(VLOOKUP(B60,Data!$B:$K,5,0)),0))</f>
        <v/>
      </c>
      <c r="G60" s="5" t="str">
        <f>IF(B60="","",IFERROR(VALUE(VLOOKUP(B60,Data!$B:$K,6,0)),0))</f>
        <v/>
      </c>
      <c r="H60" s="6" t="str">
        <f>IF(B60="","",IFERROR(VALUE(VLOOKUP(B60,Data!$B:$K,7,0)),0))</f>
        <v/>
      </c>
      <c r="I60" s="8">
        <f t="shared" ca="1" si="12"/>
        <v>44422.488888888889</v>
      </c>
      <c r="J60" s="8">
        <f t="shared" ca="1" si="13"/>
        <v>44422.489583333336</v>
      </c>
      <c r="K60" s="10" t="str">
        <f t="shared" ca="1" si="14"/>
        <v/>
      </c>
      <c r="L60" s="10" t="str">
        <f t="shared" ca="1" si="15"/>
        <v/>
      </c>
      <c r="M60" s="10" t="str">
        <f t="shared" ca="1" si="16"/>
        <v/>
      </c>
      <c r="N60" s="10" t="str">
        <f t="shared" ca="1" si="17"/>
        <v/>
      </c>
      <c r="O60" s="10" t="str">
        <f t="shared" ca="1" si="18"/>
        <v/>
      </c>
      <c r="P60" s="10" t="str">
        <f t="shared" ca="1" si="19"/>
        <v/>
      </c>
      <c r="Q60" s="10" t="str">
        <f t="shared" ca="1" si="20"/>
        <v/>
      </c>
    </row>
  </sheetData>
  <conditionalFormatting sqref="B1:B60 A1">
    <cfRule type="colorScale" priority="3">
      <colorScale>
        <cfvo type="min"/>
        <cfvo type="max"/>
        <color theme="7" tint="0.59999389629810485"/>
        <color rgb="FFFFEF9C"/>
      </colorScale>
    </cfRule>
  </conditionalFormatting>
  <conditionalFormatting sqref="K1:Q1">
    <cfRule type="dataBar" priority="1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{EC651C02-8623-40D1-8F50-F690AC17323A}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C651C02-8623-40D1-8F50-F690AC17323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K1:Q1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OrderBook</vt:lpstr>
      <vt:lpstr>Exchange</vt:lpstr>
      <vt:lpstr>Data</vt:lpstr>
      <vt:lpstr>Tick to Candle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Ravinder Brar</dc:creator>
  <cp:lastModifiedBy>Ravinder Brar</cp:lastModifiedBy>
  <dcterms:created xsi:type="dcterms:W3CDTF">2021-08-05T05:37:40Z</dcterms:created>
  <dcterms:modified xsi:type="dcterms:W3CDTF">2021-08-14T02:31:07Z</dcterms:modified>
</cp:coreProperties>
</file>