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\Capital_vercel_new\strategy\online\"/>
    </mc:Choice>
  </mc:AlternateContent>
  <xr:revisionPtr revIDLastSave="0" documentId="13_ncr:1_{8DFAF05B-E6FF-4247-8C52-2C37519946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ser_Credential" sheetId="1" r:id="rId1"/>
    <sheet name="OrderBook" sheetId="9" r:id="rId2"/>
    <sheet name="Data" sheetId="8" r:id="rId3"/>
  </sheets>
  <calcPr calcId="191029" iterate="1"/>
</workbook>
</file>

<file path=xl/calcChain.xml><?xml version="1.0" encoding="utf-8"?>
<calcChain xmlns="http://schemas.openxmlformats.org/spreadsheetml/2006/main">
  <c r="R16" i="8" l="1"/>
  <c r="R15" i="8"/>
  <c r="R14" i="8"/>
  <c r="R13" i="8"/>
  <c r="R12" i="8"/>
  <c r="R11" i="8"/>
  <c r="R10" i="8"/>
  <c r="R9" i="8"/>
  <c r="R8" i="8"/>
  <c r="R7" i="8"/>
  <c r="R5" i="8"/>
  <c r="T9" i="8"/>
  <c r="T8" i="8"/>
  <c r="T7" i="8"/>
  <c r="T19" i="8" l="1"/>
  <c r="T18" i="8"/>
  <c r="T17" i="8"/>
  <c r="T16" i="8"/>
  <c r="T15" i="8"/>
  <c r="T14" i="8"/>
  <c r="T13" i="8"/>
  <c r="V12" i="8" l="1"/>
  <c r="T12" i="8"/>
  <c r="T5" i="8"/>
  <c r="V5" i="8"/>
  <c r="V8" i="8"/>
  <c r="V9" i="8"/>
  <c r="T10" i="8"/>
  <c r="V10" i="8"/>
  <c r="T11" i="8"/>
  <c r="V11" i="8"/>
  <c r="V7" i="8" l="1"/>
  <c r="Y1" i="8"/>
  <c r="Z1" i="8"/>
  <c r="AB1" i="8"/>
  <c r="AC1" i="8"/>
  <c r="AB2" i="8"/>
  <c r="AC2" i="8"/>
  <c r="N5" i="8"/>
  <c r="O5" i="8"/>
  <c r="AB5" i="8"/>
  <c r="AC5" i="8"/>
  <c r="AF5" i="8"/>
  <c r="AH5" i="8"/>
  <c r="AJ5" i="8"/>
  <c r="N6" i="8"/>
  <c r="O6" i="8"/>
  <c r="AB6" i="8"/>
  <c r="AC6" i="8"/>
  <c r="AF6" i="8"/>
  <c r="AH6" i="8"/>
  <c r="AJ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</calcChain>
</file>

<file path=xl/sharedStrings.xml><?xml version="1.0" encoding="utf-8"?>
<sst xmlns="http://schemas.openxmlformats.org/spreadsheetml/2006/main" count="133" uniqueCount="86">
  <si>
    <t>Grey: Don’t change these fields</t>
  </si>
  <si>
    <t>userid</t>
  </si>
  <si>
    <t>password</t>
  </si>
  <si>
    <t>vendor_code</t>
  </si>
  <si>
    <t>api_secret</t>
  </si>
  <si>
    <t>Symbol</t>
  </si>
  <si>
    <t>Open</t>
  </si>
  <si>
    <t>High</t>
  </si>
  <si>
    <t>Low</t>
  </si>
  <si>
    <t>LTP</t>
  </si>
  <si>
    <t>Close</t>
  </si>
  <si>
    <t>Qty</t>
  </si>
  <si>
    <t>Direction</t>
  </si>
  <si>
    <t>Entry Signal</t>
  </si>
  <si>
    <t>Exit Signal</t>
  </si>
  <si>
    <t>Welcome To Python Trader</t>
  </si>
  <si>
    <t>VWAP</t>
  </si>
  <si>
    <t>Best Buy Price</t>
  </si>
  <si>
    <t>Best Sell Price</t>
  </si>
  <si>
    <t>Volume</t>
  </si>
  <si>
    <t>Blue: please update your finvasia/shoonya credential</t>
  </si>
  <si>
    <t>NSE:NIFTY INDEX</t>
  </si>
  <si>
    <t>-</t>
  </si>
  <si>
    <t>NSE:INDIA VIX</t>
  </si>
  <si>
    <t>NSE:NIFTY BANK</t>
  </si>
  <si>
    <t>Percentage change</t>
  </si>
  <si>
    <t>Entry Price</t>
  </si>
  <si>
    <t>Exit Price</t>
  </si>
  <si>
    <t>ToTP</t>
  </si>
  <si>
    <t>FA21281</t>
  </si>
  <si>
    <t>maxval</t>
  </si>
  <si>
    <t>MTM</t>
  </si>
  <si>
    <t>tsl point</t>
  </si>
  <si>
    <t>tsl price</t>
  </si>
  <si>
    <t>sl point</t>
  </si>
  <si>
    <t>DT level</t>
  </si>
  <si>
    <t>NFO:BANKNIFTY17NOV22C42300</t>
  </si>
  <si>
    <t>NFO:BANKNIFTY17NOV22P41800</t>
  </si>
  <si>
    <t>stat</t>
  </si>
  <si>
    <t>norenordno</t>
  </si>
  <si>
    <t>kidid</t>
  </si>
  <si>
    <t>uid</t>
  </si>
  <si>
    <t>actid</t>
  </si>
  <si>
    <t>exch</t>
  </si>
  <si>
    <t>tsym</t>
  </si>
  <si>
    <t>qty</t>
  </si>
  <si>
    <t>ordenttm</t>
  </si>
  <si>
    <t>trantype</t>
  </si>
  <si>
    <t>prctyp</t>
  </si>
  <si>
    <t>ret</t>
  </si>
  <si>
    <t>token</t>
  </si>
  <si>
    <t>mult</t>
  </si>
  <si>
    <t>prcftr</t>
  </si>
  <si>
    <t>dname</t>
  </si>
  <si>
    <t>pp</t>
  </si>
  <si>
    <t>ls</t>
  </si>
  <si>
    <t>ti</t>
  </si>
  <si>
    <t>prc</t>
  </si>
  <si>
    <t>trgprc</t>
  </si>
  <si>
    <t>rprc</t>
  </si>
  <si>
    <t>avgprc</t>
  </si>
  <si>
    <t>dscqty</t>
  </si>
  <si>
    <t>prd</t>
  </si>
  <si>
    <t>status</t>
  </si>
  <si>
    <t>st_intrn</t>
  </si>
  <si>
    <t>fillshares</t>
  </si>
  <si>
    <t>norentm</t>
  </si>
  <si>
    <t>exch_tm</t>
  </si>
  <si>
    <t>exchordid</t>
  </si>
  <si>
    <t>rqty</t>
  </si>
  <si>
    <t>remarks</t>
  </si>
  <si>
    <t>Ok</t>
  </si>
  <si>
    <t>NFO</t>
  </si>
  <si>
    <t>BANKNIFTY17NOV22P41800</t>
  </si>
  <si>
    <t>B</t>
  </si>
  <si>
    <t>MKT</t>
  </si>
  <si>
    <t>DAY</t>
  </si>
  <si>
    <t xml:space="preserve">BANKNIFTY 17NOV22 41800 PE </t>
  </si>
  <si>
    <t>M</t>
  </si>
  <si>
    <t>COMPLETE</t>
  </si>
  <si>
    <t>Python_Trader</t>
  </si>
  <si>
    <t>S</t>
  </si>
  <si>
    <t>BANKNIFTY17NOV22C42100</t>
  </si>
  <si>
    <t>LMT</t>
  </si>
  <si>
    <t xml:space="preserve">BANKNIFTY 17NOV22 42100 CE </t>
  </si>
  <si>
    <t>LTP_A_O: : Ltp 403.05 is above 403.00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</si>
</sst>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Bodoni MT"/>
      <family val="1"/>
    </font>
    <font>
      <b/>
      <sz val="11"/>
      <color rgb="FF222222"/>
      <name val="Arial"/>
      <family val="2"/>
    </font>
    <font>
      <sz val="11"/>
      <color rgb="FF212226"/>
      <name val="Arial"/>
      <family val="2"/>
    </font>
    <font>
      <b/>
      <sz val="10"/>
      <color rgb="FF24292F"/>
      <name val="Segoe UI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3" borderId="0" xfId="0" applyNumberFormat="1" applyFill="1"/>
    <xf numFmtId="1" fontId="0" fillId="4" borderId="0" xfId="0" applyNumberFormat="1" applyFill="1"/>
    <xf numFmtId="49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49" fontId="0" fillId="4" borderId="0" xfId="0" applyNumberFormat="1" applyFill="1"/>
    <xf numFmtId="2" fontId="0" fillId="0" borderId="2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5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2" fontId="0" fillId="0" borderId="0" xfId="0" applyNumberFormat="1"/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E9" sqref="E9"/>
    </sheetView>
  </sheetViews>
  <sheetFormatPr defaultRowHeight="15" x14ac:dyDescent="0.25"/>
  <cols>
    <col min="1" max="1" width="26.85546875" bestFit="1" customWidth="1"/>
    <col min="2" max="2" width="37.7109375" bestFit="1" customWidth="1"/>
    <col min="3" max="3" width="38.5703125" bestFit="1" customWidth="1"/>
  </cols>
  <sheetData>
    <row r="1" spans="1:3" ht="26.25" x14ac:dyDescent="0.4">
      <c r="A1" s="17" t="s">
        <v>15</v>
      </c>
      <c r="B1" s="17"/>
      <c r="C1" s="17"/>
    </row>
    <row r="2" spans="1:3" x14ac:dyDescent="0.25">
      <c r="A2" s="1" t="s">
        <v>1</v>
      </c>
      <c r="B2" s="2"/>
      <c r="C2" s="1"/>
    </row>
    <row r="3" spans="1:3" x14ac:dyDescent="0.25">
      <c r="A3" s="1" t="s">
        <v>2</v>
      </c>
      <c r="B3" s="9"/>
      <c r="C3" s="1"/>
    </row>
    <row r="4" spans="1:3" x14ac:dyDescent="0.25">
      <c r="A4" s="1" t="s">
        <v>28</v>
      </c>
      <c r="B4" s="2"/>
      <c r="C4" s="1"/>
    </row>
    <row r="5" spans="1:3" x14ac:dyDescent="0.25">
      <c r="A5" s="1" t="s">
        <v>3</v>
      </c>
      <c r="B5" s="2"/>
      <c r="C5" s="1"/>
    </row>
    <row r="6" spans="1:3" x14ac:dyDescent="0.25">
      <c r="A6" s="1" t="s">
        <v>4</v>
      </c>
      <c r="B6" s="10"/>
      <c r="C6" s="1"/>
    </row>
    <row r="7" spans="1:3" x14ac:dyDescent="0.25">
      <c r="A7" s="4"/>
      <c r="B7" s="3"/>
      <c r="C7" s="3"/>
    </row>
    <row r="8" spans="1:3" x14ac:dyDescent="0.25">
      <c r="A8" s="4"/>
      <c r="B8" s="3"/>
      <c r="C8" s="3"/>
    </row>
    <row r="9" spans="1:3" x14ac:dyDescent="0.25">
      <c r="A9" s="4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1" t="s">
        <v>0</v>
      </c>
      <c r="B13" s="5"/>
      <c r="C13" s="3"/>
    </row>
    <row r="14" spans="1:3" x14ac:dyDescent="0.25">
      <c r="A14" s="6" t="s">
        <v>20</v>
      </c>
      <c r="B14" s="2"/>
      <c r="C14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workbookViewId="0">
      <selection sqref="A1:XFD1048576"/>
    </sheetView>
  </sheetViews>
  <sheetFormatPr defaultRowHeight="15" x14ac:dyDescent="0.25"/>
  <sheetData>
    <row r="1" spans="1:3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</row>
    <row r="2" spans="1:34" x14ac:dyDescent="0.25">
      <c r="A2">
        <v>0</v>
      </c>
      <c r="B2" t="s">
        <v>71</v>
      </c>
      <c r="C2">
        <v>22111100063284</v>
      </c>
      <c r="D2">
        <v>1</v>
      </c>
      <c r="E2" t="s">
        <v>29</v>
      </c>
      <c r="F2" t="s">
        <v>29</v>
      </c>
      <c r="G2" t="s">
        <v>72</v>
      </c>
      <c r="H2" t="s">
        <v>73</v>
      </c>
      <c r="I2">
        <v>25</v>
      </c>
      <c r="J2">
        <v>1668139675</v>
      </c>
      <c r="K2" t="s">
        <v>74</v>
      </c>
      <c r="L2" t="s">
        <v>75</v>
      </c>
      <c r="M2" t="s">
        <v>76</v>
      </c>
      <c r="N2">
        <v>46814</v>
      </c>
      <c r="O2">
        <v>1</v>
      </c>
      <c r="P2">
        <v>1</v>
      </c>
      <c r="Q2" t="s">
        <v>77</v>
      </c>
      <c r="R2">
        <v>2</v>
      </c>
      <c r="S2">
        <v>25</v>
      </c>
      <c r="T2">
        <v>0.05</v>
      </c>
      <c r="U2">
        <v>0</v>
      </c>
      <c r="W2" s="14">
        <v>194.25</v>
      </c>
      <c r="X2">
        <v>195.1</v>
      </c>
      <c r="Y2">
        <v>0</v>
      </c>
      <c r="Z2" s="14" t="s">
        <v>78</v>
      </c>
      <c r="AA2" s="14" t="s">
        <v>79</v>
      </c>
      <c r="AB2" t="s">
        <v>79</v>
      </c>
      <c r="AC2" s="14">
        <v>25</v>
      </c>
      <c r="AD2" s="14">
        <v>44876.401331018518</v>
      </c>
      <c r="AE2" s="14">
        <v>44876.401331018518</v>
      </c>
      <c r="AF2" s="14">
        <v>1700000011254690</v>
      </c>
      <c r="AG2" s="14">
        <v>25</v>
      </c>
      <c r="AH2" t="s">
        <v>80</v>
      </c>
    </row>
    <row r="3" spans="1:34" x14ac:dyDescent="0.25">
      <c r="A3">
        <v>1</v>
      </c>
      <c r="B3" t="s">
        <v>71</v>
      </c>
      <c r="C3">
        <v>22111100077686</v>
      </c>
      <c r="D3">
        <v>1</v>
      </c>
      <c r="E3" t="s">
        <v>29</v>
      </c>
      <c r="F3" t="s">
        <v>29</v>
      </c>
      <c r="G3" t="s">
        <v>72</v>
      </c>
      <c r="H3" t="s">
        <v>73</v>
      </c>
      <c r="I3">
        <v>25</v>
      </c>
      <c r="J3">
        <v>1668140359</v>
      </c>
      <c r="K3" t="s">
        <v>81</v>
      </c>
      <c r="L3" t="s">
        <v>75</v>
      </c>
      <c r="M3" t="s">
        <v>76</v>
      </c>
      <c r="N3">
        <v>46814</v>
      </c>
      <c r="O3">
        <v>1</v>
      </c>
      <c r="P3">
        <v>1</v>
      </c>
      <c r="Q3" t="s">
        <v>77</v>
      </c>
      <c r="R3">
        <v>2</v>
      </c>
      <c r="S3">
        <v>25</v>
      </c>
      <c r="T3">
        <v>0.05</v>
      </c>
      <c r="U3">
        <v>0</v>
      </c>
      <c r="W3" s="14">
        <v>201.05</v>
      </c>
      <c r="X3">
        <v>201</v>
      </c>
      <c r="Y3">
        <v>0</v>
      </c>
      <c r="Z3" s="14" t="s">
        <v>78</v>
      </c>
      <c r="AA3" t="s">
        <v>79</v>
      </c>
      <c r="AB3" t="s">
        <v>79</v>
      </c>
      <c r="AC3" s="14">
        <v>25</v>
      </c>
      <c r="AD3" s="14">
        <v>44876.409247685187</v>
      </c>
      <c r="AE3" s="14">
        <v>44876.409247685187</v>
      </c>
      <c r="AF3" s="14">
        <v>1700000015080790</v>
      </c>
      <c r="AG3" s="14">
        <v>25</v>
      </c>
      <c r="AH3" t="s">
        <v>80</v>
      </c>
    </row>
    <row r="4" spans="1:34" x14ac:dyDescent="0.25">
      <c r="A4">
        <v>2</v>
      </c>
      <c r="B4" t="s">
        <v>71</v>
      </c>
      <c r="C4">
        <v>22111100338094</v>
      </c>
      <c r="D4">
        <v>1</v>
      </c>
      <c r="E4" t="s">
        <v>29</v>
      </c>
      <c r="F4" t="s">
        <v>29</v>
      </c>
      <c r="G4" t="s">
        <v>72</v>
      </c>
      <c r="H4" t="s">
        <v>82</v>
      </c>
      <c r="I4">
        <v>25</v>
      </c>
      <c r="J4">
        <v>1668157840</v>
      </c>
      <c r="K4" t="s">
        <v>74</v>
      </c>
      <c r="L4" t="s">
        <v>83</v>
      </c>
      <c r="M4" t="s">
        <v>76</v>
      </c>
      <c r="N4">
        <v>46823</v>
      </c>
      <c r="O4">
        <v>1</v>
      </c>
      <c r="P4">
        <v>1</v>
      </c>
      <c r="Q4" t="s">
        <v>84</v>
      </c>
      <c r="R4">
        <v>2</v>
      </c>
      <c r="S4">
        <v>25</v>
      </c>
      <c r="T4">
        <v>0.05</v>
      </c>
      <c r="U4">
        <v>403</v>
      </c>
      <c r="W4">
        <v>403</v>
      </c>
      <c r="X4">
        <v>403</v>
      </c>
      <c r="Y4">
        <v>0</v>
      </c>
      <c r="Z4" s="14" t="s">
        <v>78</v>
      </c>
      <c r="AA4" t="s">
        <v>79</v>
      </c>
      <c r="AB4" t="s">
        <v>79</v>
      </c>
      <c r="AC4" s="14">
        <v>25</v>
      </c>
      <c r="AD4" s="14">
        <v>44876.611574074072</v>
      </c>
      <c r="AE4" s="14">
        <v>44876.611574074072</v>
      </c>
      <c r="AF4" s="14">
        <v>1600000095597240</v>
      </c>
      <c r="AG4" s="14">
        <v>25</v>
      </c>
      <c r="AH4" t="s">
        <v>85</v>
      </c>
    </row>
    <row r="5" spans="1:34" x14ac:dyDescent="0.25">
      <c r="A5">
        <v>3</v>
      </c>
      <c r="B5" t="s">
        <v>71</v>
      </c>
      <c r="C5">
        <v>22111100353344</v>
      </c>
      <c r="D5">
        <v>1</v>
      </c>
      <c r="E5" t="s">
        <v>29</v>
      </c>
      <c r="F5" t="s">
        <v>29</v>
      </c>
      <c r="G5" t="s">
        <v>72</v>
      </c>
      <c r="H5" t="s">
        <v>82</v>
      </c>
      <c r="I5">
        <v>25</v>
      </c>
      <c r="J5">
        <v>1668158857</v>
      </c>
      <c r="K5" t="s">
        <v>81</v>
      </c>
      <c r="L5" t="s">
        <v>83</v>
      </c>
      <c r="M5" t="s">
        <v>76</v>
      </c>
      <c r="N5">
        <v>46823</v>
      </c>
      <c r="O5">
        <v>1</v>
      </c>
      <c r="P5">
        <v>1</v>
      </c>
      <c r="Q5" t="s">
        <v>84</v>
      </c>
      <c r="R5">
        <v>2</v>
      </c>
      <c r="S5">
        <v>25</v>
      </c>
      <c r="T5">
        <v>0.05</v>
      </c>
      <c r="U5">
        <v>380.05</v>
      </c>
      <c r="V5">
        <v>380.1</v>
      </c>
      <c r="W5">
        <v>380.05</v>
      </c>
      <c r="X5">
        <v>380.05</v>
      </c>
      <c r="Y5">
        <v>0</v>
      </c>
      <c r="Z5" s="14" t="s">
        <v>78</v>
      </c>
      <c r="AA5" t="s">
        <v>79</v>
      </c>
      <c r="AB5" t="s">
        <v>79</v>
      </c>
      <c r="AC5" s="14">
        <v>25</v>
      </c>
      <c r="AD5" s="14">
        <v>44876.623437499999</v>
      </c>
      <c r="AE5" s="14">
        <v>44876.623344907406</v>
      </c>
      <c r="AF5" s="14">
        <v>1600000099920210</v>
      </c>
      <c r="AG5" s="14">
        <v>25</v>
      </c>
    </row>
    <row r="6" spans="1:34" x14ac:dyDescent="0.25">
      <c r="Z6" s="14"/>
      <c r="AC6" s="14"/>
      <c r="AD6" s="14"/>
      <c r="AF6" s="14"/>
      <c r="AG6" s="14"/>
    </row>
    <row r="7" spans="1:34" x14ac:dyDescent="0.25">
      <c r="Z7" s="14"/>
      <c r="AC7" s="14"/>
      <c r="AD7" s="14"/>
      <c r="AF7" s="14"/>
      <c r="AG7" s="14"/>
    </row>
    <row r="8" spans="1:34" x14ac:dyDescent="0.25">
      <c r="AC8" s="14"/>
      <c r="AD8" s="14"/>
      <c r="AF8" s="14"/>
      <c r="AG8" s="14"/>
    </row>
    <row r="9" spans="1:34" x14ac:dyDescent="0.25">
      <c r="AC9" s="14"/>
      <c r="AD9" s="14"/>
      <c r="AF9" s="14"/>
      <c r="AG9" s="14"/>
    </row>
    <row r="10" spans="1:34" x14ac:dyDescent="0.25">
      <c r="AC10" s="14"/>
      <c r="AD10" s="14"/>
      <c r="AF10" s="14"/>
      <c r="AG10" s="14"/>
    </row>
    <row r="11" spans="1:34" x14ac:dyDescent="0.25">
      <c r="AC11" s="14"/>
      <c r="AD11" s="14"/>
      <c r="AF11" s="14"/>
      <c r="AG11" s="14"/>
    </row>
    <row r="12" spans="1:34" x14ac:dyDescent="0.25">
      <c r="AC12" s="14"/>
      <c r="AD12" s="14"/>
      <c r="AF12" s="14"/>
      <c r="AG12" s="14"/>
    </row>
    <row r="13" spans="1:34" x14ac:dyDescent="0.25">
      <c r="AC13" s="14"/>
      <c r="AD13" s="14"/>
      <c r="AF13" s="14"/>
      <c r="AG13" s="14"/>
    </row>
    <row r="14" spans="1:34" x14ac:dyDescent="0.25">
      <c r="AC14" s="14"/>
      <c r="AD14" s="14"/>
      <c r="AF14" s="14"/>
      <c r="AG14" s="14"/>
    </row>
    <row r="15" spans="1:34" x14ac:dyDescent="0.25">
      <c r="AC15" s="14"/>
      <c r="AD15" s="14"/>
      <c r="AF15" s="14"/>
      <c r="AG15" s="14"/>
    </row>
    <row r="16" spans="1:34" x14ac:dyDescent="0.25">
      <c r="AC16" s="14"/>
      <c r="AD16" s="14"/>
      <c r="AF16" s="14"/>
      <c r="AG16" s="14"/>
    </row>
    <row r="17" spans="29:33" x14ac:dyDescent="0.25">
      <c r="AC17" s="14"/>
      <c r="AD17" s="14"/>
      <c r="AF17" s="14"/>
      <c r="AG17" s="14"/>
    </row>
    <row r="18" spans="29:33" x14ac:dyDescent="0.25">
      <c r="AC18" s="14"/>
      <c r="AD18" s="14"/>
      <c r="AF18" s="14"/>
      <c r="AG18" s="14"/>
    </row>
    <row r="19" spans="29:33" x14ac:dyDescent="0.25">
      <c r="AC19" s="14"/>
      <c r="AD19" s="14"/>
      <c r="AF19" s="14"/>
      <c r="AG19" s="14"/>
    </row>
    <row r="20" spans="29:33" x14ac:dyDescent="0.25">
      <c r="AF20" s="14"/>
      <c r="AG20" s="14"/>
    </row>
    <row r="21" spans="29:33" x14ac:dyDescent="0.25">
      <c r="AF21" s="14"/>
      <c r="AG21" s="14"/>
    </row>
    <row r="22" spans="29:33" x14ac:dyDescent="0.25">
      <c r="AF22" s="14"/>
      <c r="AG22" s="14"/>
    </row>
    <row r="23" spans="29:33" x14ac:dyDescent="0.25">
      <c r="AF23" s="14"/>
      <c r="AG23" s="14"/>
    </row>
    <row r="24" spans="29:33" x14ac:dyDescent="0.25">
      <c r="AF24" s="14"/>
      <c r="AG24" s="14"/>
    </row>
    <row r="25" spans="29:33" x14ac:dyDescent="0.25">
      <c r="AF25" s="14"/>
      <c r="AG25" s="14"/>
    </row>
    <row r="26" spans="29:33" x14ac:dyDescent="0.25">
      <c r="AF26" s="14"/>
      <c r="AG26" s="14"/>
    </row>
    <row r="27" spans="29:33" x14ac:dyDescent="0.25">
      <c r="AF27" s="14"/>
      <c r="AG27" s="14"/>
    </row>
    <row r="28" spans="29:33" x14ac:dyDescent="0.25">
      <c r="AF28" s="14"/>
      <c r="AG28" s="14"/>
    </row>
    <row r="29" spans="29:33" x14ac:dyDescent="0.25">
      <c r="AF29" s="14"/>
      <c r="AG2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31.140625" customWidth="1"/>
    <col min="2" max="5" width="8.85546875" customWidth="1"/>
    <col min="6" max="6" width="8.85546875" bestFit="1" customWidth="1"/>
    <col min="7" max="8" width="7.85546875" customWidth="1"/>
    <col min="9" max="9" width="9.85546875" customWidth="1"/>
    <col min="10" max="10" width="7.85546875" bestFit="1" customWidth="1"/>
    <col min="11" max="11" width="10.42578125" customWidth="1"/>
    <col min="12" max="12" width="4" bestFit="1" customWidth="1"/>
    <col min="13" max="13" width="7.85546875" bestFit="1" customWidth="1"/>
    <col min="14" max="14" width="9.7109375" bestFit="1" customWidth="1"/>
    <col min="15" max="15" width="8.5703125" bestFit="1" customWidth="1"/>
    <col min="16" max="16" width="9" bestFit="1" customWidth="1"/>
    <col min="17" max="17" width="7.85546875" bestFit="1" customWidth="1"/>
  </cols>
  <sheetData>
    <row r="1" spans="1:39" ht="42.75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10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9</v>
      </c>
      <c r="K1" s="11" t="s">
        <v>25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26</v>
      </c>
      <c r="Q1" s="13" t="s">
        <v>27</v>
      </c>
      <c r="R1" s="13" t="s">
        <v>31</v>
      </c>
      <c r="S1" t="s">
        <v>32</v>
      </c>
      <c r="T1" t="s">
        <v>33</v>
      </c>
      <c r="U1" t="s">
        <v>34</v>
      </c>
      <c r="V1" t="s">
        <v>30</v>
      </c>
      <c r="W1" t="s">
        <v>35</v>
      </c>
      <c r="X1" t="s">
        <v>31</v>
      </c>
      <c r="Y1" s="16" t="str">
        <f t="shared" ref="Y1" ca="1" si="0">IF(Y1=TRUE,Y1,IF(OR(AND(AH1&lt;=U1,AH1+1&gt;U1,AA1=""),AJ1=TRUE),TRUE,""))</f>
        <v/>
      </c>
      <c r="Z1" s="16" t="str">
        <f ca="1">IF(Y1=TRUE,IF(Z1=TRUE,Z1,IF(OR(AND(U1&lt;=AE1,AE1&gt;0),U1&lt;=AA1-AF1),TRUE,"")),"")</f>
        <v/>
      </c>
      <c r="AB1" t="str">
        <f ca="1">IF(AB1=TRUE,AB1,IF(OR(AND(AK1&gt;=X1,AK1-10&lt;X1,AD1=""),AM1=TRUE),TRUE,""))</f>
        <v/>
      </c>
      <c r="AC1" t="str">
        <f ca="1">IF(AB1=TRUE,IF(AC1=TRUE,AC1,IF(OR(X1&lt;=AH1,X1&lt;=AD1-AI1),TRUE,"")),"")</f>
        <v/>
      </c>
    </row>
    <row r="2" spans="1:39" x14ac:dyDescent="0.25">
      <c r="A2" s="7" t="s">
        <v>23</v>
      </c>
      <c r="B2">
        <v>15.57</v>
      </c>
      <c r="C2">
        <v>15.57</v>
      </c>
      <c r="D2">
        <v>14.28</v>
      </c>
      <c r="E2">
        <v>1556.75</v>
      </c>
      <c r="F2" t="s">
        <v>22</v>
      </c>
      <c r="G2" t="s">
        <v>22</v>
      </c>
      <c r="H2" t="s">
        <v>22</v>
      </c>
      <c r="I2" t="s">
        <v>22</v>
      </c>
      <c r="J2">
        <v>14.41</v>
      </c>
      <c r="K2">
        <v>-99.07</v>
      </c>
      <c r="AB2" t="b">
        <f ca="1">IF(AB2=TRUE,AB2,IF(AND(AK2&gt;=X2,AK2-10&lt;X2,AD2=""),TRUE,""))</f>
        <v>1</v>
      </c>
      <c r="AC2" t="b">
        <f ca="1">IF(AB2=TRUE,IF(AC2=TRUE,AC2,IF(OR(X2&lt;=AH2,X2&lt;=AD2-AI2),TRUE,"")),"")</f>
        <v>1</v>
      </c>
    </row>
    <row r="3" spans="1:39" x14ac:dyDescent="0.25">
      <c r="A3" s="8" t="s">
        <v>21</v>
      </c>
      <c r="B3">
        <v>18272.349999999999</v>
      </c>
      <c r="C3">
        <v>18362.3</v>
      </c>
      <c r="D3">
        <v>18259.349999999999</v>
      </c>
      <c r="E3">
        <v>18028.2</v>
      </c>
      <c r="F3" t="s">
        <v>22</v>
      </c>
      <c r="G3" t="s">
        <v>22</v>
      </c>
      <c r="H3" t="s">
        <v>22</v>
      </c>
      <c r="I3" t="s">
        <v>22</v>
      </c>
      <c r="J3">
        <v>18349.7</v>
      </c>
      <c r="K3">
        <v>1.78</v>
      </c>
    </row>
    <row r="4" spans="1:39" x14ac:dyDescent="0.25">
      <c r="A4" t="s">
        <v>24</v>
      </c>
      <c r="B4">
        <v>42163.4</v>
      </c>
      <c r="C4">
        <v>42345.5</v>
      </c>
      <c r="D4">
        <v>41918.1</v>
      </c>
      <c r="E4">
        <v>41603.75</v>
      </c>
      <c r="F4" t="s">
        <v>22</v>
      </c>
      <c r="G4" t="s">
        <v>22</v>
      </c>
      <c r="H4" t="s">
        <v>22</v>
      </c>
      <c r="I4" t="s">
        <v>22</v>
      </c>
      <c r="J4">
        <v>42137.05</v>
      </c>
      <c r="K4">
        <v>1.28</v>
      </c>
    </row>
    <row r="5" spans="1:39" x14ac:dyDescent="0.25">
      <c r="A5" t="s">
        <v>36</v>
      </c>
      <c r="B5">
        <v>249</v>
      </c>
      <c r="C5">
        <v>369.8</v>
      </c>
      <c r="D5">
        <v>183.65</v>
      </c>
      <c r="E5">
        <v>127.65</v>
      </c>
      <c r="F5">
        <v>276.74</v>
      </c>
      <c r="G5">
        <v>257</v>
      </c>
      <c r="H5">
        <v>259.95</v>
      </c>
      <c r="I5">
        <v>49074150</v>
      </c>
      <c r="J5">
        <v>264.85000000000002</v>
      </c>
      <c r="K5">
        <v>107.48</v>
      </c>
      <c r="N5" t="str">
        <f t="shared" ref="N5" ca="1" si="1">IF(N5=TRUE,N5,IF(OR(AND(W5&lt;=J5,W5+1&gt;J5,P5=""),Y5=TRUE),TRUE,""))</f>
        <v/>
      </c>
      <c r="O5" t="str">
        <f ca="1">IF(N5=TRUE,IF(O5=TRUE,O5,IF(OR(AND(J5&lt;=T5,T5&gt;0),J5&lt;=P5-U5),TRUE,"")),"")</f>
        <v/>
      </c>
      <c r="R5" t="str">
        <f>IF(P5&gt;0,IF(O5="",(J5-P5),(Q5-P5))*L5,"")</f>
        <v/>
      </c>
      <c r="T5">
        <f>IF(AND(S5&lt;&gt;"",S5&gt;=0,P5&gt;0),V5-S5,0)</f>
        <v>0</v>
      </c>
      <c r="U5">
        <v>25</v>
      </c>
      <c r="V5" t="str">
        <f>IF(AND(S5&gt;0,P5&gt;0),IF(V5="",J5,MAX(V5,J5)),"")</f>
        <v/>
      </c>
      <c r="W5" s="15">
        <v>800</v>
      </c>
      <c r="Y5" s="15"/>
      <c r="AB5" t="b">
        <f t="shared" ref="AB5:AB6" ca="1" si="2">IF(AB5=TRUE,AB5,IF(OR(AND(AK5&gt;=X5,AK5-10&lt;X5,AD5=""),AM5=TRUE),TRUE,""))</f>
        <v>1</v>
      </c>
      <c r="AC5" t="b">
        <f ca="1">IF(AB5=TRUE,IF(AC5=TRUE,AC5,IF(OR(X5&lt;=AH5,X5&lt;=AD5-AI5),TRUE,"")),"")</f>
        <v>1</v>
      </c>
      <c r="AD5">
        <v>341.5</v>
      </c>
      <c r="AF5">
        <f ca="1">IF(AD5&gt;0,IF(AC5="",(X5-AD5),(AE5-AD5))*Z5,"")</f>
        <v>0</v>
      </c>
      <c r="AG5">
        <v>20</v>
      </c>
      <c r="AH5">
        <f ca="1">IF(AND(AG5&lt;&gt;"",AG5&gt;=0,AD5&gt;0),AJ5-AG5,0)</f>
        <v>353</v>
      </c>
      <c r="AI5">
        <v>25</v>
      </c>
      <c r="AJ5">
        <f ca="1">IF(AND(AG5&gt;0,AD5&gt;0),IF(AJ5="",X5,MAX(AJ5,X5)),"")</f>
        <v>373</v>
      </c>
      <c r="AK5" s="15">
        <v>340</v>
      </c>
      <c r="AL5">
        <v>55</v>
      </c>
      <c r="AM5" s="15"/>
    </row>
    <row r="6" spans="1:39" x14ac:dyDescent="0.25">
      <c r="A6" t="s">
        <v>37</v>
      </c>
      <c r="B6">
        <v>280.05</v>
      </c>
      <c r="C6">
        <v>280.05</v>
      </c>
      <c r="D6">
        <v>142</v>
      </c>
      <c r="E6">
        <v>450.15</v>
      </c>
      <c r="F6">
        <v>182.5</v>
      </c>
      <c r="G6">
        <v>150.15</v>
      </c>
      <c r="H6">
        <v>153.5</v>
      </c>
      <c r="I6">
        <v>28107825</v>
      </c>
      <c r="J6">
        <v>162.55000000000001</v>
      </c>
      <c r="K6">
        <v>-63.89</v>
      </c>
      <c r="N6" t="str">
        <f t="shared" ref="N6:N12" ca="1" si="3">IF(N6=TRUE,N6,IF(OR(AND(W6&lt;=J6,W6+1&gt;J6,P6=""),Y6=TRUE),TRUE,""))</f>
        <v/>
      </c>
      <c r="O6" t="str">
        <f t="shared" ref="O6:O12" ca="1" si="4">IF(N6=TRUE,IF(O6=TRUE,O6,IF(OR(AND(J6&lt;=T6,T6&gt;0),J6&lt;=P6-U6),TRUE,"")),"")</f>
        <v/>
      </c>
      <c r="W6" s="15">
        <v>800</v>
      </c>
      <c r="Y6" s="15"/>
      <c r="AB6" t="b">
        <f t="shared" ca="1" si="2"/>
        <v>1</v>
      </c>
      <c r="AC6" t="b">
        <f ca="1">IF(AB6=TRUE,IF(AC6=TRUE,AC6,IF(OR(X6&lt;=AH6,X6&lt;=AD6-AI6),TRUE,"")),"")</f>
        <v>1</v>
      </c>
      <c r="AD6">
        <v>195.2</v>
      </c>
      <c r="AE6">
        <v>182.35</v>
      </c>
      <c r="AF6">
        <f t="shared" ref="AF6" ca="1" si="5">IF(AD6&gt;0,IF(AC6="",(X6-AD6),(AE6-AD6))*Z6,"")</f>
        <v>0</v>
      </c>
      <c r="AG6">
        <v>25</v>
      </c>
      <c r="AH6">
        <f ca="1">IF(AND(AG6&lt;&gt;"",AG6&gt;=0,AD6&gt;0),AJ6-AG6,0)</f>
        <v>183.25</v>
      </c>
      <c r="AI6">
        <v>25</v>
      </c>
      <c r="AJ6">
        <f ca="1">IF(AG6&gt;0,IF(AJ6="",X6,MAX(AJ6,X6)),"")</f>
        <v>208.25</v>
      </c>
      <c r="AK6" s="15">
        <v>800</v>
      </c>
      <c r="AL6">
        <v>185</v>
      </c>
      <c r="AM6" s="15" t="b">
        <v>1</v>
      </c>
    </row>
    <row r="7" spans="1:39" x14ac:dyDescent="0.25">
      <c r="N7" t="str">
        <f t="shared" ca="1" si="3"/>
        <v/>
      </c>
      <c r="O7" t="str">
        <f t="shared" ca="1" si="4"/>
        <v/>
      </c>
      <c r="R7" t="str">
        <f t="shared" ref="R7:R16" si="6">IF(P7&gt;0,IF(O7="",(J7-P7),(Q7-P7))*L7,"")</f>
        <v/>
      </c>
      <c r="T7">
        <f t="shared" ref="T7:T9" si="7">IF(AND(S7&lt;&gt;"",S7&gt;=0,P7&gt;0),V7-S7,0)</f>
        <v>0</v>
      </c>
      <c r="U7">
        <v>25</v>
      </c>
      <c r="V7" t="str">
        <f>IF(S7&gt;0,IF(V7="",J7,MAX(V7,J7)),"")</f>
        <v/>
      </c>
      <c r="W7" s="15">
        <v>800</v>
      </c>
      <c r="Y7" s="15"/>
    </row>
    <row r="8" spans="1:39" x14ac:dyDescent="0.25">
      <c r="N8" t="str">
        <f t="shared" ca="1" si="3"/>
        <v/>
      </c>
      <c r="O8" t="str">
        <f t="shared" ca="1" si="4"/>
        <v/>
      </c>
      <c r="R8" t="str">
        <f t="shared" si="6"/>
        <v/>
      </c>
      <c r="T8">
        <f t="shared" si="7"/>
        <v>0</v>
      </c>
      <c r="U8">
        <v>25</v>
      </c>
      <c r="V8" t="str">
        <f>IF(AND(S8&gt;0,P8&gt;0),IF(V8="",J8,MAX(V8,J8)),"")</f>
        <v/>
      </c>
      <c r="W8" s="15">
        <v>800</v>
      </c>
      <c r="Y8" s="15"/>
    </row>
    <row r="9" spans="1:39" x14ac:dyDescent="0.25">
      <c r="N9" t="str">
        <f t="shared" ca="1" si="3"/>
        <v/>
      </c>
      <c r="O9" t="str">
        <f t="shared" ca="1" si="4"/>
        <v/>
      </c>
      <c r="R9" t="str">
        <f t="shared" si="6"/>
        <v/>
      </c>
      <c r="T9">
        <f t="shared" si="7"/>
        <v>0</v>
      </c>
      <c r="U9">
        <v>25</v>
      </c>
      <c r="V9" t="str">
        <f t="shared" ref="V9:V12" si="8">IF(AND(S9&gt;0,P9&gt;0),IF(V9="",J9,MAX(V9,J9)),"")</f>
        <v/>
      </c>
      <c r="W9" s="15">
        <v>800</v>
      </c>
      <c r="Y9" s="15"/>
    </row>
    <row r="10" spans="1:39" x14ac:dyDescent="0.25">
      <c r="N10" t="str">
        <f t="shared" ca="1" si="3"/>
        <v/>
      </c>
      <c r="O10" t="str">
        <f t="shared" ca="1" si="4"/>
        <v/>
      </c>
      <c r="R10" t="str">
        <f t="shared" si="6"/>
        <v/>
      </c>
      <c r="T10">
        <f t="shared" ref="T10:T12" si="9">IF(AND(S10&lt;&gt;"",S10&gt;=0,P10&gt;0),V10-S10,0)</f>
        <v>0</v>
      </c>
      <c r="U10">
        <v>25</v>
      </c>
      <c r="V10" t="str">
        <f t="shared" si="8"/>
        <v/>
      </c>
      <c r="W10" s="15">
        <v>800</v>
      </c>
      <c r="Y10" s="15"/>
    </row>
    <row r="11" spans="1:39" x14ac:dyDescent="0.25">
      <c r="N11" t="str">
        <f t="shared" ca="1" si="3"/>
        <v/>
      </c>
      <c r="O11" t="str">
        <f t="shared" ca="1" si="4"/>
        <v/>
      </c>
      <c r="R11" t="str">
        <f t="shared" si="6"/>
        <v/>
      </c>
      <c r="T11">
        <f t="shared" si="9"/>
        <v>0</v>
      </c>
      <c r="U11">
        <v>25</v>
      </c>
      <c r="V11" t="str">
        <f t="shared" si="8"/>
        <v/>
      </c>
      <c r="W11" s="15">
        <v>800</v>
      </c>
      <c r="Y11" s="15"/>
    </row>
    <row r="12" spans="1:39" x14ac:dyDescent="0.25">
      <c r="N12" t="str">
        <f t="shared" ca="1" si="3"/>
        <v/>
      </c>
      <c r="O12" t="str">
        <f t="shared" ca="1" si="4"/>
        <v/>
      </c>
      <c r="R12" t="str">
        <f t="shared" si="6"/>
        <v/>
      </c>
      <c r="T12">
        <f t="shared" si="9"/>
        <v>0</v>
      </c>
      <c r="U12">
        <v>25</v>
      </c>
      <c r="V12" t="str">
        <f t="shared" si="8"/>
        <v/>
      </c>
      <c r="W12" s="15">
        <v>800</v>
      </c>
      <c r="Y12" s="15"/>
    </row>
    <row r="13" spans="1:39" x14ac:dyDescent="0.25">
      <c r="N13" t="str">
        <f t="shared" ref="N13:N15" ca="1" si="10">IF(N13=TRUE,N13,IF(OR(AND(W13&lt;=J13,W13+1&gt;J13,P13=""),Y13=TRUE),TRUE,""))</f>
        <v/>
      </c>
      <c r="O13" t="str">
        <f t="shared" ref="O13:O17" ca="1" si="11">IF(N13=TRUE,IF(O13=TRUE,O13,IF(OR(J13&lt;=T13,J13&lt;=P13-U13),TRUE,"")),"")</f>
        <v/>
      </c>
      <c r="R13" t="str">
        <f t="shared" si="6"/>
        <v/>
      </c>
      <c r="T13">
        <f t="shared" ref="T13:T19" si="12">IF(AND(S13&lt;&gt;"",S13&gt;=0,P13&gt;0),V13-S13,0)</f>
        <v>0</v>
      </c>
      <c r="U13">
        <v>25</v>
      </c>
      <c r="W13" s="15">
        <v>800</v>
      </c>
      <c r="Y13" s="15"/>
    </row>
    <row r="14" spans="1:39" x14ac:dyDescent="0.25">
      <c r="N14" t="str">
        <f t="shared" ca="1" si="10"/>
        <v/>
      </c>
      <c r="O14" t="str">
        <f t="shared" ca="1" si="11"/>
        <v/>
      </c>
      <c r="R14" t="str">
        <f t="shared" si="6"/>
        <v/>
      </c>
      <c r="T14">
        <f t="shared" si="12"/>
        <v>0</v>
      </c>
      <c r="U14">
        <v>25</v>
      </c>
      <c r="W14" s="15">
        <v>800</v>
      </c>
      <c r="Y14" s="15"/>
    </row>
    <row r="15" spans="1:39" x14ac:dyDescent="0.25">
      <c r="N15" t="str">
        <f t="shared" ca="1" si="10"/>
        <v/>
      </c>
      <c r="O15" t="str">
        <f t="shared" ca="1" si="11"/>
        <v/>
      </c>
      <c r="R15" t="str">
        <f t="shared" si="6"/>
        <v/>
      </c>
      <c r="T15">
        <f t="shared" si="12"/>
        <v>0</v>
      </c>
      <c r="U15">
        <v>25</v>
      </c>
      <c r="W15" s="15">
        <v>800</v>
      </c>
      <c r="Y15" s="15"/>
    </row>
    <row r="16" spans="1:39" x14ac:dyDescent="0.25">
      <c r="N16" t="str">
        <f t="shared" ref="N16:N17" ca="1" si="13">IF(N16=TRUE,N16,IF(OR(AND(W16&lt;=J16,W16-1&gt;J16,P16=""),Y16=TRUE),TRUE,""))</f>
        <v/>
      </c>
      <c r="O16" t="str">
        <f t="shared" ca="1" si="11"/>
        <v/>
      </c>
      <c r="R16" t="str">
        <f t="shared" si="6"/>
        <v/>
      </c>
      <c r="T16">
        <f t="shared" si="12"/>
        <v>0</v>
      </c>
      <c r="U16">
        <v>25</v>
      </c>
      <c r="W16" s="15">
        <v>800</v>
      </c>
      <c r="Y16" s="15"/>
    </row>
    <row r="17" spans="14:25" x14ac:dyDescent="0.25">
      <c r="N17" t="str">
        <f t="shared" ca="1" si="13"/>
        <v/>
      </c>
      <c r="O17" t="str">
        <f t="shared" ca="1" si="11"/>
        <v/>
      </c>
      <c r="T17">
        <f t="shared" si="12"/>
        <v>0</v>
      </c>
      <c r="U17">
        <v>25</v>
      </c>
      <c r="W17" s="15">
        <v>800</v>
      </c>
      <c r="Y17" s="15"/>
    </row>
    <row r="18" spans="14:25" x14ac:dyDescent="0.25">
      <c r="T18">
        <f t="shared" si="12"/>
        <v>0</v>
      </c>
      <c r="U18">
        <v>25</v>
      </c>
      <c r="W18" s="15">
        <v>800</v>
      </c>
      <c r="Y18" s="15"/>
    </row>
    <row r="19" spans="14:25" x14ac:dyDescent="0.25">
      <c r="T19">
        <f t="shared" si="12"/>
        <v>0</v>
      </c>
      <c r="U19">
        <v>25</v>
      </c>
      <c r="W19" s="15">
        <v>800</v>
      </c>
      <c r="Y19" s="15"/>
    </row>
  </sheetData>
  <conditionalFormatting sqref="J5:J12">
    <cfRule type="cellIs" dxfId="2" priority="1" operator="lessThan">
      <formula>F5</formula>
    </cfRule>
    <cfRule type="cellIs" dxfId="1" priority="2" operator="greaterThan">
      <formula>F5</formula>
    </cfRule>
    <cfRule type="cellIs" dxfId="0" priority="3" operator="between">
      <formula>W5-5</formula>
      <formula>W5+5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User_Credential</vt:lpstr>
      <vt:lpstr>OrderBook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MANJESH</dc:creator>
  <cp:lastModifiedBy>Mukesh</cp:lastModifiedBy>
  <dcterms:created xsi:type="dcterms:W3CDTF">2022-03-26T08:47:10Z</dcterms:created>
  <dcterms:modified xsi:type="dcterms:W3CDTF">2024-01-29T14:35:02Z</dcterms:modified>
</cp:coreProperties>
</file>