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showHorizontalScroll="0" showSheetTabs="0" xWindow="260" yWindow="0" windowWidth="16460" windowHeight="28340" tabRatio="744"/>
  </bookViews>
  <sheets>
    <sheet name="eingabe" sheetId="17" r:id="rId1"/>
    <sheet name="berechnung" sheetId="1" r:id="rId2"/>
  </sheets>
  <definedNames>
    <definedName name="_xlnm.Print_Area" localSheetId="1">berechnung!$A$1:$F$19</definedName>
    <definedName name="_xlnm.Print_Area" localSheetId="0">eingabe!$A$1:$H$35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17" l="1"/>
  <c r="B3" i="1"/>
  <c r="G5" i="1"/>
  <c r="B4" i="1"/>
  <c r="F30" i="17"/>
  <c r="B5" i="1"/>
  <c r="B1" i="1"/>
  <c r="B2" i="1"/>
  <c r="B6" i="1"/>
  <c r="C12" i="1"/>
  <c r="D5" i="1"/>
  <c r="C11" i="1"/>
  <c r="C13" i="1"/>
  <c r="C14" i="1"/>
  <c r="D2" i="1"/>
  <c r="D4" i="1"/>
  <c r="A11" i="1"/>
  <c r="A12" i="1"/>
  <c r="D6" i="1"/>
  <c r="E7" i="1"/>
  <c r="A13" i="1"/>
  <c r="A14" i="1"/>
  <c r="D14" i="1"/>
  <c r="D15" i="1"/>
  <c r="E16" i="1"/>
  <c r="E17" i="1"/>
  <c r="E18" i="1"/>
  <c r="B7" i="1"/>
  <c r="B8" i="1"/>
  <c r="C19" i="17"/>
  <c r="C17" i="17"/>
</calcChain>
</file>

<file path=xl/sharedStrings.xml><?xml version="1.0" encoding="utf-8"?>
<sst xmlns="http://schemas.openxmlformats.org/spreadsheetml/2006/main" count="40" uniqueCount="37">
  <si>
    <t>kN</t>
  </si>
  <si>
    <t>q</t>
  </si>
  <si>
    <t>p</t>
  </si>
  <si>
    <t>l</t>
  </si>
  <si>
    <t>Durchhang</t>
  </si>
  <si>
    <t>Fz</t>
  </si>
  <si>
    <t>f</t>
  </si>
  <si>
    <t>Spannweite</t>
  </si>
  <si>
    <t>m</t>
  </si>
  <si>
    <t>g/m</t>
  </si>
  <si>
    <t>Seilgewicht</t>
  </si>
  <si>
    <t>kg</t>
  </si>
  <si>
    <t>Bauträger</t>
  </si>
  <si>
    <t>Bezeichnung der Übung</t>
  </si>
  <si>
    <t>Nummer der Übung</t>
  </si>
  <si>
    <t>Für die Korrektheit der Angaben:</t>
  </si>
  <si>
    <t>Personenlast</t>
  </si>
  <si>
    <t>Füllen Sie die Felder unterhalb dieser Linie aus, wenn Sie die Berechnung ausdrucken und zur Zertifizierung einreichen.</t>
  </si>
  <si>
    <t>Standort des Seilgartens</t>
  </si>
  <si>
    <t>Datum                                              Unterschrift</t>
  </si>
  <si>
    <r>
      <t>Seilzugkraft</t>
    </r>
    <r>
      <rPr>
        <sz val="14"/>
        <rFont val="Arial"/>
        <family val="2"/>
      </rPr>
      <t xml:space="preserve">
</t>
    </r>
    <r>
      <rPr>
        <sz val="10"/>
        <rFont val="Arial"/>
        <family val="2"/>
      </rPr>
      <t>inklusive Faktor</t>
    </r>
  </si>
  <si>
    <r>
      <t xml:space="preserve">Ein Service von   </t>
    </r>
    <r>
      <rPr>
        <b/>
        <i/>
        <sz val="9"/>
        <rFont val="Arial"/>
        <family val="2"/>
      </rPr>
      <t>www.outdoorconcept.at</t>
    </r>
  </si>
  <si>
    <t>Bitte beachten Sie die Sicherheitshinweise unten &gt;&gt;&gt;</t>
  </si>
  <si>
    <t>&gt;&gt;&gt; Wichtige Sicherheitshinweise und Anmerkungen</t>
  </si>
  <si>
    <r>
      <t>Seilzugkraft</t>
    </r>
    <r>
      <rPr>
        <sz val="14"/>
        <rFont val="Arial"/>
        <family val="2"/>
      </rPr>
      <t xml:space="preserve">
</t>
    </r>
    <r>
      <rPr>
        <sz val="10"/>
        <rFont val="Arial"/>
        <family val="2"/>
      </rPr>
      <t>exklusive Faktor</t>
    </r>
  </si>
  <si>
    <t>Dient der Tragwerkskalkulation. Je nach Art des Tragwerks (z.B. Bäume, Stahl- oder Betonkonstruktion etc.) muss hier mit dem jeweiligen Faktor multipliziert werden.</t>
  </si>
  <si>
    <t>Minimale Bruchlast der Elemente der Sicherheitsführung, wie etwa Stahlseil, Stahlseiklemmen, Verpressungen, Rapidglieder, Schäkel etc.</t>
  </si>
  <si>
    <r>
      <t xml:space="preserve">(c) </t>
    </r>
    <r>
      <rPr>
        <b/>
        <i/>
        <sz val="9"/>
        <rFont val="Arial"/>
        <family val="2"/>
      </rPr>
      <t>www.outdoorconcept.at</t>
    </r>
    <r>
      <rPr>
        <b/>
        <sz val="9"/>
        <rFont val="Arial"/>
        <family val="2"/>
      </rPr>
      <t xml:space="preserve"> 2013 / Philipp Strasser mit freundlicher Genehmigung von Walter Siebert  </t>
    </r>
  </si>
  <si>
    <r>
      <t xml:space="preserve">Bitte beachten Sie, dass mit dieser Formel lediglich Kräfte zwischen zwei annähernd horizontal liegenden Anschlagpunkten berechnet werden können. 
Für Berechnungen von nicht horizontalen Verspannungen, seitlichen Abspannungen, vertikalen Lasten, Geschwindigkeiten von Zipline Fahrten, Holzbelastbarkeit oder für Belastungstests von diversen Komponeneten etc. kontaktieren Sie bitte office(at)outdoorconcept.at Tel. +43 676 43 13 959 oder Ihren Statiker.
Eine Diskussion zu dieser Formel finden Sie im RopeCourseForum unter www.rcforum.cc
</t>
    </r>
    <r>
      <rPr>
        <i/>
        <sz val="9"/>
        <rFont val="Arial"/>
        <family val="2"/>
      </rPr>
      <t>outdoorconcept</t>
    </r>
    <r>
      <rPr>
        <sz val="9"/>
        <rFont val="Arial"/>
        <family val="2"/>
      </rPr>
      <t xml:space="preserve"> stellt lediglich diese Berechnungshilfe zur Verfügung und haftet nicht für die korrekte Anwendung oder Datenerhebung.
download unter http.//www.outdoorconcept.at/overhead/downloads.htm     </t>
    </r>
  </si>
  <si>
    <t>Das Seilgewicht finden Sie auf den Herstellerangaben zu Ihrem Seil.</t>
  </si>
  <si>
    <r>
      <t xml:space="preserve">Berechnung der Seilzugkraft
bei horizontal gespannten Seilen
</t>
    </r>
    <r>
      <rPr>
        <b/>
        <sz val="10"/>
        <rFont val="Arial"/>
        <family val="2"/>
      </rPr>
      <t>Auf Basis der Siebert-Formel 
Überarbeitet unter Berücksichtigung der EN 15567:2013</t>
    </r>
  </si>
  <si>
    <t>Laut EN 15567:2013 müssen hier 600kg für die erste Person und 80kg für jede weitere Person berechnet werden. 
Ausnahme: Bei Flying Fox (Zipline) muss mit 300kg kalkuliert werden.</t>
  </si>
  <si>
    <r>
      <t xml:space="preserve">Handelt es sich um einen Flying Fox (Zipline)?
</t>
    </r>
    <r>
      <rPr>
        <sz val="8"/>
        <rFont val="Arial"/>
        <family val="2"/>
      </rPr>
      <t xml:space="preserve">Bitte beantworten Sie im nebenstehenden Feld mit </t>
    </r>
    <r>
      <rPr>
        <i/>
        <sz val="8"/>
        <rFont val="Arial"/>
        <family val="2"/>
      </rPr>
      <t>ja</t>
    </r>
    <r>
      <rPr>
        <sz val="8"/>
        <rFont val="Arial"/>
        <family val="2"/>
      </rPr>
      <t xml:space="preserve"> oder </t>
    </r>
    <r>
      <rPr>
        <i/>
        <sz val="8"/>
        <rFont val="Arial"/>
        <family val="2"/>
      </rPr>
      <t>nein</t>
    </r>
  </si>
  <si>
    <r>
      <t>Wie viele Personen dürfen dürfen das Element gleichzeitig verwenden?</t>
    </r>
    <r>
      <rPr>
        <sz val="10"/>
        <rFont val="Arial"/>
        <family val="2"/>
      </rPr>
      <t xml:space="preserve"> </t>
    </r>
    <r>
      <rPr>
        <sz val="8"/>
        <rFont val="Arial"/>
        <family val="2"/>
      </rPr>
      <t>Muss in Beschilderung und Betriebshandbuch wiederzufinden sein.</t>
    </r>
  </si>
  <si>
    <t>Distanz, zwischen der gedachten horizontalen Linie zwischen den beiden Anschlagpunkten (Sehne) und dem tiefsten Punkt des Seiles unter Belastung.</t>
  </si>
  <si>
    <t xml:space="preserve">
Direkte Distanz zwischen den beiden Anschlagpunkten (Sehne).</t>
  </si>
  <si>
    <t>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</si>
</sst>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94" formatCode="0.0"/>
  </numFmts>
  <fonts count="23" x14ac:knownFonts="1">
    <font>
      <sz val="10"/>
      <name val="Arial"/>
    </font>
    <font>
      <sz val="10"/>
      <name val="Arial"/>
      <family val="2"/>
    </font>
    <font>
      <sz val="8"/>
      <name val="Arial"/>
    </font>
    <font>
      <sz val="14"/>
      <name val="Arial"/>
    </font>
    <font>
      <sz val="10"/>
      <name val="Times New Roman"/>
      <family val="1"/>
    </font>
    <font>
      <sz val="16"/>
      <name val="Arial"/>
    </font>
    <font>
      <b/>
      <i/>
      <sz val="14"/>
      <name val="Times New Roman"/>
      <family val="1"/>
    </font>
    <font>
      <sz val="8"/>
      <name val="Arial"/>
      <family val="2"/>
    </font>
    <font>
      <sz val="14"/>
      <name val="Arial"/>
      <family val="2"/>
    </font>
    <font>
      <b/>
      <sz val="14"/>
      <name val="Arial"/>
      <family val="2"/>
    </font>
    <font>
      <b/>
      <sz val="14"/>
      <color indexed="9"/>
      <name val="Arial"/>
      <family val="2"/>
    </font>
    <font>
      <sz val="4"/>
      <name val="Arial"/>
      <family val="2"/>
    </font>
    <font>
      <sz val="12"/>
      <name val="Arial"/>
      <family val="2"/>
    </font>
    <font>
      <sz val="9"/>
      <name val="Arial"/>
      <family val="2"/>
    </font>
    <font>
      <i/>
      <sz val="9"/>
      <name val="Arial"/>
      <family val="2"/>
    </font>
    <font>
      <b/>
      <sz val="9"/>
      <name val="Arial"/>
      <family val="2"/>
    </font>
    <font>
      <b/>
      <i/>
      <sz val="9"/>
      <name val="Arial"/>
      <family val="2"/>
    </font>
    <font>
      <b/>
      <sz val="12"/>
      <name val="Arial"/>
      <family val="2"/>
    </font>
    <font>
      <b/>
      <sz val="9"/>
      <color indexed="13"/>
      <name val="Arial"/>
      <family val="2"/>
    </font>
    <font>
      <sz val="9"/>
      <color indexed="13"/>
      <name val="Arial"/>
      <family val="2"/>
    </font>
    <font>
      <u/>
      <sz val="10"/>
      <color indexed="12"/>
      <name val="Arial"/>
    </font>
    <font>
      <b/>
      <sz val="10"/>
      <name val="Arial"/>
      <family val="2"/>
    </font>
    <font>
      <i/>
      <sz val="8"/>
      <name val="Arial"/>
      <family val="2"/>
    </font>
  </fonts>
  <fills count="8">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s>
  <borders count="31">
    <border>
      <left/>
      <right/>
      <top/>
      <bottom/>
      <diagonal/>
    </border>
    <border>
      <left/>
      <right/>
      <top style="thin">
        <color auto="1"/>
      </top>
      <bottom/>
      <diagonal/>
    </border>
    <border>
      <left style="thin">
        <color indexed="31"/>
      </left>
      <right/>
      <top style="thick">
        <color indexed="31"/>
      </top>
      <bottom/>
      <diagonal/>
    </border>
    <border>
      <left style="medium">
        <color indexed="31"/>
      </left>
      <right/>
      <top style="thick">
        <color indexed="31"/>
      </top>
      <bottom style="thin">
        <color indexed="31"/>
      </bottom>
      <diagonal/>
    </border>
    <border>
      <left/>
      <right style="thin">
        <color indexed="31"/>
      </right>
      <top style="thick">
        <color indexed="31"/>
      </top>
      <bottom style="thin">
        <color indexed="31"/>
      </bottom>
      <diagonal/>
    </border>
    <border>
      <left style="medium">
        <color indexed="31"/>
      </left>
      <right/>
      <top style="medium">
        <color indexed="31"/>
      </top>
      <bottom style="thin">
        <color indexed="31"/>
      </bottom>
      <diagonal/>
    </border>
    <border>
      <left/>
      <right style="thin">
        <color indexed="31"/>
      </right>
      <top style="medium">
        <color indexed="31"/>
      </top>
      <bottom style="thin">
        <color indexed="31"/>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top/>
      <bottom style="medium">
        <color indexed="31"/>
      </bottom>
      <diagonal/>
    </border>
    <border>
      <left style="medium">
        <color indexed="31"/>
      </left>
      <right/>
      <top style="medium">
        <color indexed="31"/>
      </top>
      <bottom/>
      <diagonal/>
    </border>
    <border>
      <left/>
      <right style="thin">
        <color indexed="31"/>
      </right>
      <top style="medium">
        <color indexed="31"/>
      </top>
      <bottom/>
      <diagonal/>
    </border>
    <border>
      <left style="medium">
        <color indexed="31"/>
      </left>
      <right/>
      <top/>
      <bottom/>
      <diagonal/>
    </border>
    <border>
      <left/>
      <right style="thin">
        <color indexed="31"/>
      </right>
      <top/>
      <bottom/>
      <diagonal/>
    </border>
    <border>
      <left style="medium">
        <color indexed="31"/>
      </left>
      <right/>
      <top/>
      <bottom style="thin">
        <color indexed="31"/>
      </bottom>
      <diagonal/>
    </border>
    <border>
      <left/>
      <right style="thin">
        <color indexed="31"/>
      </right>
      <top/>
      <bottom style="thin">
        <color indexed="31"/>
      </bottom>
      <diagonal/>
    </border>
    <border>
      <left style="thin">
        <color rgb="FFFFFF00"/>
      </left>
      <right/>
      <top style="thin">
        <color rgb="FFFFFF00"/>
      </top>
      <bottom style="thin">
        <color rgb="FFFFFF00"/>
      </bottom>
      <diagonal/>
    </border>
    <border>
      <left/>
      <right style="thin">
        <color rgb="FFFFFF00"/>
      </right>
      <top style="thin">
        <color rgb="FFFFFF00"/>
      </top>
      <bottom style="thin">
        <color rgb="FFFFFF00"/>
      </bottom>
      <diagonal/>
    </border>
    <border>
      <left style="thin">
        <color rgb="FFFFC000"/>
      </left>
      <right/>
      <top style="thin">
        <color rgb="FFFFC000"/>
      </top>
      <bottom style="thin">
        <color rgb="FFFFC000"/>
      </bottom>
      <diagonal/>
    </border>
    <border>
      <left/>
      <right style="thin">
        <color rgb="FFFFC000"/>
      </right>
      <top style="thin">
        <color rgb="FFFFC000"/>
      </top>
      <bottom style="thin">
        <color rgb="FFFFC000"/>
      </bottom>
      <diagonal/>
    </border>
    <border>
      <left style="medium">
        <color theme="4" tint="0.59996337778862885"/>
      </left>
      <right/>
      <top style="medium">
        <color theme="4" tint="0.59996337778862885"/>
      </top>
      <bottom/>
      <diagonal/>
    </border>
    <border>
      <left/>
      <right style="medium">
        <color theme="4" tint="0.59996337778862885"/>
      </right>
      <top style="medium">
        <color theme="4" tint="0.59996337778862885"/>
      </top>
      <bottom/>
      <diagonal/>
    </border>
    <border>
      <left style="medium">
        <color theme="4" tint="0.59996337778862885"/>
      </left>
      <right/>
      <top/>
      <bottom/>
      <diagonal/>
    </border>
    <border>
      <left/>
      <right style="medium">
        <color theme="4" tint="0.59996337778862885"/>
      </right>
      <top/>
      <bottom/>
      <diagonal/>
    </border>
    <border>
      <left style="medium">
        <color theme="4" tint="0.59996337778862885"/>
      </left>
      <right/>
      <top/>
      <bottom style="medium">
        <color theme="4" tint="0.59996337778862885"/>
      </bottom>
      <diagonal/>
    </border>
    <border>
      <left/>
      <right style="medium">
        <color theme="4" tint="0.59996337778862885"/>
      </right>
      <top/>
      <bottom style="medium">
        <color theme="4" tint="0.59996337778862885"/>
      </bottom>
      <diagonal/>
    </border>
    <border>
      <left style="medium">
        <color theme="4" tint="0.59996337778862885"/>
      </left>
      <right/>
      <top style="medium">
        <color theme="4" tint="0.59996337778862885"/>
      </top>
      <bottom style="medium">
        <color theme="4" tint="0.59996337778862885"/>
      </bottom>
      <diagonal/>
    </border>
    <border>
      <left/>
      <right/>
      <top style="medium">
        <color theme="4" tint="0.59996337778862885"/>
      </top>
      <bottom style="medium">
        <color theme="4" tint="0.59996337778862885"/>
      </bottom>
      <diagonal/>
    </border>
    <border>
      <left/>
      <right style="medium">
        <color theme="4" tint="0.59996337778862885"/>
      </right>
      <top style="medium">
        <color theme="4" tint="0.59996337778862885"/>
      </top>
      <bottom style="medium">
        <color theme="4" tint="0.59996337778862885"/>
      </bottom>
      <diagonal/>
    </border>
    <border>
      <left/>
      <right/>
      <top style="thick">
        <color theme="4" tint="0.59996337778862885"/>
      </top>
      <bottom/>
      <diagonal/>
    </border>
  </borders>
  <cellStyleXfs count="2">
    <xf numFmtId="0" fontId="0" fillId="0" borderId="0"/>
    <xf numFmtId="0" fontId="20" fillId="0" borderId="0" applyNumberFormat="0" applyFill="0" applyBorder="0" applyAlignment="0" applyProtection="0">
      <alignment vertical="top"/>
      <protection locked="0"/>
    </xf>
  </cellStyleXfs>
  <cellXfs count="102">
    <xf numFmtId="0" fontId="0" fillId="0" borderId="0" xfId="0"/>
    <xf numFmtId="0" fontId="1" fillId="2" borderId="0" xfId="0" applyFont="1" applyFill="1" applyBorder="1" applyAlignment="1" applyProtection="1">
      <alignment horizontal="right"/>
      <protection hidden="1"/>
    </xf>
    <xf numFmtId="0" fontId="1" fillId="2" borderId="0" xfId="0" applyFont="1" applyFill="1" applyBorder="1" applyProtection="1">
      <protection hidden="1"/>
    </xf>
    <xf numFmtId="0" fontId="1" fillId="0" borderId="0" xfId="0" applyFont="1" applyFill="1" applyBorder="1" applyProtection="1">
      <protection hidden="1"/>
    </xf>
    <xf numFmtId="2" fontId="1" fillId="2" borderId="0" xfId="0" applyNumberFormat="1" applyFont="1" applyFill="1" applyBorder="1" applyProtection="1">
      <protection hidden="1"/>
    </xf>
    <xf numFmtId="0" fontId="1" fillId="2" borderId="0" xfId="0" applyFont="1" applyFill="1" applyBorder="1" applyAlignment="1" applyProtection="1">
      <alignment horizontal="center"/>
      <protection hidden="1"/>
    </xf>
    <xf numFmtId="0" fontId="1" fillId="2" borderId="0" xfId="0" applyFont="1" applyFill="1" applyBorder="1" applyAlignment="1" applyProtection="1">
      <alignment horizontal="left"/>
      <protection hidden="1"/>
    </xf>
    <xf numFmtId="0" fontId="1" fillId="0" borderId="0" xfId="0" applyFont="1" applyFill="1" applyBorder="1" applyAlignment="1" applyProtection="1">
      <alignment horizontal="left"/>
      <protection hidden="1"/>
    </xf>
    <xf numFmtId="0" fontId="1" fillId="0" borderId="0" xfId="0" applyFont="1" applyFill="1" applyBorder="1" applyAlignment="1" applyProtection="1">
      <alignment horizontal="right"/>
      <protection hidden="1"/>
    </xf>
    <xf numFmtId="2" fontId="1" fillId="0" borderId="0" xfId="0" applyNumberFormat="1" applyFont="1" applyFill="1" applyBorder="1" applyProtection="1">
      <protection hidden="1"/>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6" fillId="0" borderId="0" xfId="0" applyFont="1" applyAlignment="1">
      <alignment horizontal="center" vertical="top"/>
    </xf>
    <xf numFmtId="0" fontId="6" fillId="0" borderId="0" xfId="0" applyFont="1" applyBorder="1" applyAlignment="1">
      <alignment horizontal="center" vertical="center"/>
    </xf>
    <xf numFmtId="0" fontId="0" fillId="0" borderId="0" xfId="0" applyAlignment="1"/>
    <xf numFmtId="0" fontId="6"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8" fillId="0" borderId="0" xfId="0" applyFont="1" applyAlignment="1">
      <alignment vertical="top"/>
    </xf>
    <xf numFmtId="0" fontId="10" fillId="0" borderId="0" xfId="0" applyFont="1" applyAlignment="1">
      <alignment vertical="top"/>
    </xf>
    <xf numFmtId="0" fontId="8" fillId="0" borderId="0" xfId="0" applyFont="1" applyAlignment="1">
      <alignment horizontal="center" vertical="top"/>
    </xf>
    <xf numFmtId="0" fontId="11" fillId="0" borderId="0" xfId="0" applyFont="1" applyBorder="1" applyAlignment="1">
      <alignment vertical="top" wrapText="1"/>
    </xf>
    <xf numFmtId="0" fontId="8" fillId="0" borderId="0" xfId="0" applyFont="1" applyBorder="1" applyAlignment="1"/>
    <xf numFmtId="0" fontId="12" fillId="0" borderId="0" xfId="0" applyFont="1" applyAlignment="1">
      <alignment vertical="top"/>
    </xf>
    <xf numFmtId="0" fontId="7" fillId="0" borderId="1" xfId="0" applyFont="1" applyBorder="1" applyAlignment="1">
      <alignment vertical="top"/>
    </xf>
    <xf numFmtId="0" fontId="12" fillId="0" borderId="1" xfId="0" applyFont="1" applyBorder="1" applyAlignment="1">
      <alignment vertical="top"/>
    </xf>
    <xf numFmtId="0" fontId="12" fillId="0" borderId="1" xfId="0" applyFont="1" applyBorder="1" applyAlignment="1">
      <alignment vertical="top" wrapText="1"/>
    </xf>
    <xf numFmtId="0" fontId="12" fillId="0" borderId="0" xfId="0" applyFont="1" applyAlignment="1">
      <alignment vertical="top" wrapText="1"/>
    </xf>
    <xf numFmtId="0" fontId="8" fillId="0" borderId="0" xfId="0" applyFont="1" applyAlignment="1">
      <alignment vertical="top" wrapText="1"/>
    </xf>
    <xf numFmtId="0" fontId="13" fillId="0" borderId="0" xfId="0" applyFont="1" applyAlignment="1">
      <alignment vertical="top"/>
    </xf>
    <xf numFmtId="0" fontId="17" fillId="0" borderId="0" xfId="0" applyFont="1" applyAlignment="1">
      <alignment vertical="top"/>
    </xf>
    <xf numFmtId="0" fontId="17" fillId="0" borderId="0" xfId="0" applyFont="1" applyAlignment="1">
      <alignment vertical="center"/>
    </xf>
    <xf numFmtId="0" fontId="17" fillId="0" borderId="0" xfId="0" applyFont="1" applyBorder="1" applyAlignment="1">
      <alignment vertical="center" wrapText="1"/>
    </xf>
    <xf numFmtId="0" fontId="15" fillId="0" borderId="0" xfId="0" applyFont="1" applyAlignment="1">
      <alignment vertical="top"/>
    </xf>
    <xf numFmtId="0" fontId="0" fillId="0" borderId="0" xfId="0" applyBorder="1" applyAlignment="1">
      <alignment vertical="top"/>
    </xf>
    <xf numFmtId="0" fontId="15" fillId="0" borderId="0" xfId="0" applyFont="1" applyAlignment="1">
      <alignment horizontal="left"/>
    </xf>
    <xf numFmtId="0" fontId="15" fillId="0" borderId="0" xfId="0" applyFont="1" applyAlignment="1"/>
    <xf numFmtId="0" fontId="0" fillId="0" borderId="0" xfId="0" applyAlignment="1">
      <alignment wrapText="1"/>
    </xf>
    <xf numFmtId="0" fontId="9" fillId="0" borderId="0" xfId="0" applyFont="1" applyFill="1" applyBorder="1" applyAlignment="1" applyProtection="1">
      <alignment vertical="center"/>
      <protection locked="0"/>
    </xf>
    <xf numFmtId="0" fontId="8" fillId="0" borderId="0" xfId="0" applyFont="1" applyFill="1" applyBorder="1" applyAlignment="1">
      <alignment horizontal="center" vertical="center"/>
    </xf>
    <xf numFmtId="0" fontId="13" fillId="0" borderId="0" xfId="0" applyFont="1" applyAlignment="1">
      <alignment vertical="center"/>
    </xf>
    <xf numFmtId="0" fontId="13" fillId="0" borderId="0" xfId="0" applyFont="1" applyBorder="1" applyAlignment="1">
      <alignment horizontal="left" vertical="center" wrapText="1"/>
    </xf>
    <xf numFmtId="0" fontId="17" fillId="0" borderId="0" xfId="0" applyFont="1" applyAlignment="1">
      <alignment horizontal="left" vertical="top"/>
    </xf>
    <xf numFmtId="0" fontId="17" fillId="0" borderId="0" xfId="0" applyFont="1" applyAlignment="1">
      <alignment horizontal="left" vertical="top" wrapText="1"/>
    </xf>
    <xf numFmtId="0" fontId="9" fillId="0" borderId="0" xfId="0" applyFont="1" applyAlignment="1">
      <alignment horizontal="center" vertical="center" wrapText="1"/>
    </xf>
    <xf numFmtId="0" fontId="8" fillId="0" borderId="2" xfId="0" applyFont="1" applyBorder="1" applyAlignment="1">
      <alignment vertical="top"/>
    </xf>
    <xf numFmtId="0" fontId="9" fillId="4" borderId="3" xfId="0" applyFont="1" applyFill="1" applyBorder="1" applyAlignment="1" applyProtection="1">
      <alignment horizontal="right" vertical="center"/>
    </xf>
    <xf numFmtId="0" fontId="8" fillId="4" borderId="4" xfId="0" applyFont="1" applyFill="1" applyBorder="1" applyAlignment="1">
      <alignment horizontal="center" vertical="center"/>
    </xf>
    <xf numFmtId="0" fontId="8" fillId="0" borderId="0" xfId="0" applyFont="1" applyBorder="1" applyAlignment="1">
      <alignment vertical="top"/>
    </xf>
    <xf numFmtId="194" fontId="9" fillId="5" borderId="17" xfId="0" applyNumberFormat="1" applyFont="1" applyFill="1" applyBorder="1" applyAlignment="1">
      <alignment vertical="center"/>
    </xf>
    <xf numFmtId="0" fontId="8" fillId="5" borderId="18" xfId="0" applyFont="1" applyFill="1" applyBorder="1" applyAlignment="1">
      <alignment horizontal="center" vertical="center"/>
    </xf>
    <xf numFmtId="194" fontId="9" fillId="6" borderId="19" xfId="0" applyNumberFormat="1" applyFont="1" applyFill="1" applyBorder="1" applyAlignment="1">
      <alignment vertical="center"/>
    </xf>
    <xf numFmtId="0" fontId="8" fillId="6" borderId="20" xfId="0" applyFont="1" applyFill="1" applyBorder="1" applyAlignment="1">
      <alignment horizontal="center" vertical="center"/>
    </xf>
    <xf numFmtId="0" fontId="9" fillId="7" borderId="5" xfId="0" applyFont="1" applyFill="1" applyBorder="1" applyAlignment="1" applyProtection="1">
      <alignment vertical="center"/>
      <protection locked="0"/>
    </xf>
    <xf numFmtId="0" fontId="8" fillId="7" borderId="6" xfId="0" applyFont="1" applyFill="1" applyBorder="1" applyAlignment="1">
      <alignment horizontal="center" vertical="center"/>
    </xf>
    <xf numFmtId="0" fontId="7" fillId="0" borderId="21" xfId="0" applyFont="1" applyBorder="1" applyAlignment="1">
      <alignment vertical="top" wrapText="1"/>
    </xf>
    <xf numFmtId="0" fontId="7" fillId="0" borderId="22" xfId="0" applyFont="1" applyBorder="1" applyAlignment="1">
      <alignment vertical="top" wrapText="1"/>
    </xf>
    <xf numFmtId="14" fontId="12" fillId="0" borderId="23" xfId="0" applyNumberFormat="1" applyFont="1" applyFill="1" applyBorder="1" applyAlignment="1">
      <alignment horizontal="left" vertical="center" wrapText="1"/>
    </xf>
    <xf numFmtId="14" fontId="8" fillId="0" borderId="24" xfId="0" applyNumberFormat="1" applyFont="1" applyFill="1" applyBorder="1" applyAlignment="1">
      <alignment horizontal="left" vertical="center" wrapText="1"/>
    </xf>
    <xf numFmtId="0" fontId="7" fillId="0" borderId="25" xfId="0" applyFont="1" applyBorder="1" applyAlignment="1">
      <alignment wrapText="1"/>
    </xf>
    <xf numFmtId="0" fontId="7" fillId="0" borderId="26" xfId="0" applyFont="1" applyBorder="1" applyAlignment="1">
      <alignment wrapText="1"/>
    </xf>
    <xf numFmtId="0" fontId="21" fillId="0" borderId="0" xfId="0" applyFont="1" applyBorder="1" applyAlignment="1">
      <alignment horizontal="left" vertical="top" wrapText="1"/>
    </xf>
    <xf numFmtId="0" fontId="13" fillId="0" borderId="7" xfId="0" applyFont="1" applyFill="1" applyBorder="1" applyAlignment="1">
      <alignment vertical="top" wrapText="1"/>
    </xf>
    <xf numFmtId="0" fontId="13" fillId="0" borderId="8" xfId="0" applyFont="1" applyFill="1" applyBorder="1" applyAlignment="1">
      <alignment vertical="top"/>
    </xf>
    <xf numFmtId="0" fontId="13" fillId="0" borderId="8" xfId="0" applyFont="1" applyFill="1" applyBorder="1" applyAlignment="1">
      <alignment vertical="top" wrapText="1"/>
    </xf>
    <xf numFmtId="0" fontId="13" fillId="0" borderId="9" xfId="0" applyFont="1" applyFill="1" applyBorder="1" applyAlignment="1"/>
    <xf numFmtId="0" fontId="17" fillId="0" borderId="0" xfId="0" applyFont="1" applyAlignment="1">
      <alignment vertical="top" wrapText="1"/>
    </xf>
    <xf numFmtId="0" fontId="17" fillId="0" borderId="0" xfId="0" applyFont="1" applyAlignment="1">
      <alignment vertical="top"/>
    </xf>
    <xf numFmtId="0" fontId="9" fillId="0" borderId="11"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9" fillId="0" borderId="16" xfId="0" applyFont="1" applyBorder="1" applyAlignment="1" applyProtection="1">
      <alignment horizontal="center" vertical="center" wrapText="1"/>
      <protection locked="0"/>
    </xf>
    <xf numFmtId="0" fontId="17" fillId="0" borderId="0" xfId="0" applyFont="1" applyAlignment="1">
      <alignment horizontal="left" vertical="top" wrapText="1"/>
    </xf>
    <xf numFmtId="0" fontId="17" fillId="0" borderId="0" xfId="0" applyFont="1" applyAlignment="1">
      <alignment horizontal="left" vertical="top"/>
    </xf>
    <xf numFmtId="0" fontId="7" fillId="0" borderId="30" xfId="0" applyFont="1" applyBorder="1" applyAlignment="1">
      <alignment horizontal="left" wrapText="1"/>
    </xf>
    <xf numFmtId="0" fontId="7" fillId="0" borderId="0" xfId="0" applyFont="1" applyBorder="1" applyAlignment="1">
      <alignment horizontal="left" wrapText="1"/>
    </xf>
    <xf numFmtId="0" fontId="18" fillId="3" borderId="7" xfId="0" applyFont="1" applyFill="1" applyBorder="1" applyAlignment="1">
      <alignment horizontal="center" vertical="top"/>
    </xf>
    <xf numFmtId="0" fontId="19" fillId="3" borderId="8" xfId="0" applyFont="1" applyFill="1" applyBorder="1" applyAlignment="1">
      <alignment horizontal="center" vertical="top"/>
    </xf>
    <xf numFmtId="0" fontId="19" fillId="3" borderId="9" xfId="0" applyFont="1" applyFill="1" applyBorder="1" applyAlignment="1">
      <alignment horizontal="center" vertical="top"/>
    </xf>
    <xf numFmtId="194" fontId="18" fillId="3" borderId="7" xfId="0" applyNumberFormat="1" applyFont="1" applyFill="1" applyBorder="1" applyAlignment="1">
      <alignment horizontal="center" vertical="center"/>
    </xf>
    <xf numFmtId="194" fontId="18" fillId="3" borderId="8" xfId="0" applyNumberFormat="1" applyFont="1" applyFill="1" applyBorder="1" applyAlignment="1">
      <alignment horizontal="center" vertical="center"/>
    </xf>
    <xf numFmtId="0" fontId="19" fillId="3" borderId="9" xfId="0" applyFont="1" applyFill="1" applyBorder="1" applyAlignment="1">
      <alignment horizontal="center" vertical="center"/>
    </xf>
    <xf numFmtId="0" fontId="7" fillId="0" borderId="0" xfId="0" applyFont="1" applyAlignment="1">
      <alignment vertical="top" wrapText="1"/>
    </xf>
    <xf numFmtId="0" fontId="7" fillId="0" borderId="0" xfId="0" applyFont="1" applyAlignment="1">
      <alignment vertical="top"/>
    </xf>
    <xf numFmtId="0" fontId="7" fillId="0" borderId="0" xfId="0" applyFont="1" applyBorder="1" applyAlignment="1">
      <alignment vertical="top" wrapText="1"/>
    </xf>
    <xf numFmtId="194" fontId="15" fillId="0" borderId="10" xfId="1" applyNumberFormat="1" applyFont="1" applyFill="1" applyBorder="1" applyAlignment="1" applyProtection="1">
      <alignment horizontal="left" vertical="center"/>
    </xf>
    <xf numFmtId="0" fontId="15" fillId="0" borderId="10" xfId="0" applyFont="1" applyBorder="1" applyAlignment="1">
      <alignment horizontal="left"/>
    </xf>
    <xf numFmtId="0" fontId="9" fillId="0" borderId="0" xfId="0" applyFont="1" applyBorder="1" applyAlignment="1">
      <alignment horizontal="left" wrapText="1"/>
    </xf>
    <xf numFmtId="0" fontId="8" fillId="0" borderId="27" xfId="0" applyFont="1" applyFill="1" applyBorder="1" applyAlignment="1" applyProtection="1">
      <alignment horizontal="center" vertical="top" wrapText="1"/>
      <protection locked="0"/>
    </xf>
    <xf numFmtId="0" fontId="8" fillId="0" borderId="28" xfId="0" applyFont="1" applyFill="1" applyBorder="1" applyAlignment="1" applyProtection="1">
      <alignment horizontal="center" vertical="top" wrapText="1"/>
      <protection locked="0"/>
    </xf>
    <xf numFmtId="0" fontId="8" fillId="0" borderId="29" xfId="0" applyFont="1" applyFill="1" applyBorder="1" applyAlignment="1" applyProtection="1">
      <alignment horizontal="center" vertical="top" wrapText="1"/>
      <protection locked="0"/>
    </xf>
    <xf numFmtId="0" fontId="7" fillId="0" borderId="0" xfId="0" applyFont="1" applyBorder="1" applyAlignment="1">
      <alignment horizontal="left" vertical="center" wrapText="1"/>
    </xf>
    <xf numFmtId="0" fontId="7" fillId="0" borderId="0" xfId="0" applyFont="1" applyAlignment="1">
      <alignment horizontal="left" vertical="center" wrapText="1"/>
    </xf>
    <xf numFmtId="0" fontId="9" fillId="7" borderId="27" xfId="0" applyFont="1" applyFill="1" applyBorder="1" applyAlignment="1" applyProtection="1">
      <alignment horizontal="center" vertical="center" wrapText="1"/>
      <protection locked="0"/>
    </xf>
    <xf numFmtId="0" fontId="9" fillId="7" borderId="29" xfId="0" applyFont="1" applyFill="1" applyBorder="1" applyAlignment="1" applyProtection="1">
      <alignment horizontal="center" vertical="center" wrapText="1"/>
      <protection locked="0"/>
    </xf>
    <xf numFmtId="0" fontId="9" fillId="7" borderId="21" xfId="0" applyFont="1" applyFill="1" applyBorder="1" applyAlignment="1" applyProtection="1">
      <alignment horizontal="center" vertical="center" wrapText="1"/>
      <protection locked="0"/>
    </xf>
    <xf numFmtId="0" fontId="9" fillId="7" borderId="22" xfId="0" applyFont="1" applyFill="1" applyBorder="1" applyAlignment="1" applyProtection="1">
      <alignment horizontal="center" vertical="center" wrapText="1"/>
      <protection locked="0"/>
    </xf>
  </cellXfs>
  <cellStyles count="2">
    <cellStyle name="Link" xfId="1" builtinId="8"/>
    <cellStyle name="Standard"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hyperlink" Target="http://www.outdoorconcept.at/" TargetMode="External"/><Relationship Id="rId3"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5</xdr:col>
      <xdr:colOff>1752600</xdr:colOff>
      <xdr:row>0</xdr:row>
      <xdr:rowOff>698500</xdr:rowOff>
    </xdr:from>
    <xdr:to>
      <xdr:col>8</xdr:col>
      <xdr:colOff>12700</xdr:colOff>
      <xdr:row>2</xdr:row>
      <xdr:rowOff>1193800</xdr:rowOff>
    </xdr:to>
    <xdr:pic>
      <xdr:nvPicPr>
        <xdr:cNvPr id="12522" name="Picture 9" descr="durchhang_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 y="698500"/>
          <a:ext cx="21082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2184400</xdr:colOff>
      <xdr:row>0</xdr:row>
      <xdr:rowOff>88900</xdr:rowOff>
    </xdr:from>
    <xdr:to>
      <xdr:col>7</xdr:col>
      <xdr:colOff>139700</xdr:colOff>
      <xdr:row>0</xdr:row>
      <xdr:rowOff>647700</xdr:rowOff>
    </xdr:to>
    <xdr:pic>
      <xdr:nvPicPr>
        <xdr:cNvPr id="12523" name="Picture 3" descr="oc_logo_briefkopf">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14900" y="88900"/>
          <a:ext cx="161290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7</xdr:row>
      <xdr:rowOff>25400</xdr:rowOff>
    </xdr:from>
    <xdr:to>
      <xdr:col>8</xdr:col>
      <xdr:colOff>38100</xdr:colOff>
      <xdr:row>18</xdr:row>
      <xdr:rowOff>25400</xdr:rowOff>
    </xdr:to>
    <xdr:pic>
      <xdr:nvPicPr>
        <xdr:cNvPr id="12524" name="Picture 9" descr="durchhang_2"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40200" y="3835400"/>
          <a:ext cx="2476500" cy="205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152400</xdr:colOff>
      <xdr:row>15</xdr:row>
      <xdr:rowOff>0</xdr:rowOff>
    </xdr:from>
    <xdr:to>
      <xdr:col>7</xdr:col>
      <xdr:colOff>152400</xdr:colOff>
      <xdr:row>32</xdr:row>
      <xdr:rowOff>0</xdr:rowOff>
    </xdr:to>
    <xdr:sp macro="" textlink="">
      <xdr:nvSpPr>
        <xdr:cNvPr id="12525" name="Line 15"/>
        <xdr:cNvSpPr>
          <a:spLocks noChangeShapeType="1"/>
        </xdr:cNvSpPr>
      </xdr:nvSpPr>
      <xdr:spPr bwMode="auto">
        <a:xfrm>
          <a:off x="6540500" y="5384800"/>
          <a:ext cx="0" cy="2946400"/>
        </a:xfrm>
        <a:prstGeom prst="line">
          <a:avLst/>
        </a:prstGeom>
        <a:noFill/>
        <a:ln w="12700">
          <a:solidFill>
            <a:srgbClr val="FF0000"/>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12</xdr:row>
      <xdr:rowOff>177800</xdr:rowOff>
    </xdr:from>
    <xdr:to>
      <xdr:col>5</xdr:col>
      <xdr:colOff>12700</xdr:colOff>
      <xdr:row>12</xdr:row>
      <xdr:rowOff>177800</xdr:rowOff>
    </xdr:to>
    <xdr:sp macro="" textlink="">
      <xdr:nvSpPr>
        <xdr:cNvPr id="12526" name="Line 16"/>
        <xdr:cNvSpPr>
          <a:spLocks noChangeShapeType="1"/>
        </xdr:cNvSpPr>
      </xdr:nvSpPr>
      <xdr:spPr bwMode="auto">
        <a:xfrm flipV="1">
          <a:off x="2616200" y="4940300"/>
          <a:ext cx="127000" cy="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10</xdr:row>
      <xdr:rowOff>76200</xdr:rowOff>
    </xdr:from>
    <xdr:to>
      <xdr:col>5</xdr:col>
      <xdr:colOff>12700</xdr:colOff>
      <xdr:row>10</xdr:row>
      <xdr:rowOff>76200</xdr:rowOff>
    </xdr:to>
    <xdr:sp macro="" textlink="">
      <xdr:nvSpPr>
        <xdr:cNvPr id="12527" name="Line 17"/>
        <xdr:cNvSpPr>
          <a:spLocks noChangeShapeType="1"/>
        </xdr:cNvSpPr>
      </xdr:nvSpPr>
      <xdr:spPr bwMode="auto">
        <a:xfrm flipV="1">
          <a:off x="2616200" y="4381500"/>
          <a:ext cx="127000" cy="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6</xdr:row>
      <xdr:rowOff>215900</xdr:rowOff>
    </xdr:from>
    <xdr:to>
      <xdr:col>5</xdr:col>
      <xdr:colOff>12700</xdr:colOff>
      <xdr:row>6</xdr:row>
      <xdr:rowOff>215900</xdr:rowOff>
    </xdr:to>
    <xdr:sp macro="" textlink="">
      <xdr:nvSpPr>
        <xdr:cNvPr id="12528" name="Line 18"/>
        <xdr:cNvSpPr>
          <a:spLocks noChangeShapeType="1"/>
        </xdr:cNvSpPr>
      </xdr:nvSpPr>
      <xdr:spPr bwMode="auto">
        <a:xfrm flipV="1">
          <a:off x="2616200" y="3606800"/>
          <a:ext cx="127000" cy="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8</xdr:row>
      <xdr:rowOff>241300</xdr:rowOff>
    </xdr:from>
    <xdr:to>
      <xdr:col>5</xdr:col>
      <xdr:colOff>12700</xdr:colOff>
      <xdr:row>8</xdr:row>
      <xdr:rowOff>241300</xdr:rowOff>
    </xdr:to>
    <xdr:sp macro="" textlink="">
      <xdr:nvSpPr>
        <xdr:cNvPr id="12529" name="Line 19"/>
        <xdr:cNvSpPr>
          <a:spLocks noChangeShapeType="1"/>
        </xdr:cNvSpPr>
      </xdr:nvSpPr>
      <xdr:spPr bwMode="auto">
        <a:xfrm flipV="1">
          <a:off x="2616200" y="4089400"/>
          <a:ext cx="127000" cy="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18</xdr:row>
      <xdr:rowOff>63500</xdr:rowOff>
    </xdr:from>
    <xdr:to>
      <xdr:col>5</xdr:col>
      <xdr:colOff>12700</xdr:colOff>
      <xdr:row>18</xdr:row>
      <xdr:rowOff>63500</xdr:rowOff>
    </xdr:to>
    <xdr:sp macro="" textlink="">
      <xdr:nvSpPr>
        <xdr:cNvPr id="12530" name="Line 20"/>
        <xdr:cNvSpPr>
          <a:spLocks noChangeShapeType="1"/>
        </xdr:cNvSpPr>
      </xdr:nvSpPr>
      <xdr:spPr bwMode="auto">
        <a:xfrm flipV="1">
          <a:off x="2616200" y="5930900"/>
          <a:ext cx="127000" cy="0"/>
        </a:xfrm>
        <a:prstGeom prst="line">
          <a:avLst/>
        </a:prstGeom>
        <a:noFill/>
        <a:ln w="38100">
          <a:solidFill>
            <a:srgbClr val="FFC000"/>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4</xdr:col>
      <xdr:colOff>0</xdr:colOff>
      <xdr:row>16</xdr:row>
      <xdr:rowOff>63500</xdr:rowOff>
    </xdr:from>
    <xdr:to>
      <xdr:col>5</xdr:col>
      <xdr:colOff>12700</xdr:colOff>
      <xdr:row>16</xdr:row>
      <xdr:rowOff>63500</xdr:rowOff>
    </xdr:to>
    <xdr:sp macro="" textlink="">
      <xdr:nvSpPr>
        <xdr:cNvPr id="12531" name="Line 20"/>
        <xdr:cNvSpPr>
          <a:spLocks noChangeShapeType="1"/>
        </xdr:cNvSpPr>
      </xdr:nvSpPr>
      <xdr:spPr bwMode="auto">
        <a:xfrm flipV="1">
          <a:off x="2616200" y="5486400"/>
          <a:ext cx="127000" cy="0"/>
        </a:xfrm>
        <a:prstGeom prst="line">
          <a:avLst/>
        </a:prstGeom>
        <a:noFill/>
        <a:ln w="38100">
          <a:solidFill>
            <a:srgbClr val="FFFF00"/>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5</xdr:col>
      <xdr:colOff>1473200</xdr:colOff>
      <xdr:row>3</xdr:row>
      <xdr:rowOff>215900</xdr:rowOff>
    </xdr:from>
    <xdr:to>
      <xdr:col>5</xdr:col>
      <xdr:colOff>2832100</xdr:colOff>
      <xdr:row>3</xdr:row>
      <xdr:rowOff>228600</xdr:rowOff>
    </xdr:to>
    <xdr:sp macro="" textlink="">
      <xdr:nvSpPr>
        <xdr:cNvPr id="12532" name="Line 18"/>
        <xdr:cNvSpPr>
          <a:spLocks noChangeShapeType="1"/>
        </xdr:cNvSpPr>
      </xdr:nvSpPr>
      <xdr:spPr bwMode="auto">
        <a:xfrm flipV="1">
          <a:off x="4203700" y="2730500"/>
          <a:ext cx="1358900" cy="1270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5</xdr:col>
      <xdr:colOff>2222500</xdr:colOff>
      <xdr:row>5</xdr:row>
      <xdr:rowOff>215900</xdr:rowOff>
    </xdr:from>
    <xdr:to>
      <xdr:col>6</xdr:col>
      <xdr:colOff>12700</xdr:colOff>
      <xdr:row>5</xdr:row>
      <xdr:rowOff>215900</xdr:rowOff>
    </xdr:to>
    <xdr:sp macro="" textlink="">
      <xdr:nvSpPr>
        <xdr:cNvPr id="12533" name="Line 18"/>
        <xdr:cNvSpPr>
          <a:spLocks noChangeShapeType="1"/>
        </xdr:cNvSpPr>
      </xdr:nvSpPr>
      <xdr:spPr bwMode="auto">
        <a:xfrm flipV="1">
          <a:off x="4953000" y="3187700"/>
          <a:ext cx="647700" cy="0"/>
        </a:xfrm>
        <a:prstGeom prst="line">
          <a:avLst/>
        </a:prstGeom>
        <a:noFill/>
        <a:ln w="38100">
          <a:solidFill>
            <a:srgbClr val="C0C0FF"/>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mc:AlternateContent xmlns:mc="http://schemas.openxmlformats.org/markup-compatibility/2006">
    <mc:Choice xmlns:a14="http://schemas.microsoft.com/office/drawing/2010/main" Requires="a14">
      <xdr:twoCellAnchor editAs="oneCell">
        <xdr:from>
          <xdr:col>0</xdr:col>
          <xdr:colOff>25400</xdr:colOff>
          <xdr:row>2</xdr:row>
          <xdr:rowOff>330200</xdr:rowOff>
        </xdr:from>
        <xdr:to>
          <xdr:col>5</xdr:col>
          <xdr:colOff>952500</xdr:colOff>
          <xdr:row>3</xdr:row>
          <xdr:rowOff>0</xdr:rowOff>
        </xdr:to>
        <xdr:sp macro="" textlink="">
          <xdr:nvSpPr>
            <xdr:cNvPr id="12289" name="Bild 41" hidden="1">
              <a:extLst>
                <a:ext uri="{63B3BB69-23CF-44E3-9099-C40C66FF867C}">
                  <a14:compatExt spid="_x0000_s1228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952500</xdr:colOff>
      <xdr:row>19</xdr:row>
      <xdr:rowOff>0</xdr:rowOff>
    </xdr:from>
    <xdr:to>
      <xdr:col>1</xdr:col>
      <xdr:colOff>838200</xdr:colOff>
      <xdr:row>19</xdr:row>
      <xdr:rowOff>0</xdr:rowOff>
    </xdr:to>
    <xdr:sp macro="" textlink="">
      <xdr:nvSpPr>
        <xdr:cNvPr id="1122" name="Line 2"/>
        <xdr:cNvSpPr>
          <a:spLocks noChangeShapeType="1"/>
        </xdr:cNvSpPr>
      </xdr:nvSpPr>
      <xdr:spPr bwMode="auto">
        <a:xfrm>
          <a:off x="1612900" y="2895600"/>
          <a:ext cx="0" cy="0"/>
        </a:xfrm>
        <a:prstGeom prst="line">
          <a:avLst/>
        </a:prstGeom>
        <a:noFill/>
        <a:ln w="17145">
          <a:solidFill>
            <a:srgbClr val="000000"/>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de-DE"/>
        </a:p>
      </xdr:txBody>
    </xdr:sp>
    <xdr:clientData/>
  </xdr:twoCellAnchor>
  <xdr:twoCellAnchor>
    <xdr:from>
      <xdr:col>1</xdr:col>
      <xdr:colOff>1028700</xdr:colOff>
      <xdr:row>19</xdr:row>
      <xdr:rowOff>0</xdr:rowOff>
    </xdr:from>
    <xdr:to>
      <xdr:col>1</xdr:col>
      <xdr:colOff>838200</xdr:colOff>
      <xdr:row>19</xdr:row>
      <xdr:rowOff>0</xdr:rowOff>
    </xdr:to>
    <xdr:sp macro="" textlink="">
      <xdr:nvSpPr>
        <xdr:cNvPr id="1123" name="Zeichnung 36"/>
        <xdr:cNvSpPr>
          <a:spLocks/>
        </xdr:cNvSpPr>
      </xdr:nvSpPr>
      <xdr:spPr bwMode="auto">
        <a:xfrm>
          <a:off x="1612900" y="2895600"/>
          <a:ext cx="0" cy="0"/>
        </a:xfrm>
        <a:custGeom>
          <a:avLst/>
          <a:gdLst>
            <a:gd name="T0" fmla="*/ 0 w 16384"/>
            <a:gd name="T1" fmla="*/ 0 h 16384"/>
            <a:gd name="T2" fmla="*/ 0 w 16384"/>
            <a:gd name="T3" fmla="*/ 0 h 16384"/>
            <a:gd name="T4" fmla="*/ 0 w 16384"/>
            <a:gd name="T5" fmla="*/ 0 h 16384"/>
            <a:gd name="T6" fmla="*/ 0 w 16384"/>
            <a:gd name="T7" fmla="*/ 0 h 16384"/>
            <a:gd name="T8" fmla="*/ 0 w 16384"/>
            <a:gd name="T9" fmla="*/ 0 h 16384"/>
            <a:gd name="T10" fmla="*/ 0 w 16384"/>
            <a:gd name="T11" fmla="*/ 0 h 16384"/>
            <a:gd name="T12" fmla="*/ 0 w 16384"/>
            <a:gd name="T13" fmla="*/ 0 h 16384"/>
            <a:gd name="T14" fmla="*/ 0 w 16384"/>
            <a:gd name="T15" fmla="*/ 0 h 16384"/>
            <a:gd name="T16" fmla="*/ 0 w 16384"/>
            <a:gd name="T17" fmla="*/ 0 h 16384"/>
            <a:gd name="T18" fmla="*/ 0 w 16384"/>
            <a:gd name="T19" fmla="*/ 0 h 16384"/>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6384"/>
            <a:gd name="T31" fmla="*/ 0 h 16384"/>
            <a:gd name="T32" fmla="*/ 16384 w 16384"/>
            <a:gd name="T33" fmla="*/ 16384 h 16384"/>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6384" h="16384">
              <a:moveTo>
                <a:pt x="16384" y="0"/>
              </a:moveTo>
              <a:lnTo>
                <a:pt x="13107" y="4915"/>
              </a:lnTo>
              <a:lnTo>
                <a:pt x="8192" y="8192"/>
              </a:lnTo>
              <a:lnTo>
                <a:pt x="16384" y="0"/>
              </a:lnTo>
              <a:lnTo>
                <a:pt x="8192" y="9830"/>
              </a:lnTo>
              <a:lnTo>
                <a:pt x="3277" y="13107"/>
              </a:lnTo>
              <a:lnTo>
                <a:pt x="0" y="8192"/>
              </a:lnTo>
              <a:lnTo>
                <a:pt x="4915" y="8192"/>
              </a:lnTo>
              <a:lnTo>
                <a:pt x="9830" y="11469"/>
              </a:lnTo>
              <a:lnTo>
                <a:pt x="14746" y="16384"/>
              </a:lnTo>
            </a:path>
          </a:pathLst>
        </a:custGeom>
        <a:noFill/>
        <a:ln w="1714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de-DE"/>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J35"/>
  <sheetViews>
    <sheetView showGridLines="0" showRowColHeaders="0" showZeros="0" tabSelected="1" showRuler="0" showOutlineSymbols="0" zoomScale="150" zoomScaleNormal="150" zoomScaleSheetLayoutView="100" zoomScalePageLayoutView="150" workbookViewId="0">
      <selection activeCell="C23" sqref="C23:G23"/>
    </sheetView>
  </sheetViews>
  <sheetFormatPr baseColWidth="10" defaultColWidth="11.5" defaultRowHeight="12" x14ac:dyDescent="0"/>
  <cols>
    <col min="1" max="1" width="14.83203125" style="10" customWidth="1"/>
    <col min="2" max="2" width="4.5" style="10" customWidth="1"/>
    <col min="3" max="3" width="9.6640625" style="10" customWidth="1"/>
    <col min="4" max="4" width="5.33203125" style="10" customWidth="1"/>
    <col min="5" max="5" width="1.5" style="10" customWidth="1"/>
    <col min="6" max="6" width="37.5" style="11" customWidth="1"/>
    <col min="7" max="7" width="10.5" style="11" customWidth="1"/>
    <col min="8" max="8" width="2.5" style="10" customWidth="1"/>
    <col min="9" max="16384" width="11.5" style="10"/>
  </cols>
  <sheetData>
    <row r="1" spans="1:8" ht="62.25" customHeight="1">
      <c r="A1" s="92" t="s">
        <v>30</v>
      </c>
      <c r="B1" s="92"/>
      <c r="C1" s="92"/>
      <c r="D1" s="92"/>
      <c r="E1" s="92"/>
      <c r="F1" s="92"/>
      <c r="G1" s="20"/>
      <c r="H1" s="19"/>
    </row>
    <row r="2" spans="1:8" s="13" customFormat="1" ht="36.75" customHeight="1">
      <c r="A2" s="92"/>
      <c r="B2" s="92"/>
      <c r="C2" s="92"/>
      <c r="D2" s="92"/>
      <c r="E2" s="92"/>
      <c r="F2" s="92"/>
      <c r="G2" s="51"/>
      <c r="H2" s="51"/>
    </row>
    <row r="3" spans="1:8" s="12" customFormat="1" ht="100.5" customHeight="1" thickBot="1">
      <c r="A3" s="64"/>
      <c r="B3" s="64"/>
      <c r="C3" s="64"/>
      <c r="D3" s="64"/>
      <c r="E3" s="64"/>
      <c r="F3" s="64"/>
      <c r="G3" s="64"/>
      <c r="H3" s="64"/>
    </row>
    <row r="4" spans="1:8" ht="33" customHeight="1" thickBot="1">
      <c r="A4" s="77" t="s">
        <v>32</v>
      </c>
      <c r="B4" s="78"/>
      <c r="C4" s="78"/>
      <c r="D4" s="78"/>
      <c r="E4" s="78"/>
      <c r="F4" s="78"/>
      <c r="G4" s="98" t="s">
        <v>36</v>
      </c>
      <c r="H4" s="99"/>
    </row>
    <row r="5" spans="1:8" ht="3" customHeight="1" thickBot="1">
      <c r="A5" s="46"/>
      <c r="B5" s="45"/>
      <c r="C5" s="45"/>
      <c r="D5" s="45"/>
      <c r="E5" s="45"/>
      <c r="F5" s="45"/>
      <c r="G5" s="47"/>
      <c r="H5" s="32"/>
    </row>
    <row r="6" spans="1:8" ht="33" customHeight="1" thickBot="1">
      <c r="A6" s="77" t="s">
        <v>33</v>
      </c>
      <c r="B6" s="77"/>
      <c r="C6" s="77"/>
      <c r="D6" s="77"/>
      <c r="E6" s="77"/>
      <c r="F6" s="77"/>
      <c r="G6" s="100">
        <v>2</v>
      </c>
      <c r="H6" s="101"/>
    </row>
    <row r="7" spans="1:8" ht="33" customHeight="1" thickTop="1">
      <c r="A7" s="34" t="s">
        <v>16</v>
      </c>
      <c r="B7" s="18" t="s">
        <v>2</v>
      </c>
      <c r="C7" s="49">
        <f>IF(G6=0,0,IF(G4="ja",220+(G6*80),520+(G6*80)))</f>
        <v>380</v>
      </c>
      <c r="D7" s="50" t="s">
        <v>11</v>
      </c>
      <c r="E7" s="48"/>
      <c r="F7" s="79" t="s">
        <v>31</v>
      </c>
      <c r="G7" s="79"/>
      <c r="H7" s="79"/>
    </row>
    <row r="8" spans="1:8" ht="3" customHeight="1" thickBot="1">
      <c r="A8" s="33"/>
      <c r="B8" s="15"/>
      <c r="C8" s="22"/>
      <c r="D8" s="23"/>
      <c r="E8" s="21"/>
      <c r="F8" s="80"/>
      <c r="G8" s="80"/>
      <c r="H8" s="80"/>
    </row>
    <row r="9" spans="1:8" ht="33" customHeight="1">
      <c r="A9" s="34" t="s">
        <v>10</v>
      </c>
      <c r="B9" s="18" t="s">
        <v>1</v>
      </c>
      <c r="C9" s="56">
        <v>50</v>
      </c>
      <c r="D9" s="57" t="s">
        <v>9</v>
      </c>
      <c r="E9" s="21"/>
      <c r="F9" s="97" t="s">
        <v>29</v>
      </c>
      <c r="G9" s="97"/>
      <c r="H9" s="97"/>
    </row>
    <row r="10" spans="1:8" ht="3" customHeight="1" thickBot="1">
      <c r="A10" s="33"/>
      <c r="B10" s="15"/>
      <c r="C10" s="22"/>
      <c r="D10" s="23"/>
      <c r="E10" s="21"/>
      <c r="F10" s="97"/>
      <c r="G10" s="97"/>
      <c r="H10" s="97"/>
    </row>
    <row r="11" spans="1:8" ht="33" customHeight="1">
      <c r="A11" s="34" t="s">
        <v>4</v>
      </c>
      <c r="B11" s="18" t="s">
        <v>6</v>
      </c>
      <c r="C11" s="56">
        <v>1</v>
      </c>
      <c r="D11" s="57" t="s">
        <v>8</v>
      </c>
      <c r="E11" s="21"/>
      <c r="F11" s="87" t="s">
        <v>34</v>
      </c>
      <c r="G11" s="87"/>
      <c r="H11" s="88"/>
    </row>
    <row r="12" spans="1:8" ht="3" customHeight="1" thickBot="1">
      <c r="A12" s="33"/>
      <c r="B12" s="15"/>
      <c r="C12" s="22">
        <v>20</v>
      </c>
      <c r="D12" s="23"/>
      <c r="E12" s="21"/>
      <c r="F12" s="87"/>
      <c r="G12" s="87"/>
      <c r="H12" s="88"/>
    </row>
    <row r="13" spans="1:8" ht="33" customHeight="1">
      <c r="A13" s="34" t="s">
        <v>7</v>
      </c>
      <c r="B13" s="18" t="s">
        <v>3</v>
      </c>
      <c r="C13" s="56">
        <v>20</v>
      </c>
      <c r="D13" s="57" t="s">
        <v>8</v>
      </c>
      <c r="E13" s="21"/>
      <c r="F13" s="89" t="s">
        <v>35</v>
      </c>
      <c r="G13" s="89"/>
      <c r="H13" s="88"/>
    </row>
    <row r="14" spans="1:8" ht="3" customHeight="1">
      <c r="A14" s="34"/>
      <c r="B14" s="18"/>
      <c r="C14" s="41"/>
      <c r="D14" s="42"/>
      <c r="E14" s="21"/>
      <c r="F14" s="24"/>
      <c r="G14" s="24"/>
      <c r="H14" s="32"/>
    </row>
    <row r="15" spans="1:8" s="36" customFormat="1" ht="13.5" customHeight="1" thickBot="1">
      <c r="A15" s="90" t="s">
        <v>21</v>
      </c>
      <c r="B15" s="91"/>
      <c r="C15" s="91"/>
      <c r="D15" s="91"/>
      <c r="E15" s="38"/>
      <c r="F15" s="84" t="s">
        <v>22</v>
      </c>
      <c r="G15" s="85"/>
      <c r="H15" s="86"/>
    </row>
    <row r="16" spans="1:8" ht="3" customHeight="1">
      <c r="A16" s="38"/>
      <c r="B16" s="38"/>
      <c r="C16" s="38"/>
      <c r="D16" s="38"/>
      <c r="E16" s="38"/>
      <c r="F16" s="10"/>
      <c r="G16" s="10"/>
      <c r="H16" s="19"/>
    </row>
    <row r="17" spans="1:10" ht="32.25" customHeight="1">
      <c r="A17" s="35" t="s">
        <v>24</v>
      </c>
      <c r="B17" s="16" t="s">
        <v>5</v>
      </c>
      <c r="C17" s="52">
        <f>C19/3</f>
        <v>18.750747563304969</v>
      </c>
      <c r="D17" s="53" t="s">
        <v>0</v>
      </c>
      <c r="E17" s="25"/>
      <c r="F17" s="96" t="s">
        <v>25</v>
      </c>
      <c r="G17" s="96"/>
      <c r="H17" s="19"/>
    </row>
    <row r="18" spans="1:10" ht="3" customHeight="1">
      <c r="A18" s="38"/>
      <c r="B18" s="38"/>
      <c r="C18" s="38"/>
      <c r="D18" s="38"/>
      <c r="E18" s="38"/>
      <c r="F18" s="44"/>
      <c r="G18" s="44"/>
      <c r="H18" s="19"/>
    </row>
    <row r="19" spans="1:10" ht="32.25" customHeight="1">
      <c r="A19" s="35" t="s">
        <v>20</v>
      </c>
      <c r="B19" s="16" t="s">
        <v>5</v>
      </c>
      <c r="C19" s="54">
        <f>IF(C11=0,0,berechnung!B8)</f>
        <v>56.252242689914908</v>
      </c>
      <c r="D19" s="55" t="s">
        <v>0</v>
      </c>
      <c r="E19" s="25"/>
      <c r="F19" s="96" t="s">
        <v>26</v>
      </c>
      <c r="G19" s="96"/>
      <c r="H19" s="19"/>
    </row>
    <row r="20" spans="1:10" ht="3" customHeight="1">
      <c r="A20" s="26"/>
      <c r="B20" s="26"/>
      <c r="C20" s="26"/>
      <c r="D20" s="26"/>
      <c r="E20" s="26"/>
      <c r="F20" s="44"/>
      <c r="G20" s="44"/>
      <c r="H20" s="19"/>
    </row>
    <row r="21" spans="1:10" s="14" customFormat="1" ht="12" customHeight="1">
      <c r="A21" s="27" t="s">
        <v>17</v>
      </c>
      <c r="B21" s="28"/>
      <c r="C21" s="28"/>
      <c r="D21" s="28"/>
      <c r="E21" s="28"/>
      <c r="F21" s="29"/>
      <c r="G21" s="29"/>
      <c r="H21" s="19"/>
    </row>
    <row r="22" spans="1:10" ht="3" customHeight="1" thickBot="1">
      <c r="A22" s="26"/>
      <c r="B22" s="26"/>
      <c r="C22" s="26"/>
      <c r="D22" s="26"/>
      <c r="E22" s="26"/>
      <c r="F22" s="30"/>
      <c r="G22" s="30"/>
      <c r="H22" s="19"/>
    </row>
    <row r="23" spans="1:10" ht="33" customHeight="1" thickBot="1">
      <c r="A23" s="70" t="s">
        <v>12</v>
      </c>
      <c r="B23" s="70"/>
      <c r="C23" s="93"/>
      <c r="D23" s="94"/>
      <c r="E23" s="94"/>
      <c r="F23" s="94"/>
      <c r="G23" s="95"/>
      <c r="H23" s="19"/>
    </row>
    <row r="24" spans="1:10" ht="3" customHeight="1" thickBot="1">
      <c r="A24" s="33"/>
      <c r="B24" s="33"/>
      <c r="C24" s="31"/>
      <c r="D24" s="31"/>
      <c r="E24" s="31"/>
      <c r="F24" s="31"/>
      <c r="G24" s="31"/>
      <c r="H24" s="19"/>
    </row>
    <row r="25" spans="1:10" ht="33" customHeight="1" thickBot="1">
      <c r="A25" s="69" t="s">
        <v>18</v>
      </c>
      <c r="B25" s="69"/>
      <c r="C25" s="93"/>
      <c r="D25" s="94"/>
      <c r="E25" s="94"/>
      <c r="F25" s="94"/>
      <c r="G25" s="95"/>
      <c r="H25" s="19"/>
    </row>
    <row r="26" spans="1:10" ht="3" customHeight="1" thickBot="1">
      <c r="A26" s="33"/>
      <c r="B26" s="33"/>
      <c r="C26" s="31"/>
      <c r="D26" s="31"/>
      <c r="E26" s="31"/>
      <c r="F26" s="31"/>
      <c r="G26" s="31"/>
      <c r="H26" s="19"/>
    </row>
    <row r="27" spans="1:10" ht="33" customHeight="1" thickBot="1">
      <c r="A27" s="69" t="s">
        <v>13</v>
      </c>
      <c r="B27" s="69"/>
      <c r="C27" s="93"/>
      <c r="D27" s="94"/>
      <c r="E27" s="94"/>
      <c r="F27" s="94"/>
      <c r="G27" s="95"/>
      <c r="H27" s="19"/>
      <c r="J27" s="37"/>
    </row>
    <row r="28" spans="1:10" ht="3" customHeight="1" thickBot="1">
      <c r="A28" s="33"/>
      <c r="B28" s="33"/>
      <c r="C28" s="31"/>
      <c r="D28" s="31"/>
      <c r="E28" s="31"/>
      <c r="F28" s="31"/>
      <c r="G28" s="31"/>
      <c r="H28" s="19"/>
      <c r="J28" s="37"/>
    </row>
    <row r="29" spans="1:10" ht="9" customHeight="1">
      <c r="A29" s="69" t="s">
        <v>14</v>
      </c>
      <c r="B29" s="70"/>
      <c r="C29" s="71"/>
      <c r="D29" s="72"/>
      <c r="E29" s="31"/>
      <c r="F29" s="58" t="s">
        <v>15</v>
      </c>
      <c r="G29" s="59"/>
      <c r="H29" s="19"/>
      <c r="J29" s="37"/>
    </row>
    <row r="30" spans="1:10" ht="15" customHeight="1">
      <c r="A30" s="70"/>
      <c r="B30" s="70"/>
      <c r="C30" s="73"/>
      <c r="D30" s="74"/>
      <c r="E30" s="31"/>
      <c r="F30" s="60">
        <f ca="1">TODAY()</f>
        <v>42008</v>
      </c>
      <c r="G30" s="61"/>
      <c r="H30" s="19"/>
    </row>
    <row r="31" spans="1:10" ht="9" customHeight="1" thickBot="1">
      <c r="A31" s="70"/>
      <c r="B31" s="70"/>
      <c r="C31" s="75"/>
      <c r="D31" s="76"/>
      <c r="E31" s="31"/>
      <c r="F31" s="62" t="s">
        <v>19</v>
      </c>
      <c r="G31" s="63"/>
      <c r="H31" s="19"/>
    </row>
    <row r="32" spans="1:10" s="43" customFormat="1" ht="3" customHeight="1"/>
    <row r="33" spans="1:8" s="32" customFormat="1" ht="13.5" customHeight="1">
      <c r="A33" s="81" t="s">
        <v>23</v>
      </c>
      <c r="B33" s="82"/>
      <c r="C33" s="82"/>
      <c r="D33" s="82"/>
      <c r="E33" s="82"/>
      <c r="F33" s="82"/>
      <c r="G33" s="82"/>
      <c r="H33" s="83"/>
    </row>
    <row r="34" spans="1:8" ht="108.75" customHeight="1">
      <c r="A34" s="65" t="s">
        <v>28</v>
      </c>
      <c r="B34" s="66"/>
      <c r="C34" s="66"/>
      <c r="D34" s="66"/>
      <c r="E34" s="66"/>
      <c r="F34" s="67"/>
      <c r="G34" s="67"/>
      <c r="H34" s="68"/>
    </row>
    <row r="35" spans="1:8" s="17" customFormat="1" ht="15" customHeight="1">
      <c r="A35" s="39" t="s">
        <v>27</v>
      </c>
      <c r="F35" s="40"/>
      <c r="G35" s="40"/>
    </row>
  </sheetData>
  <sheetProtection password="C73A" sheet="1" objects="1" scenarios="1" selectLockedCells="1"/>
  <mergeCells count="24">
    <mergeCell ref="F17:G17"/>
    <mergeCell ref="F9:H10"/>
    <mergeCell ref="G4:H4"/>
    <mergeCell ref="G6:H6"/>
    <mergeCell ref="A27:B27"/>
    <mergeCell ref="F11:H12"/>
    <mergeCell ref="F13:H13"/>
    <mergeCell ref="A15:D15"/>
    <mergeCell ref="A1:F2"/>
    <mergeCell ref="C23:G23"/>
    <mergeCell ref="C25:G25"/>
    <mergeCell ref="C27:G27"/>
    <mergeCell ref="A6:F6"/>
    <mergeCell ref="F19:G19"/>
    <mergeCell ref="A3:H3"/>
    <mergeCell ref="A34:H34"/>
    <mergeCell ref="A29:B31"/>
    <mergeCell ref="C29:D31"/>
    <mergeCell ref="A23:B23"/>
    <mergeCell ref="A25:B25"/>
    <mergeCell ref="A4:F4"/>
    <mergeCell ref="F7:H8"/>
    <mergeCell ref="A33:H33"/>
    <mergeCell ref="F15:H15"/>
  </mergeCells>
  <phoneticPr fontId="2" type="noConversion"/>
  <pageMargins left="0.78740157480314965" right="0.78740157480314965" top="0.39370078740157483" bottom="0.39370078740157483" header="0.51181102362204722" footer="0.51181102362204722"/>
  <pageSetup paperSize="9" orientation="portrait"/>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9"/>
  <sheetViews>
    <sheetView showGridLines="0" showRuler="0" workbookViewId="0">
      <selection activeCell="C11" sqref="C11"/>
    </sheetView>
  </sheetViews>
  <sheetFormatPr baseColWidth="10" defaultColWidth="11.5" defaultRowHeight="12" x14ac:dyDescent="0"/>
  <cols>
    <col min="1" max="1" width="10.1640625" style="3" customWidth="1"/>
    <col min="2" max="2" width="11" style="3" customWidth="1"/>
    <col min="3" max="3" width="9.6640625" style="3" customWidth="1"/>
    <col min="4" max="4" width="7.6640625" style="3" customWidth="1"/>
    <col min="5" max="5" width="10.5" style="3" customWidth="1"/>
    <col min="6" max="6" width="5.6640625" style="3" customWidth="1"/>
    <col min="7" max="16384" width="11.5" style="3"/>
  </cols>
  <sheetData>
    <row r="1" spans="1:7">
      <c r="A1" s="1"/>
      <c r="B1" s="2">
        <f>eingabe!C9</f>
        <v>50</v>
      </c>
      <c r="C1" s="2"/>
      <c r="D1" s="2"/>
      <c r="E1" s="2"/>
      <c r="F1" s="2"/>
      <c r="G1" s="2"/>
    </row>
    <row r="2" spans="1:7">
      <c r="A2" s="1"/>
      <c r="B2" s="2">
        <f>B1*G5/1000</f>
        <v>4.9034029616553895E-4</v>
      </c>
      <c r="C2" s="2"/>
      <c r="D2" s="2">
        <f>B2*B6</f>
        <v>9.8068059233107786E-3</v>
      </c>
      <c r="E2" s="2"/>
      <c r="F2" s="2"/>
      <c r="G2" s="2">
        <v>1</v>
      </c>
    </row>
    <row r="3" spans="1:7">
      <c r="A3" s="1"/>
      <c r="B3" s="2">
        <f>eingabe!C7</f>
        <v>380</v>
      </c>
      <c r="C3" s="2"/>
      <c r="D3" s="2"/>
      <c r="E3" s="2"/>
      <c r="F3" s="2"/>
      <c r="G3" s="2">
        <v>101.97</v>
      </c>
    </row>
    <row r="4" spans="1:7">
      <c r="A4" s="1"/>
      <c r="B4" s="2">
        <f>B3*G5</f>
        <v>3.7265862508580958</v>
      </c>
      <c r="C4" s="2"/>
      <c r="D4" s="2">
        <f>D2/2</f>
        <v>4.9034029616553893E-3</v>
      </c>
      <c r="E4" s="2"/>
      <c r="F4" s="2"/>
      <c r="G4" s="2">
        <v>1</v>
      </c>
    </row>
    <row r="5" spans="1:7">
      <c r="A5" s="1"/>
      <c r="B5" s="2">
        <f>eingabe!C11</f>
        <v>1</v>
      </c>
      <c r="C5" s="2"/>
      <c r="D5" s="2">
        <f>B4/2</f>
        <v>1.8632931254290479</v>
      </c>
      <c r="E5" s="2"/>
      <c r="F5" s="2"/>
      <c r="G5" s="2">
        <f>G4/G3</f>
        <v>9.8068059233107786E-3</v>
      </c>
    </row>
    <row r="6" spans="1:7">
      <c r="A6" s="1"/>
      <c r="B6" s="2">
        <f>eingabe!C13</f>
        <v>20</v>
      </c>
      <c r="C6" s="2"/>
      <c r="D6" s="2">
        <f>SUM(D4:D5)</f>
        <v>1.8681965283907034</v>
      </c>
      <c r="E6" s="2"/>
      <c r="F6" s="2"/>
      <c r="G6" s="2"/>
    </row>
    <row r="7" spans="1:7">
      <c r="A7" s="1"/>
      <c r="B7" s="4">
        <f>E18</f>
        <v>18.750747563304969</v>
      </c>
      <c r="C7" s="2"/>
      <c r="D7" s="1"/>
      <c r="E7" s="2">
        <f>D6*D6</f>
        <v>3.4901582686910761</v>
      </c>
      <c r="F7" s="2"/>
      <c r="G7" s="2"/>
    </row>
    <row r="8" spans="1:7">
      <c r="A8" s="1">
        <v>3</v>
      </c>
      <c r="B8" s="4">
        <f>B7*A8</f>
        <v>56.252242689914908</v>
      </c>
      <c r="C8" s="2"/>
      <c r="D8" s="1"/>
      <c r="E8" s="2"/>
      <c r="F8" s="2"/>
      <c r="G8" s="2"/>
    </row>
    <row r="9" spans="1:7">
      <c r="A9" s="1"/>
      <c r="B9" s="4"/>
      <c r="C9" s="2"/>
      <c r="D9" s="1"/>
      <c r="E9" s="2"/>
      <c r="F9" s="2"/>
      <c r="G9" s="2"/>
    </row>
    <row r="10" spans="1:7">
      <c r="A10" s="2"/>
      <c r="B10" s="2"/>
      <c r="C10" s="2"/>
      <c r="D10" s="2"/>
      <c r="E10" s="2"/>
      <c r="F10" s="2"/>
      <c r="G10" s="2"/>
    </row>
    <row r="11" spans="1:7">
      <c r="A11" s="2">
        <f>B2</f>
        <v>4.9034029616553895E-4</v>
      </c>
      <c r="B11" s="2"/>
      <c r="C11" s="2">
        <f>B4</f>
        <v>3.7265862508580958</v>
      </c>
      <c r="D11" s="2"/>
      <c r="E11" s="2"/>
      <c r="F11" s="2"/>
      <c r="G11" s="2"/>
    </row>
    <row r="12" spans="1:7">
      <c r="A12" s="2">
        <f>B6*B6</f>
        <v>400</v>
      </c>
      <c r="B12" s="2"/>
      <c r="C12" s="2">
        <f>B6</f>
        <v>20</v>
      </c>
      <c r="D12" s="2"/>
      <c r="E12" s="2"/>
      <c r="F12" s="2"/>
      <c r="G12" s="2"/>
    </row>
    <row r="13" spans="1:7">
      <c r="A13" s="2">
        <f>A11*A12</f>
        <v>0.19613611846621559</v>
      </c>
      <c r="B13" s="2"/>
      <c r="C13" s="2">
        <f>C11*C12</f>
        <v>74.531725017161918</v>
      </c>
      <c r="D13" s="2"/>
      <c r="E13" s="2"/>
      <c r="F13" s="2"/>
      <c r="G13" s="2"/>
    </row>
    <row r="14" spans="1:7">
      <c r="A14" s="2">
        <f>A13/8</f>
        <v>2.4517014808276949E-2</v>
      </c>
      <c r="B14" s="2"/>
      <c r="C14" s="2">
        <f>C13/4</f>
        <v>18.632931254290479</v>
      </c>
      <c r="D14" s="2">
        <f>C14+A14</f>
        <v>18.657448269098758</v>
      </c>
      <c r="E14" s="2"/>
      <c r="F14" s="2"/>
      <c r="G14" s="2"/>
    </row>
    <row r="15" spans="1:7">
      <c r="A15" s="2"/>
      <c r="B15" s="2"/>
      <c r="C15" s="2"/>
      <c r="D15" s="4">
        <f>D14/B5</f>
        <v>18.657448269098758</v>
      </c>
      <c r="E15" s="2"/>
      <c r="F15" s="2"/>
      <c r="G15" s="2"/>
    </row>
    <row r="16" spans="1:7">
      <c r="A16" s="2"/>
      <c r="B16" s="2"/>
      <c r="C16" s="2"/>
      <c r="D16" s="1"/>
      <c r="E16" s="4">
        <f>D15*D15</f>
        <v>348.10037591409622</v>
      </c>
      <c r="F16" s="2"/>
      <c r="G16" s="2"/>
    </row>
    <row r="17" spans="1:7">
      <c r="A17" s="2"/>
      <c r="B17" s="5"/>
      <c r="C17" s="2"/>
      <c r="D17" s="1"/>
      <c r="E17" s="4">
        <f>SUM(E5:E16)</f>
        <v>351.59053418278728</v>
      </c>
      <c r="F17" s="2"/>
      <c r="G17" s="2"/>
    </row>
    <row r="18" spans="1:7">
      <c r="A18" s="5"/>
      <c r="B18" s="6"/>
      <c r="C18" s="2"/>
      <c r="D18" s="1"/>
      <c r="E18" s="4">
        <f>SQRT(E17)</f>
        <v>18.750747563304969</v>
      </c>
      <c r="F18" s="2"/>
      <c r="G18" s="2"/>
    </row>
    <row r="19" spans="1:7">
      <c r="B19" s="7"/>
      <c r="D19" s="8"/>
      <c r="E19" s="9"/>
    </row>
  </sheetData>
  <sheetProtection password="C73A" sheet="1" objects="1" scenarios="1"/>
  <phoneticPr fontId="2" type="noConversion"/>
  <pageMargins left="0.78740157499999996" right="0.78740157499999996" top="0.984251969" bottom="0.984251969" header="0.51181102300000003" footer="0.51181102300000003"/>
  <pageSetup paperSize="9" orientation="portrait" horizontalDpi="300" verticalDpi="300"/>
  <headerFooter>
    <oddHeader>&amp;A</oddHeader>
    <oddFooter>Seite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eingabe</vt:lpstr>
      <vt:lpstr>berechnung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Siebert</dc:creator>
  <cp:lastModifiedBy>Markus Kemmerling</cp:lastModifiedBy>
  <cp:lastPrinted>2013-10-07T13:46:32Z</cp:lastPrinted>
  <dcterms:created xsi:type="dcterms:W3CDTF">2008-11-19T08:11:33Z</dcterms:created>
  <dcterms:modified xsi:type="dcterms:W3CDTF">2015-01-04T06:25:52Z</dcterms:modified>
</cp:coreProperties>
</file>