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CharacterData1" sheetId="3" r:id="rId5"/>
    <sheet state="visible" name="CharacterData2" sheetId="4" r:id="rId6"/>
    <sheet state="visible" name="CharacterData3" sheetId="5" r:id="rId7"/>
    <sheet state="visible" name="CharacterData4" sheetId="6" r:id="rId8"/>
    <sheet state="visible" name="CharacterData5" sheetId="7" r:id="rId9"/>
    <sheet state="visible" name="SkinData1" sheetId="8" r:id="rId10"/>
    <sheet state="visible" name="SkinData2" sheetId="9" r:id="rId11"/>
    <sheet state="visible" name="SkinData3" sheetId="10" r:id="rId12"/>
    <sheet state="visible" name="SkinData4" sheetId="11" r:id="rId13"/>
    <sheet state="visible" name="SkinData5" sheetId="12" r:id="rId14"/>
    <sheet state="visible" name="IAP" sheetId="13" r:id="rId15"/>
    <sheet state="visible" name="MerchData1" sheetId="14" r:id="rId16"/>
    <sheet state="visible" name="MerchData2" sheetId="15" r:id="rId17"/>
    <sheet state="visible" name="MerchData3" sheetId="16" r:id="rId18"/>
    <sheet state="visible" name="MerchData4" sheetId="17" r:id="rId19"/>
    <sheet state="visible" name="MerchData5" sheetId="18" r:id="rId20"/>
    <sheet state="visible" name="MerchData6" sheetId="19" r:id="rId21"/>
    <sheet state="visible" name="MerchSlotData" sheetId="20" r:id="rId22"/>
    <sheet state="visible" name="GeneralData" sheetId="21" r:id="rId23"/>
    <sheet state="visible" name="AchievementData" sheetId="22" r:id="rId24"/>
    <sheet state="visible" name="DroneRewardData" sheetId="23" r:id="rId25"/>
    <sheet state="visible" name="DailyRandomData" sheetId="24" r:id="rId26"/>
    <sheet state="visible" name="DailyStreakData" sheetId="25" r:id="rId27"/>
    <sheet state="visible" name="Sheet14" sheetId="26" r:id="rId28"/>
  </sheets>
  <definedNames>
    <definedName hidden="1" localSheetId="24" name="_xlnm._FilterDatabase">DailyStreakData!$A$1:$E$176</definedName>
  </definedNames>
  <calcPr/>
</workbook>
</file>

<file path=xl/sharedStrings.xml><?xml version="1.0" encoding="utf-8"?>
<sst xmlns="http://schemas.openxmlformats.org/spreadsheetml/2006/main" count="1754" uniqueCount="418">
  <si>
    <t>ID</t>
  </si>
  <si>
    <t>Title</t>
  </si>
  <si>
    <t>TapGoal</t>
  </si>
  <si>
    <t>Duration</t>
  </si>
  <si>
    <t>CoinReward</t>
  </si>
  <si>
    <t>BossBattle</t>
  </si>
  <si>
    <t>ConcertID</t>
  </si>
  <si>
    <t>MIN TPS</t>
  </si>
  <si>
    <t>CoinRewardPerConcert</t>
  </si>
  <si>
    <t>Kell egy tank</t>
  </si>
  <si>
    <t>Kimegyek a Szigetre</t>
  </si>
  <si>
    <t>Ejnye Ottó</t>
  </si>
  <si>
    <t>alapérték = 1</t>
  </si>
  <si>
    <t>Tahó család</t>
  </si>
  <si>
    <t>Tapgoal</t>
  </si>
  <si>
    <t>duration, ID alapján és concertID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</si>
  <si>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</si>
  <si>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</si>
  <si>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</si>
  <si>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</si>
  <si>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</si>
  <si>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</si>
  <si>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logaritmus grafikon:</t>
  </si>
  <si>
    <t>Name</t>
  </si>
  <si>
    <t>FanReward</t>
  </si>
  <si>
    <t>RewardBase</t>
  </si>
  <si>
    <t>LevelRange</t>
  </si>
  <si>
    <t>Background</t>
  </si>
  <si>
    <t>Kazincbarcikai Szabadidős Napok</t>
  </si>
  <si>
    <t>BG_ALLEY</t>
  </si>
  <si>
    <t>Kiskunhalasi Burgonya Napok</t>
  </si>
  <si>
    <t>BG_DARK_CITY</t>
  </si>
  <si>
    <r>
      <rPr>
        <b/>
      </rPr>
      <t>SZ</t>
    </r>
    <r>
      <t xml:space="preserve">abadszállási </t>
    </r>
    <r>
      <rPr>
        <b/>
      </rPr>
      <t>A</t>
    </r>
    <r>
      <t xml:space="preserve">matőr </t>
    </r>
    <r>
      <rPr>
        <b/>
      </rPr>
      <t>R</t>
    </r>
    <r>
      <t>ockfesztivál</t>
    </r>
  </si>
  <si>
    <t>BG_ICE</t>
  </si>
  <si>
    <t>Hegyalja Fesztivál</t>
  </si>
  <si>
    <t>BG_JAPAN</t>
  </si>
  <si>
    <t>Punk Karácsony</t>
  </si>
  <si>
    <t>BG_MAYA</t>
  </si>
  <si>
    <t>Rockmaraton</t>
  </si>
  <si>
    <t>BG_POLAR_LIGHTS</t>
  </si>
  <si>
    <t>Panksapka</t>
  </si>
  <si>
    <t>BG_SKYSCRAPER</t>
  </si>
  <si>
    <t>Punk-Rock-Maraton</t>
  </si>
  <si>
    <t>Szülinapi Koncert</t>
  </si>
  <si>
    <t>Sziget Nagyszínpad</t>
  </si>
  <si>
    <t>UpgradeCost</t>
  </si>
  <si>
    <t>TapStrengthBonus</t>
  </si>
  <si>
    <t>MerchBoothBonus</t>
  </si>
  <si>
    <t>FanGainBonus</t>
  </si>
  <si>
    <t>BoosterTimeBonus</t>
  </si>
  <si>
    <t>SpotlightBonus</t>
  </si>
  <si>
    <t>SongIncomeBonus</t>
  </si>
  <si>
    <t>No Skill</t>
  </si>
  <si>
    <t>Kinslayer</t>
  </si>
  <si>
    <t>Blazeguard</t>
  </si>
  <si>
    <t>Striker</t>
  </si>
  <si>
    <t>Jade Infused Quickblade</t>
  </si>
  <si>
    <t>Skyfall Doomblade</t>
  </si>
  <si>
    <t>Flaming Copper Spellblade</t>
  </si>
  <si>
    <t>Isolated Glass Broadsword</t>
  </si>
  <si>
    <t>Extinction, Slicer of Trials</t>
  </si>
  <si>
    <t>Hell's Scream, Sword of the Wretched</t>
  </si>
  <si>
    <t>Nightcrackle, Savagery of the King</t>
  </si>
  <si>
    <t>Grasscutter</t>
  </si>
  <si>
    <t>Storm</t>
  </si>
  <si>
    <t>Orenmir</t>
  </si>
  <si>
    <t>Vicious Blade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</si>
  <si>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</si>
  <si>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</si>
  <si>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</si>
  <si>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</si>
  <si>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</si>
  <si>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</si>
  <si>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</si>
  <si>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</si>
  <si>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</si>
  <si>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</si>
  <si>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</si>
  <si>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</si>
  <si>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</si>
  <si>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</si>
  <si>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</si>
  <si>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</si>
  <si>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</si>
  <si>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</si>
  <si>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</si>
  <si>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</si>
  <si>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</si>
  <si>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</si>
  <si>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</si>
  <si>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</si>
  <si>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</si>
  <si>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</si>
  <si>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UnlockedInstrument</t>
  </si>
  <si>
    <t>bassguitar</t>
  </si>
  <si>
    <t>keyboard</t>
  </si>
  <si>
    <t>bass</t>
  </si>
  <si>
    <t>guitar</t>
  </si>
  <si>
    <t>drum</t>
  </si>
  <si>
    <t>guitar2</t>
  </si>
  <si>
    <t>purpleguitar</t>
  </si>
  <si>
    <t>spotlight növelése</t>
  </si>
  <si>
    <t>songért járó pénz növelése</t>
  </si>
  <si>
    <t>reddrums</t>
  </si>
  <si>
    <t>nextguitar</t>
  </si>
  <si>
    <t>Icon</t>
  </si>
  <si>
    <t>Asset</t>
  </si>
  <si>
    <t>Type</t>
  </si>
  <si>
    <t>TokenCost</t>
  </si>
  <si>
    <t>CoinCost</t>
  </si>
  <si>
    <t>Drum</t>
  </si>
  <si>
    <t>BG_Basic</t>
  </si>
  <si>
    <t>icon</t>
  </si>
  <si>
    <t>DRESS</t>
  </si>
  <si>
    <t>base</t>
  </si>
  <si>
    <t>BG_Egypt</t>
  </si>
  <si>
    <t>incan</t>
  </si>
  <si>
    <t>BG_Indian</t>
  </si>
  <si>
    <t>egyp</t>
  </si>
  <si>
    <t>BG_Incan</t>
  </si>
  <si>
    <t>indian</t>
  </si>
  <si>
    <t>BG_Vampire</t>
  </si>
  <si>
    <t>vamp</t>
  </si>
  <si>
    <t>INST1_CLR1</t>
  </si>
  <si>
    <t>INSTRUMENT</t>
  </si>
  <si>
    <t>INST1_CLR2</t>
  </si>
  <si>
    <t>drum1.png</t>
  </si>
  <si>
    <t>INST1_CLR3</t>
  </si>
  <si>
    <t>INST2_CLR1</t>
  </si>
  <si>
    <t>INST2_CLR2</t>
  </si>
  <si>
    <t>drum2.png</t>
  </si>
  <si>
    <t>INST2_CLR3</t>
  </si>
  <si>
    <t>INST3_CLR1</t>
  </si>
  <si>
    <t>INST3_CLR2</t>
  </si>
  <si>
    <t>drum3.png</t>
  </si>
  <si>
    <t>INST3_CLR3</t>
  </si>
  <si>
    <t>Hobo</t>
  </si>
  <si>
    <t>Hobo_Basic</t>
  </si>
  <si>
    <t>Hobo_Egypt</t>
  </si>
  <si>
    <t>Hobo_Indian</t>
  </si>
  <si>
    <t>Hobo_Incan</t>
  </si>
  <si>
    <t>Hobo_Vampire</t>
  </si>
  <si>
    <t>guitar_hobo_1.png</t>
  </si>
  <si>
    <t>guitar_hobo_2.png</t>
  </si>
  <si>
    <t>guitar_hobo_3.png</t>
  </si>
  <si>
    <t>Lady</t>
  </si>
  <si>
    <t>Kitten_Basic</t>
  </si>
  <si>
    <t>Kitten_Egypt</t>
  </si>
  <si>
    <t>Kitten_Indian</t>
  </si>
  <si>
    <t>Kitten_Incan</t>
  </si>
  <si>
    <t>Kitten_Vampire</t>
  </si>
  <si>
    <t>guitar_lady_1C</t>
  </si>
  <si>
    <t>guitar_lady_2C</t>
  </si>
  <si>
    <t>guitar_lady_3C</t>
  </si>
  <si>
    <t>UglyMidget_Basic</t>
  </si>
  <si>
    <t>UglyMidget_Egypt</t>
  </si>
  <si>
    <t>UglyMidget_Indian</t>
  </si>
  <si>
    <t>UglyMidget_Incan</t>
  </si>
  <si>
    <t>UglyMidget_Vampire</t>
  </si>
  <si>
    <t>synthesizer1.png</t>
  </si>
  <si>
    <t>synthesizer2.png</t>
  </si>
  <si>
    <t>synthesizer3.png</t>
  </si>
  <si>
    <t>Kitten</t>
  </si>
  <si>
    <t>Lady_Basic</t>
  </si>
  <si>
    <t>Lady_Egypt</t>
  </si>
  <si>
    <t>Lady_Indian</t>
  </si>
  <si>
    <t>Lady_Incan</t>
  </si>
  <si>
    <t>Lady_Vampire</t>
  </si>
  <si>
    <t>guitar_kitten_1C</t>
  </si>
  <si>
    <t>guitar_kitten_2C</t>
  </si>
  <si>
    <t>guitar_kitten_3C</t>
  </si>
  <si>
    <t>Vásárlás</t>
  </si>
  <si>
    <t>token</t>
  </si>
  <si>
    <t>euro</t>
  </si>
  <si>
    <t>InstantBooster</t>
  </si>
  <si>
    <t>legdrágább</t>
  </si>
  <si>
    <t>ExtraFanMail</t>
  </si>
  <si>
    <t>legolcsóbb</t>
  </si>
  <si>
    <t>TapStrengthBoost2</t>
  </si>
  <si>
    <t>TapStrengthBoost10</t>
  </si>
  <si>
    <t>TapStrengthBoost25</t>
  </si>
  <si>
    <t>TapStrengthBoost100</t>
  </si>
  <si>
    <t>TapStrengthBoost500</t>
  </si>
  <si>
    <t>TapStrengthBoost5000</t>
  </si>
  <si>
    <t>RandomMerchLevelUp</t>
  </si>
  <si>
    <t>PermanentMerchHalving</t>
  </si>
  <si>
    <t>Cost</t>
  </si>
  <si>
    <t>RewardMultiplier</t>
  </si>
  <si>
    <t>Time/Level</t>
  </si>
  <si>
    <t>Merchdata1</t>
  </si>
  <si>
    <t>MerchData2</t>
  </si>
  <si>
    <t>MerchData3</t>
  </si>
  <si>
    <t>Merchdata4</t>
  </si>
  <si>
    <t>Merchdata5</t>
  </si>
  <si>
    <t>Merchdata</t>
  </si>
  <si>
    <t>Item1_Lvl1</t>
  </si>
  <si>
    <t>Item1_Lvl2</t>
  </si>
  <si>
    <t>Item1_Lvl3</t>
  </si>
  <si>
    <t>Item1_Lvl4</t>
  </si>
  <si>
    <t>Item1_Lvl5</t>
  </si>
  <si>
    <t>Item1_Lvl6</t>
  </si>
  <si>
    <t>Item1_Lvl7</t>
  </si>
  <si>
    <t>Item1_Lvl8</t>
  </si>
  <si>
    <t>Item1_Lvl9</t>
  </si>
  <si>
    <t>Item1_Lvl10</t>
  </si>
  <si>
    <t>Item1_Lvl11</t>
  </si>
  <si>
    <t>Item1_Lvl12</t>
  </si>
  <si>
    <t>Item1_Lvl13</t>
  </si>
  <si>
    <t>Item1_Lvl14</t>
  </si>
  <si>
    <t>Item1_Lvl15</t>
  </si>
  <si>
    <t>Item1_Lvl16</t>
  </si>
  <si>
    <t>Id</t>
  </si>
  <si>
    <t>Value</t>
  </si>
  <si>
    <t>DebugMessages</t>
  </si>
  <si>
    <t>SpotlightInterval</t>
  </si>
  <si>
    <t>SpotlightTapMultiplier</t>
  </si>
  <si>
    <t>DroneMaxInterval</t>
  </si>
  <si>
    <t>DroneIdleTime</t>
  </si>
  <si>
    <t>DroneMaxTaps</t>
  </si>
  <si>
    <t>DroneCoinLossRatio</t>
  </si>
  <si>
    <t>RandomMechanismMinDelay</t>
  </si>
  <si>
    <t>RandomMechanismMaxDelay</t>
  </si>
  <si>
    <t>SpotlightChangeInterval</t>
  </si>
  <si>
    <t>TapStrengthBoosterMultiplier</t>
  </si>
  <si>
    <t>TapStrengthBoosterDuration</t>
  </si>
  <si>
    <t>ExtraTimeBoosterBonus</t>
  </si>
  <si>
    <t>AutoTapBoosterTapsPerSecond</t>
  </si>
  <si>
    <t>AutoTapBoosterDuration</t>
  </si>
  <si>
    <t>DailyRandomResetHour</t>
  </si>
  <si>
    <t>DailyRandomAdMultiplier</t>
  </si>
  <si>
    <t>MerchBoothBoostPrice</t>
  </si>
  <si>
    <t>MerchBoothBoostUnitsInMinute</t>
  </si>
  <si>
    <t>GroupCode</t>
  </si>
  <si>
    <t>ObjectiveFormatString</t>
  </si>
  <si>
    <t>Rank</t>
  </si>
  <si>
    <t>NumericGoal</t>
  </si>
  <si>
    <t>TokenReward</t>
  </si>
  <si>
    <t>Description</t>
  </si>
  <si>
    <t>FANS</t>
  </si>
  <si>
    <t>Fancied</t>
  </si>
  <si>
    <t>Have 1k Fans</t>
  </si>
  <si>
    <t>FanAchievement1</t>
  </si>
  <si>
    <t>Elegendő fan összeszedése</t>
  </si>
  <si>
    <t>Liked</t>
  </si>
  <si>
    <t>Have 1m Fans</t>
  </si>
  <si>
    <t>FanAchievement2</t>
  </si>
  <si>
    <t>Loved</t>
  </si>
  <si>
    <t>Have 1t Fans</t>
  </si>
  <si>
    <t>FanAchievement3</t>
  </si>
  <si>
    <t>Admired</t>
  </si>
  <si>
    <t>Have 1aa Fans</t>
  </si>
  <si>
    <t>FanAchievement4</t>
  </si>
  <si>
    <t>Worshipped</t>
  </si>
  <si>
    <t>Have 1bb Fans</t>
  </si>
  <si>
    <t>FanAchievement5</t>
  </si>
  <si>
    <t>CONCERTS</t>
  </si>
  <si>
    <t>Pros of Rock</t>
  </si>
  <si>
    <t>Complete 10 Concerts</t>
  </si>
  <si>
    <t>whatever</t>
  </si>
  <si>
    <t>Aces of Rock</t>
  </si>
  <si>
    <t>Complete 25 Concerts</t>
  </si>
  <si>
    <t>Masters of Rock</t>
  </si>
  <si>
    <t>Complete 50 Concerts</t>
  </si>
  <si>
    <t>Heroes of Rock</t>
  </si>
  <si>
    <t>Complete 100 Concerts</t>
  </si>
  <si>
    <t>Champions of Rock</t>
  </si>
  <si>
    <t>Complete 200 Concerts</t>
  </si>
  <si>
    <t>Legends of Rock</t>
  </si>
  <si>
    <t>Complete 500 Concerts</t>
  </si>
  <si>
    <t>Prophets of Rock</t>
  </si>
  <si>
    <t>Complete 1000 Concerts</t>
  </si>
  <si>
    <t>Paragons of Rock</t>
  </si>
  <si>
    <t>Complete 2000 Concerts</t>
  </si>
  <si>
    <t>Demigods of Rock</t>
  </si>
  <si>
    <t>Complete 5000 Concerts</t>
  </si>
  <si>
    <t>Gods of Rock</t>
  </si>
  <si>
    <t>Complete 10000 Concerts</t>
  </si>
  <si>
    <t>STUFF</t>
  </si>
  <si>
    <t>A Journey through Time</t>
  </si>
  <si>
    <t>Complete a Concert in every Era</t>
  </si>
  <si>
    <t>PRESTIGE</t>
  </si>
  <si>
    <t>A Fresh Start</t>
  </si>
  <si>
    <t>Restart Tour 1 Time</t>
  </si>
  <si>
    <t>Tour Pro</t>
  </si>
  <si>
    <t>Restart Tour 5 Times</t>
  </si>
  <si>
    <t>Tour Master</t>
  </si>
  <si>
    <t>Restart Tour 25 Times</t>
  </si>
  <si>
    <t>Tour Addict</t>
  </si>
  <si>
    <t>Restart Tour 100 Times</t>
  </si>
  <si>
    <t>WHATEVER</t>
  </si>
  <si>
    <t>TBD</t>
  </si>
  <si>
    <t>Receive the First Story Item</t>
  </si>
  <si>
    <t>Receive the Second Story Item</t>
  </si>
  <si>
    <t>Receive the Third Story Item</t>
  </si>
  <si>
    <t>Receive the Fourth Story Item</t>
  </si>
  <si>
    <t>Lookin' Good</t>
  </si>
  <si>
    <t>Buy a New Outfit for a single band member</t>
  </si>
  <si>
    <t>All Dressed Up</t>
  </si>
  <si>
    <t>Buy 4 Outfits for a single band member</t>
  </si>
  <si>
    <t>Rockin' in Style</t>
  </si>
  <si>
    <t>Buy a New Outfit for all of your band members</t>
  </si>
  <si>
    <t>Full Wardrobe</t>
  </si>
  <si>
    <t>Buy 4 Outfits for all of your band members</t>
  </si>
  <si>
    <t>All Eyes on You</t>
  </si>
  <si>
    <t>100 Taps in Spotlights</t>
  </si>
  <si>
    <t>Blinding Lights</t>
  </si>
  <si>
    <t>1000 Taps in Spotlights</t>
  </si>
  <si>
    <t>Enlightened</t>
  </si>
  <si>
    <t>10000 Taps in Spotlights</t>
  </si>
  <si>
    <t>Say Cheese!</t>
  </si>
  <si>
    <t>25 taps on the Drone</t>
  </si>
  <si>
    <t>Smile and Wave</t>
  </si>
  <si>
    <t>250 Taps on the Drone</t>
  </si>
  <si>
    <t>A Night to Remember</t>
  </si>
  <si>
    <t>2500 Taps on the Drone</t>
  </si>
  <si>
    <t>Cool Solo</t>
  </si>
  <si>
    <t>Activate the Autotap Booster</t>
  </si>
  <si>
    <t>Awesome Solo</t>
  </si>
  <si>
    <t>Activate the Autotap Booster 10 times</t>
  </si>
  <si>
    <t>Epic Solo</t>
  </si>
  <si>
    <t>Activate the Autotap Booster 25 Times</t>
  </si>
  <si>
    <t>Legendary Solo</t>
  </si>
  <si>
    <t>Activate the Autotap Booster 100 Times</t>
  </si>
  <si>
    <t>Extra Time</t>
  </si>
  <si>
    <t>Activate the Time Extender Booster</t>
  </si>
  <si>
    <t>Time Stretch</t>
  </si>
  <si>
    <t>Activate the Time Extender Booster 10 times</t>
  </si>
  <si>
    <t>Time Twist</t>
  </si>
  <si>
    <t>Activate the Time Extender Booster 25 Times</t>
  </si>
  <si>
    <t>Time Warp</t>
  </si>
  <si>
    <t>Activate the Time Extender Booster 100 Times</t>
  </si>
  <si>
    <t>Hyped Audience</t>
  </si>
  <si>
    <t>Activate the Tap Multiplier Booster</t>
  </si>
  <si>
    <t>Frenzied Audience</t>
  </si>
  <si>
    <t>Activate the Tap Multiplier Booster 10 times</t>
  </si>
  <si>
    <t>Euphoric Audience</t>
  </si>
  <si>
    <t>Activate the Tap Multiplier Booster 25 Times</t>
  </si>
  <si>
    <t>Ecstatic Audience</t>
  </si>
  <si>
    <t>Activate the Tap Multiplier Booster 100 Times</t>
  </si>
  <si>
    <t>We're Open!</t>
  </si>
  <si>
    <t>Open the 3rd slot of your Merch Booth</t>
  </si>
  <si>
    <t>Day 'n' Night</t>
  </si>
  <si>
    <t>Open the 4th slot of your Merch Booth</t>
  </si>
  <si>
    <t>Mugs and Stickers</t>
  </si>
  <si>
    <t>Upgrade an Item in your Merch Booth</t>
  </si>
  <si>
    <t>Shirts and Guitars</t>
  </si>
  <si>
    <t>Upgrade every Item in your Merch Booth</t>
  </si>
  <si>
    <t>Merch Galore!</t>
  </si>
  <si>
    <t>Upgrade every Item in your Merch Booth to level 5</t>
  </si>
  <si>
    <t>Blazing Fingers</t>
  </si>
  <si>
    <t>Complete an Encore Song in less than 5 Seconds</t>
  </si>
  <si>
    <t>Slow Clap</t>
  </si>
  <si>
    <t>Keep an encore song running for 60 seconds</t>
  </si>
  <si>
    <t>Fan's Favorite</t>
  </si>
  <si>
    <t>Keep an encore song running for 120 seconds</t>
  </si>
  <si>
    <t>School of Rock</t>
  </si>
  <si>
    <t>Complete the Tutorial</t>
  </si>
  <si>
    <t>We Want More!</t>
  </si>
  <si>
    <t>Proceed to your first Encore Song</t>
  </si>
  <si>
    <t>Rock Marathon</t>
  </si>
  <si>
    <t>Complete 50 Concerts without quitting the game</t>
  </si>
  <si>
    <t>Possibility</t>
  </si>
  <si>
    <t>CoinMultiplier</t>
  </si>
  <si>
    <t>TokenAmount</t>
  </si>
  <si>
    <t>TapStrengthBoostMultiplier</t>
  </si>
  <si>
    <t>AutoTapPerSecond</t>
  </si>
  <si>
    <t>BoostDuration</t>
  </si>
  <si>
    <t>IsAdRequired</t>
  </si>
  <si>
    <t>Zseton 1 - 0,2</t>
  </si>
  <si>
    <t>SmallCoin</t>
  </si>
  <si>
    <t>Token 1 - 1</t>
  </si>
  <si>
    <t>TapStrength 1-1</t>
  </si>
  <si>
    <t>AutoTap 1-1</t>
  </si>
  <si>
    <t>Zseton 2 - 0,3</t>
  </si>
  <si>
    <t>Token 2 - 2</t>
  </si>
  <si>
    <t>TapStrength 2-1</t>
  </si>
  <si>
    <t>AutoTap 2-1</t>
  </si>
  <si>
    <t>Zseton 3 - 0,5</t>
  </si>
  <si>
    <t>Token 3 - 3</t>
  </si>
  <si>
    <t>TapStrength 3-1</t>
  </si>
  <si>
    <t>AutoTap 3-1</t>
  </si>
  <si>
    <t>Zseton 4 - 0,75</t>
  </si>
  <si>
    <t>Token 4 - 4</t>
  </si>
  <si>
    <t>TapStrength 4-2</t>
  </si>
  <si>
    <t>AutoTap 4-2</t>
  </si>
  <si>
    <t>Zseton 5 - 1</t>
  </si>
  <si>
    <t>Token 5 - 5</t>
  </si>
  <si>
    <t>TapStrength 5-3</t>
  </si>
  <si>
    <t>AutoTap 5-3</t>
  </si>
  <si>
    <t>BoosterDiscount</t>
  </si>
  <si>
    <t>AdMultiplier</t>
  </si>
  <si>
    <t>Zseton1</t>
  </si>
  <si>
    <t>Zseton2</t>
  </si>
  <si>
    <t>Zseton3</t>
  </si>
  <si>
    <t>Zseton4</t>
  </si>
  <si>
    <t>Zseton5</t>
  </si>
  <si>
    <t>Zseton6</t>
  </si>
  <si>
    <t>Token1</t>
  </si>
  <si>
    <t>Token2</t>
  </si>
  <si>
    <t>Token3</t>
  </si>
  <si>
    <t>Booster1</t>
  </si>
  <si>
    <t>Booster2</t>
  </si>
  <si>
    <t>Booster3</t>
  </si>
  <si>
    <t>Small Coin</t>
  </si>
  <si>
    <t>Medium Coin</t>
  </si>
  <si>
    <t>Large Coin</t>
  </si>
  <si>
    <t>Small Token</t>
  </si>
  <si>
    <t>Large Token</t>
  </si>
  <si>
    <t>Char1</t>
  </si>
  <si>
    <t>Char2</t>
  </si>
  <si>
    <t>Char3</t>
  </si>
  <si>
    <t>Char4</t>
  </si>
  <si>
    <t>Char5</t>
  </si>
  <si>
    <t>ConcertData</t>
  </si>
  <si>
    <t>SongData</t>
  </si>
  <si>
    <t>TapStrengh</t>
  </si>
  <si>
    <t>SkinTapStrengthBonus</t>
  </si>
  <si>
    <t>PrestigeMultiplier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</si>
</sst>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0000"/>
    <numFmt numFmtId="166" formatCode="0.0000"/>
    <numFmt numFmtId="167" formatCode="0.000"/>
  </numFmts>
  <fonts count="12">
    <font>
      <sz val="10.0"/>
      <color rgb="FF000000"/>
      <name val="Arial"/>
    </font>
    <font/>
    <font>
      <sz val="10.0"/>
    </font>
    <font>
      <b/>
      <color rgb="FFFF0000"/>
    </font>
    <font>
      <sz val="10.0"/>
      <color rgb="FF000000"/>
      <name val="'�Palatino Linotype�'"/>
    </font>
    <font>
      <sz val="11.0"/>
      <color rgb="FF000000"/>
      <name val="Inconsolata"/>
    </font>
    <font>
      <name val="Arial"/>
    </font>
    <font>
      <color rgb="FF000000"/>
      <name val="Arial"/>
    </font>
    <font>
      <sz val="10.0"/>
      <name val="Arial"/>
    </font>
    <font>
      <sz val="11.0"/>
      <name val="Inconsolata"/>
    </font>
    <font>
      <color rgb="FFFFFFFF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4" xfId="0" applyAlignment="1" applyFill="1" applyFont="1" applyNumberFormat="1">
      <alignment/>
    </xf>
    <xf borderId="0" fillId="3" fontId="1" numFmtId="0" xfId="0" applyAlignment="1" applyFont="1">
      <alignment/>
    </xf>
    <xf borderId="0" fillId="4" fontId="1" numFmtId="0" xfId="0" applyFill="1" applyFont="1"/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1" numFmtId="1" xfId="0" applyAlignment="1" applyBorder="1" applyFont="1" applyNumberFormat="1">
      <alignment/>
    </xf>
    <xf borderId="3" fillId="5" fontId="1" numFmtId="164" xfId="0" applyBorder="1" applyFill="1" applyFont="1" applyNumberFormat="1"/>
    <xf borderId="0" fillId="5" fontId="1" numFmtId="0" xfId="0" applyFont="1"/>
    <xf borderId="0" fillId="0" fontId="1" numFmtId="0" xfId="0" applyAlignment="1" applyFont="1">
      <alignment/>
    </xf>
    <xf borderId="4" fillId="0" fontId="1" numFmtId="0" xfId="0" applyAlignment="1" applyBorder="1" applyFont="1">
      <alignment/>
    </xf>
    <xf borderId="0" fillId="0" fontId="1" numFmtId="1" xfId="0" applyAlignment="1" applyFont="1" applyNumberFormat="1">
      <alignment/>
    </xf>
    <xf borderId="5" fillId="5" fontId="1" numFmtId="164" xfId="0" applyBorder="1" applyFont="1" applyNumberFormat="1"/>
    <xf borderId="0" fillId="5" fontId="1" numFmtId="0" xfId="0" applyAlignment="1" applyFont="1">
      <alignment/>
    </xf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7" fillId="0" fontId="1" numFmtId="1" xfId="0" applyAlignment="1" applyBorder="1" applyFont="1" applyNumberFormat="1">
      <alignment/>
    </xf>
    <xf borderId="8" fillId="5" fontId="1" numFmtId="164" xfId="0" applyBorder="1" applyFont="1" applyNumberFormat="1"/>
    <xf borderId="0" fillId="5" fontId="1" numFmtId="1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/>
    </xf>
    <xf borderId="0" fillId="2" fontId="2" numFmtId="0" xfId="0" applyAlignment="1" applyFont="1">
      <alignment/>
    </xf>
    <xf borderId="0" fillId="4" fontId="3" numFmtId="0" xfId="0" applyAlignment="1" applyFont="1">
      <alignment/>
    </xf>
    <xf borderId="0" fillId="0" fontId="4" numFmtId="0" xfId="0" applyAlignment="1" applyFont="1">
      <alignment horizontal="center"/>
    </xf>
    <xf borderId="0" fillId="4" fontId="5" numFmtId="0" xfId="0" applyAlignment="1" applyFont="1">
      <alignment/>
    </xf>
    <xf borderId="0" fillId="4" fontId="5" numFmtId="0" xfId="0" applyFont="1"/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2" numFmtId="0" xfId="0" applyFont="1"/>
    <xf borderId="0" fillId="2" fontId="1" numFmtId="0" xfId="0" applyFont="1"/>
    <xf borderId="0" fillId="5" fontId="7" numFmtId="0" xfId="0" applyAlignment="1" applyFont="1">
      <alignment/>
    </xf>
    <xf borderId="0" fillId="4" fontId="1" numFmtId="0" xfId="0" applyAlignment="1" applyFont="1">
      <alignment/>
    </xf>
    <xf borderId="0" fillId="6" fontId="1" numFmtId="0" xfId="0" applyAlignment="1" applyFill="1" applyFont="1">
      <alignment horizontal="center" vertical="center"/>
    </xf>
    <xf borderId="0" fillId="6" fontId="1" numFmtId="0" xfId="0" applyAlignment="1" applyFont="1">
      <alignment/>
    </xf>
    <xf borderId="0" fillId="0" fontId="1" numFmtId="165" xfId="0" applyAlignment="1" applyFont="1" applyNumberFormat="1">
      <alignment/>
    </xf>
    <xf borderId="0" fillId="0" fontId="1" numFmtId="166" xfId="0" applyAlignment="1" applyFont="1" applyNumberFormat="1">
      <alignment/>
    </xf>
    <xf borderId="0" fillId="0" fontId="1" numFmtId="167" xfId="0" applyAlignment="1" applyFont="1" applyNumberFormat="1">
      <alignment/>
    </xf>
    <xf borderId="0" fillId="2" fontId="8" numFmtId="0" xfId="0" applyAlignment="1" applyFont="1">
      <alignment/>
    </xf>
    <xf borderId="0" fillId="4" fontId="8" numFmtId="0" xfId="0" applyAlignment="1" applyFont="1">
      <alignment/>
    </xf>
    <xf borderId="0" fillId="4" fontId="8" numFmtId="0" xfId="0" applyFont="1"/>
    <xf borderId="0" fillId="0" fontId="8" numFmtId="0" xfId="0" applyAlignment="1" applyFont="1">
      <alignment/>
    </xf>
    <xf borderId="0" fillId="0" fontId="8" numFmtId="0" xfId="0" applyFont="1"/>
    <xf borderId="0" fillId="0" fontId="0" numFmtId="0" xfId="0" applyAlignment="1" applyFont="1">
      <alignment/>
    </xf>
    <xf borderId="0" fillId="2" fontId="1" numFmtId="0" xfId="0" applyFont="1"/>
    <xf borderId="0" fillId="7" fontId="1" numFmtId="0" xfId="0" applyFill="1" applyFont="1"/>
    <xf borderId="0" fillId="0" fontId="1" numFmtId="0" xfId="0" applyFont="1"/>
    <xf borderId="0" fillId="0" fontId="1" numFmtId="2" xfId="0" applyAlignment="1" applyFont="1" applyNumberFormat="1">
      <alignment/>
    </xf>
    <xf borderId="0" fillId="0" fontId="1" numFmtId="0" xfId="0" applyAlignment="1" applyFont="1">
      <alignment/>
    </xf>
    <xf borderId="0" fillId="8" fontId="5" numFmtId="0" xfId="0" applyAlignment="1" applyFill="1" applyFont="1">
      <alignment horizontal="center"/>
    </xf>
    <xf borderId="0" fillId="9" fontId="5" numFmtId="0" xfId="0" applyAlignment="1" applyFill="1" applyFont="1">
      <alignment horizontal="center"/>
    </xf>
    <xf borderId="0" fillId="9" fontId="9" numFmtId="0" xfId="0" applyAlignment="1" applyFont="1">
      <alignment horizontal="center"/>
    </xf>
    <xf borderId="0" fillId="10" fontId="9" numFmtId="0" xfId="0" applyAlignment="1" applyFill="1" applyFont="1">
      <alignment horizontal="center"/>
    </xf>
    <xf borderId="0" fillId="10" fontId="5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11" fontId="5" numFmtId="0" xfId="0" applyAlignment="1" applyFill="1" applyFont="1">
      <alignment horizontal="center"/>
    </xf>
    <xf borderId="0" fillId="7" fontId="1" numFmtId="0" xfId="0" applyAlignment="1" applyFont="1">
      <alignment horizontal="center"/>
    </xf>
    <xf borderId="0" fillId="12" fontId="10" numFmtId="0" xfId="0" applyAlignment="1" applyFill="1" applyFont="1">
      <alignment horizontal="center"/>
    </xf>
    <xf borderId="0" fillId="8" fontId="5" numFmtId="0" xfId="0" applyFont="1"/>
    <xf borderId="0" fillId="8" fontId="7" numFmtId="0" xfId="0" applyAlignment="1" applyFont="1">
      <alignment/>
    </xf>
    <xf borderId="0" fillId="9" fontId="5" numFmtId="0" xfId="0" applyFont="1"/>
    <xf borderId="0" fillId="9" fontId="5" numFmtId="0" xfId="0" applyAlignment="1" applyFont="1">
      <alignment/>
    </xf>
    <xf borderId="0" fillId="10" fontId="5" numFmtId="0" xfId="0" applyFont="1"/>
    <xf borderId="0" fillId="10" fontId="9" numFmtId="0" xfId="0" applyFont="1"/>
    <xf borderId="0" fillId="10" fontId="7" numFmtId="0" xfId="0" applyAlignment="1" applyFont="1">
      <alignment/>
    </xf>
    <xf borderId="0" fillId="2" fontId="5" numFmtId="0" xfId="0" applyFont="1"/>
    <xf borderId="0" fillId="11" fontId="5" numFmtId="0" xfId="0" applyFont="1"/>
    <xf borderId="0" fillId="7" fontId="1" numFmtId="0" xfId="0" applyFont="1"/>
    <xf borderId="0" fillId="12" fontId="10" numFmtId="0" xfId="0" applyFont="1"/>
    <xf borderId="0" fillId="12" fontId="10" numFmtId="4" xfId="0" applyFont="1" applyNumberFormat="1"/>
    <xf borderId="0" fillId="4" fontId="5" numFmtId="0" xfId="0" applyFont="1"/>
    <xf borderId="0" fillId="0" fontId="5" numFmtId="0" xfId="0" applyAlignment="1" applyFont="1">
      <alignment/>
    </xf>
    <xf borderId="0" fillId="0" fontId="1" numFmtId="1" xfId="0" applyFont="1" applyNumberFormat="1"/>
    <xf borderId="0" fillId="0" fontId="11" numFmtId="0" xfId="0" applyFont="1"/>
    <xf borderId="0" fillId="0" fontId="11" numFmtId="1" xfId="0" applyFont="1" applyNumberFormat="1"/>
    <xf borderId="0" fillId="0" fontId="11" numFmtId="164" xfId="0" applyFont="1" applyNumberFormat="1"/>
    <xf borderId="0" fillId="0" fontId="5" numFmtId="0" xfId="0" applyFont="1"/>
    <xf borderId="0" fillId="4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SongData!$C$1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SongData!$A$2:$A$51</c:f>
            </c:strRef>
          </c:cat>
          <c:val>
            <c:numRef>
              <c:f>SongData!$C$2:$C$51</c:f>
            </c:numRef>
          </c:val>
          <c:smooth val="0"/>
        </c:ser>
        <c:axId val="1292435926"/>
        <c:axId val="934621248"/>
      </c:lineChart>
      <c:catAx>
        <c:axId val="1292435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34621248"/>
      </c:catAx>
      <c:valAx>
        <c:axId val="934621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243592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SongData!$R$2:$R$51</c:f>
            </c:numRef>
          </c:val>
          <c:smooth val="0"/>
        </c:ser>
        <c:axId val="1157392718"/>
        <c:axId val="2087794589"/>
      </c:lineChart>
      <c:catAx>
        <c:axId val="1157392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Vízszintes tengely címe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87794589"/>
      </c:catAx>
      <c:valAx>
        <c:axId val="2087794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57392718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worksheet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06.png"/></Relationships>
</file>

<file path=xl/drawings/_rels/worksheet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07.png"/></Relationships>
</file>

<file path=xl/drawings/_rels/worksheet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08.pn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png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09.png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03.png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04.png"/></Relationships>
</file>

<file path=xl/drawings/_rels/worksheet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05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8</xdr:row>
      <xdr:rowOff>152400</xdr:rowOff>
    </xdr:from>
    <xdr:to>
      <xdr:col>16</xdr:col>
      <xdr:colOff>95250</xdr:colOff>
      <xdr:row>26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180975</xdr:colOff>
      <xdr:row>29</xdr:row>
      <xdr:rowOff>104775</xdr:rowOff>
    </xdr:from>
    <xdr:to>
      <xdr:col>16</xdr:col>
      <xdr:colOff>123825</xdr:colOff>
      <xdr:row>47</xdr:row>
      <xdr:rowOff>38100</xdr:rowOff>
    </xdr:to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2</xdr:row>
      <xdr:rowOff>152400</xdr:rowOff>
    </xdr:from>
    <xdr:to>
      <xdr:col>10</xdr:col>
      <xdr:colOff>533400</xdr:colOff>
      <xdr:row>17</xdr:row>
      <xdr:rowOff>180975</xdr:rowOff>
    </xdr:to>
    <xdr:pic>
      <xdr:nvPicPr>
        <xdr:cNvPr id="0" name="image06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352425</xdr:colOff>
      <xdr:row>17</xdr:row>
      <xdr:rowOff>9525</xdr:rowOff>
    </xdr:to>
    <xdr:pic>
      <xdr:nvPicPr>
        <xdr:cNvPr id="0" name="image07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409575</xdr:colOff>
      <xdr:row>16</xdr:row>
      <xdr:rowOff>180975</xdr:rowOff>
    </xdr:to>
    <xdr:pic>
      <xdr:nvPicPr>
        <xdr:cNvPr id="0" name="image08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5</xdr:row>
      <xdr:rowOff>152400</xdr:rowOff>
    </xdr:from>
    <xdr:to>
      <xdr:col>11</xdr:col>
      <xdr:colOff>581025</xdr:colOff>
      <xdr:row>20</xdr:row>
      <xdr:rowOff>28575</xdr:rowOff>
    </xdr:to>
    <xdr:pic>
      <xdr:nvPicPr>
        <xdr:cNvPr id="0" name="image00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5</xdr:row>
      <xdr:rowOff>152400</xdr:rowOff>
    </xdr:from>
    <xdr:to>
      <xdr:col>11</xdr:col>
      <xdr:colOff>628650</xdr:colOff>
      <xdr:row>21</xdr:row>
      <xdr:rowOff>57150</xdr:rowOff>
    </xdr:to>
    <xdr:pic>
      <xdr:nvPicPr>
        <xdr:cNvPr id="0" name="image01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3</xdr:row>
      <xdr:rowOff>152400</xdr:rowOff>
    </xdr:from>
    <xdr:to>
      <xdr:col>11</xdr:col>
      <xdr:colOff>533400</xdr:colOff>
      <xdr:row>18</xdr:row>
      <xdr:rowOff>180975</xdr:rowOff>
    </xdr:to>
    <xdr:pic>
      <xdr:nvPicPr>
        <xdr:cNvPr id="0" name="image02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4</xdr:row>
      <xdr:rowOff>152400</xdr:rowOff>
    </xdr:from>
    <xdr:to>
      <xdr:col>11</xdr:col>
      <xdr:colOff>352425</xdr:colOff>
      <xdr:row>20</xdr:row>
      <xdr:rowOff>9525</xdr:rowOff>
    </xdr:to>
    <xdr:pic>
      <xdr:nvPicPr>
        <xdr:cNvPr id="0" name="image09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3</xdr:row>
      <xdr:rowOff>152400</xdr:rowOff>
    </xdr:from>
    <xdr:to>
      <xdr:col>11</xdr:col>
      <xdr:colOff>409575</xdr:colOff>
      <xdr:row>18</xdr:row>
      <xdr:rowOff>180975</xdr:rowOff>
    </xdr:to>
    <xdr:pic>
      <xdr:nvPicPr>
        <xdr:cNvPr id="0" name="image03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581025</xdr:colOff>
      <xdr:row>16</xdr:row>
      <xdr:rowOff>28575</xdr:rowOff>
    </xdr:to>
    <xdr:pic>
      <xdr:nvPicPr>
        <xdr:cNvPr id="0" name="image04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2</xdr:row>
      <xdr:rowOff>152400</xdr:rowOff>
    </xdr:from>
    <xdr:to>
      <xdr:col>11</xdr:col>
      <xdr:colOff>628650</xdr:colOff>
      <xdr:row>18</xdr:row>
      <xdr:rowOff>57150</xdr:rowOff>
    </xdr:to>
    <xdr:pic>
      <xdr:nvPicPr>
        <xdr:cNvPr id="0" name="image05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9" max="9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9</v>
      </c>
      <c r="C2" s="7" t="str">
        <f>120</f>
        <v>120</v>
      </c>
      <c r="D2" s="6">
        <v>20.0</v>
      </c>
      <c r="E2" s="7">
        <v>5.0</v>
      </c>
      <c r="F2" s="6" t="str">
        <f t="shared" ref="F2:F51" si="1">IF(MOD(A2,5), FALSE, TRUE)</f>
        <v>FALSE</v>
      </c>
      <c r="G2" s="6">
        <v>1.0</v>
      </c>
      <c r="H2" s="8" t="str">
        <f t="shared" ref="H2:H51" si="2">C2/D2</f>
        <v>6.0</v>
      </c>
      <c r="I2" s="9"/>
      <c r="M2" s="10">
        <v>10.0</v>
      </c>
      <c r="R2" t="str">
        <f t="shared" ref="R2:R51" si="3">log(C2)</f>
        <v>2.079181246</v>
      </c>
    </row>
    <row r="3">
      <c r="A3" s="11">
        <v>2.0</v>
      </c>
      <c r="B3" s="10" t="s">
        <v>10</v>
      </c>
      <c r="C3" s="12" t="str">
        <f t="shared" ref="C3:C5" si="4">C2*1.2</f>
        <v>144</v>
      </c>
      <c r="D3" s="10">
        <v>20.0</v>
      </c>
      <c r="E3" s="12" t="str">
        <f t="shared" ref="E3:E5" si="5">E2*1.2</f>
        <v>6</v>
      </c>
      <c r="F3" s="10" t="str">
        <f t="shared" si="1"/>
        <v>FALSE</v>
      </c>
      <c r="G3" s="10">
        <v>1.0</v>
      </c>
      <c r="H3" s="13" t="str">
        <f t="shared" si="2"/>
        <v>7.2</v>
      </c>
      <c r="I3" s="9"/>
      <c r="R3" t="str">
        <f t="shared" si="3"/>
        <v>2.158362492</v>
      </c>
    </row>
    <row r="4">
      <c r="A4" s="11">
        <v>3.0</v>
      </c>
      <c r="B4" s="10" t="s">
        <v>11</v>
      </c>
      <c r="C4" s="12" t="str">
        <f t="shared" si="4"/>
        <v>173</v>
      </c>
      <c r="D4" s="10">
        <v>20.0</v>
      </c>
      <c r="E4" s="12" t="str">
        <f t="shared" si="5"/>
        <v>7</v>
      </c>
      <c r="F4" s="10" t="str">
        <f t="shared" si="1"/>
        <v>FALSE</v>
      </c>
      <c r="G4" s="10">
        <v>1.0</v>
      </c>
      <c r="H4" s="13" t="str">
        <f t="shared" si="2"/>
        <v>8.6</v>
      </c>
      <c r="I4" s="14"/>
      <c r="J4" s="10" t="s">
        <v>12</v>
      </c>
      <c r="R4" t="str">
        <f t="shared" si="3"/>
        <v>2.237543738</v>
      </c>
    </row>
    <row r="5">
      <c r="A5" s="11">
        <v>4.0</v>
      </c>
      <c r="B5" s="10" t="s">
        <v>13</v>
      </c>
      <c r="C5" s="12" t="str">
        <f t="shared" si="4"/>
        <v>207</v>
      </c>
      <c r="D5" s="10">
        <v>20.0</v>
      </c>
      <c r="E5" s="12" t="str">
        <f t="shared" si="5"/>
        <v>9</v>
      </c>
      <c r="F5" s="10" t="str">
        <f t="shared" si="1"/>
        <v>FALSE</v>
      </c>
      <c r="G5" s="10">
        <v>1.0</v>
      </c>
      <c r="H5" s="13" t="str">
        <f t="shared" si="2"/>
        <v>10.4</v>
      </c>
      <c r="I5" s="14"/>
      <c r="J5" s="10" t="s">
        <v>14</v>
      </c>
      <c r="K5" s="10" t="s">
        <v>15</v>
      </c>
      <c r="R5" t="str">
        <f t="shared" si="3"/>
        <v>2.316724984</v>
      </c>
    </row>
    <row r="6">
      <c r="A6" s="15">
        <v>5.0</v>
      </c>
      <c r="B6" s="16" t="s">
        <v>16</v>
      </c>
      <c r="C6" s="17" t="str">
        <f>C5*2.5</f>
        <v>518</v>
      </c>
      <c r="D6" s="16">
        <v>40.0</v>
      </c>
      <c r="E6" s="17" t="str">
        <f>SUM(E2:E5)*4</f>
        <v>107</v>
      </c>
      <c r="F6" s="16" t="str">
        <f t="shared" si="1"/>
        <v>TRUE</v>
      </c>
      <c r="G6" s="16">
        <v>1.0</v>
      </c>
      <c r="H6" s="18" t="str">
        <f t="shared" si="2"/>
        <v>13.0</v>
      </c>
      <c r="I6" s="19" t="str">
        <f>SUM(E2:E6)</f>
        <v>134</v>
      </c>
      <c r="R6" t="str">
        <f t="shared" si="3"/>
        <v>2.714664993</v>
      </c>
    </row>
    <row r="7">
      <c r="A7" s="5">
        <v>6.0</v>
      </c>
      <c r="B7" s="6" t="s">
        <v>17</v>
      </c>
      <c r="C7" s="7" t="str">
        <f>C5*1.2*1.2</f>
        <v>299</v>
      </c>
      <c r="D7" s="6">
        <v>20.0</v>
      </c>
      <c r="E7" s="7" t="str">
        <f>E5*1.44</f>
        <v>12</v>
      </c>
      <c r="F7" s="6" t="str">
        <f t="shared" si="1"/>
        <v>FALSE</v>
      </c>
      <c r="G7" s="6">
        <v>2.0</v>
      </c>
      <c r="H7" s="8" t="str">
        <f t="shared" si="2"/>
        <v>14.9</v>
      </c>
      <c r="I7" s="9"/>
      <c r="R7" t="str">
        <f t="shared" si="3"/>
        <v>2.475087476</v>
      </c>
    </row>
    <row r="8">
      <c r="A8" s="11">
        <v>7.0</v>
      </c>
      <c r="B8" s="10" t="s">
        <v>18</v>
      </c>
      <c r="C8" s="12" t="str">
        <f t="shared" ref="C8:C10" si="6">C7*1.2</f>
        <v>358</v>
      </c>
      <c r="D8" s="10">
        <v>20.0</v>
      </c>
      <c r="E8" s="12" t="str">
        <f t="shared" ref="E8:E10" si="7">E7*1.2</f>
        <v>15</v>
      </c>
      <c r="F8" s="10" t="str">
        <f t="shared" si="1"/>
        <v>FALSE</v>
      </c>
      <c r="G8" s="10">
        <v>2.0</v>
      </c>
      <c r="H8" s="13" t="str">
        <f t="shared" si="2"/>
        <v>17.9</v>
      </c>
      <c r="I8" s="9"/>
      <c r="R8" t="str">
        <f t="shared" si="3"/>
        <v>2.554268722</v>
      </c>
    </row>
    <row r="9">
      <c r="A9" s="11">
        <v>8.0</v>
      </c>
      <c r="B9" s="10" t="s">
        <v>19</v>
      </c>
      <c r="C9" s="12" t="str">
        <f t="shared" si="6"/>
        <v>430</v>
      </c>
      <c r="D9" s="10">
        <v>20.0</v>
      </c>
      <c r="E9" s="12" t="str">
        <f t="shared" si="7"/>
        <v>18</v>
      </c>
      <c r="F9" s="10" t="str">
        <f t="shared" si="1"/>
        <v>FALSE</v>
      </c>
      <c r="G9" s="10">
        <v>2.0</v>
      </c>
      <c r="H9" s="13" t="str">
        <f t="shared" si="2"/>
        <v>21.5</v>
      </c>
      <c r="I9" s="9"/>
      <c r="R9" t="str">
        <f t="shared" si="3"/>
        <v>2.633449968</v>
      </c>
    </row>
    <row r="10">
      <c r="A10" s="11">
        <v>9.0</v>
      </c>
      <c r="B10" s="10" t="s">
        <v>20</v>
      </c>
      <c r="C10" s="12" t="str">
        <f t="shared" si="6"/>
        <v>516</v>
      </c>
      <c r="D10" s="10">
        <v>20.0</v>
      </c>
      <c r="E10" s="12" t="str">
        <f t="shared" si="7"/>
        <v>21</v>
      </c>
      <c r="F10" s="10" t="str">
        <f t="shared" si="1"/>
        <v>FALSE</v>
      </c>
      <c r="G10" s="10">
        <v>2.0</v>
      </c>
      <c r="H10" s="13" t="str">
        <f t="shared" si="2"/>
        <v>25.8</v>
      </c>
      <c r="I10" s="9"/>
      <c r="R10" t="str">
        <f t="shared" si="3"/>
        <v>2.712631214</v>
      </c>
    </row>
    <row r="11">
      <c r="A11" s="15">
        <v>10.0</v>
      </c>
      <c r="B11" s="16" t="s">
        <v>21</v>
      </c>
      <c r="C11" s="17" t="str">
        <f>C10*2.5</f>
        <v>1290</v>
      </c>
      <c r="D11" s="16">
        <v>40.0</v>
      </c>
      <c r="E11" s="17" t="str">
        <f>SUM(E7:E10)*4</f>
        <v>267</v>
      </c>
      <c r="F11" s="16" t="str">
        <f t="shared" si="1"/>
        <v>TRUE</v>
      </c>
      <c r="G11" s="16">
        <v>2.0</v>
      </c>
      <c r="H11" s="18" t="str">
        <f t="shared" si="2"/>
        <v>32.2</v>
      </c>
      <c r="I11" s="19" t="str">
        <f>SUM(E7:E11)</f>
        <v>334</v>
      </c>
      <c r="R11" t="str">
        <f t="shared" si="3"/>
        <v>3.110571223</v>
      </c>
    </row>
    <row r="12">
      <c r="A12" s="5">
        <v>11.0</v>
      </c>
      <c r="B12" s="6" t="s">
        <v>9</v>
      </c>
      <c r="C12" s="7" t="str">
        <f>C10*1.44</f>
        <v>743</v>
      </c>
      <c r="D12" s="6">
        <v>20.0</v>
      </c>
      <c r="E12" s="7" t="str">
        <f>E10*1.44</f>
        <v>31</v>
      </c>
      <c r="F12" s="6" t="str">
        <f t="shared" si="1"/>
        <v>FALSE</v>
      </c>
      <c r="G12" s="6">
        <v>3.0</v>
      </c>
      <c r="H12" s="8" t="str">
        <f t="shared" si="2"/>
        <v>37.2</v>
      </c>
      <c r="I12" s="9"/>
      <c r="R12" t="str">
        <f t="shared" si="3"/>
        <v>2.870993707</v>
      </c>
    </row>
    <row r="13">
      <c r="A13" s="11">
        <v>12.0</v>
      </c>
      <c r="B13" s="10" t="s">
        <v>10</v>
      </c>
      <c r="C13" s="12" t="str">
        <f t="shared" ref="C13:C15" si="8">C12*1.2</f>
        <v>892</v>
      </c>
      <c r="D13" s="10">
        <v>20.0</v>
      </c>
      <c r="E13" s="12" t="str">
        <f t="shared" ref="E13:E15" si="9">E12*1.2</f>
        <v>37</v>
      </c>
      <c r="F13" s="10" t="str">
        <f t="shared" si="1"/>
        <v>FALSE</v>
      </c>
      <c r="G13" s="10">
        <v>3.0</v>
      </c>
      <c r="H13" s="13" t="str">
        <f t="shared" si="2"/>
        <v>44.6</v>
      </c>
      <c r="I13" s="9"/>
      <c r="R13" t="str">
        <f t="shared" si="3"/>
        <v>2.950174953</v>
      </c>
    </row>
    <row r="14">
      <c r="A14" s="11">
        <v>13.0</v>
      </c>
      <c r="B14" s="10" t="s">
        <v>11</v>
      </c>
      <c r="C14" s="12" t="str">
        <f t="shared" si="8"/>
        <v>1070</v>
      </c>
      <c r="D14" s="10">
        <v>20.0</v>
      </c>
      <c r="E14" s="12" t="str">
        <f t="shared" si="9"/>
        <v>45</v>
      </c>
      <c r="F14" s="10" t="str">
        <f t="shared" si="1"/>
        <v>FALSE</v>
      </c>
      <c r="G14" s="10">
        <v>3.0</v>
      </c>
      <c r="H14" s="13" t="str">
        <f t="shared" si="2"/>
        <v>53.5</v>
      </c>
      <c r="I14" s="9"/>
      <c r="R14" t="str">
        <f t="shared" si="3"/>
        <v>3.029356199</v>
      </c>
    </row>
    <row r="15">
      <c r="A15" s="11">
        <v>14.0</v>
      </c>
      <c r="B15" s="10" t="s">
        <v>13</v>
      </c>
      <c r="C15" s="12" t="str">
        <f t="shared" si="8"/>
        <v>1284</v>
      </c>
      <c r="D15" s="10">
        <v>20.0</v>
      </c>
      <c r="E15" s="12" t="str">
        <f t="shared" si="9"/>
        <v>53</v>
      </c>
      <c r="F15" s="10" t="str">
        <f t="shared" si="1"/>
        <v>FALSE</v>
      </c>
      <c r="G15" s="10">
        <v>3.0</v>
      </c>
      <c r="H15" s="13" t="str">
        <f t="shared" si="2"/>
        <v>64.2</v>
      </c>
      <c r="I15" s="9"/>
      <c r="R15" t="str">
        <f t="shared" si="3"/>
        <v>3.108537445</v>
      </c>
    </row>
    <row r="16">
      <c r="A16" s="15">
        <v>15.0</v>
      </c>
      <c r="B16" s="16" t="s">
        <v>16</v>
      </c>
      <c r="C16" s="17" t="str">
        <f>C15*2.5</f>
        <v>3210</v>
      </c>
      <c r="D16" s="16">
        <v>40.0</v>
      </c>
      <c r="E16" s="17" t="str">
        <f>SUM(E12:E15)*4</f>
        <v>665</v>
      </c>
      <c r="F16" s="16" t="str">
        <f t="shared" si="1"/>
        <v>TRUE</v>
      </c>
      <c r="G16" s="16">
        <v>3.0</v>
      </c>
      <c r="H16" s="18" t="str">
        <f t="shared" si="2"/>
        <v>80.2</v>
      </c>
      <c r="I16" s="19" t="str">
        <f>SUM(E12:E16)</f>
        <v>831</v>
      </c>
      <c r="R16" t="str">
        <f t="shared" si="3"/>
        <v>3.506477453</v>
      </c>
    </row>
    <row r="17">
      <c r="A17" s="5">
        <v>16.0</v>
      </c>
      <c r="B17" s="6" t="s">
        <v>17</v>
      </c>
      <c r="C17" s="7" t="str">
        <f>C15*1.44</f>
        <v>1849</v>
      </c>
      <c r="D17" s="6">
        <v>20.0</v>
      </c>
      <c r="E17" s="7" t="str">
        <f>E15*1.44</f>
        <v>77</v>
      </c>
      <c r="F17" s="6" t="str">
        <f t="shared" si="1"/>
        <v>FALSE</v>
      </c>
      <c r="G17" s="6">
        <v>4.0</v>
      </c>
      <c r="H17" s="8" t="str">
        <f t="shared" si="2"/>
        <v>92.4</v>
      </c>
      <c r="I17" s="9"/>
      <c r="R17" t="str">
        <f t="shared" si="3"/>
        <v>3.266899937</v>
      </c>
    </row>
    <row r="18">
      <c r="A18" s="11">
        <v>17.0</v>
      </c>
      <c r="B18" s="10" t="s">
        <v>18</v>
      </c>
      <c r="C18" s="12" t="str">
        <f t="shared" ref="C18:C20" si="10">C17*1.2</f>
        <v>2219</v>
      </c>
      <c r="D18" s="10">
        <v>20.0</v>
      </c>
      <c r="E18" s="12" t="str">
        <f t="shared" ref="E18:E20" si="11">E17*1.2</f>
        <v>92</v>
      </c>
      <c r="F18" s="10" t="str">
        <f t="shared" si="1"/>
        <v>FALSE</v>
      </c>
      <c r="G18" s="10">
        <v>4.0</v>
      </c>
      <c r="H18" s="13" t="str">
        <f t="shared" si="2"/>
        <v>110.9</v>
      </c>
      <c r="I18" s="9"/>
      <c r="R18" t="str">
        <f t="shared" si="3"/>
        <v>3.346081183</v>
      </c>
    </row>
    <row r="19">
      <c r="A19" s="11">
        <v>18.0</v>
      </c>
      <c r="B19" s="10" t="s">
        <v>19</v>
      </c>
      <c r="C19" s="12" t="str">
        <f t="shared" si="10"/>
        <v>2662</v>
      </c>
      <c r="D19" s="10">
        <v>20.0</v>
      </c>
      <c r="E19" s="12" t="str">
        <f t="shared" si="11"/>
        <v>111</v>
      </c>
      <c r="F19" s="10" t="str">
        <f t="shared" si="1"/>
        <v>FALSE</v>
      </c>
      <c r="G19" s="10">
        <v>4.0</v>
      </c>
      <c r="H19" s="13" t="str">
        <f t="shared" si="2"/>
        <v>133.1</v>
      </c>
      <c r="I19" s="9"/>
      <c r="R19" t="str">
        <f t="shared" si="3"/>
        <v>3.425262429</v>
      </c>
    </row>
    <row r="20">
      <c r="A20" s="11">
        <v>19.0</v>
      </c>
      <c r="B20" s="10" t="s">
        <v>20</v>
      </c>
      <c r="C20" s="12" t="str">
        <f t="shared" si="10"/>
        <v>3195</v>
      </c>
      <c r="D20" s="10">
        <v>20.0</v>
      </c>
      <c r="E20" s="12" t="str">
        <f t="shared" si="11"/>
        <v>133</v>
      </c>
      <c r="F20" s="10" t="str">
        <f t="shared" si="1"/>
        <v>FALSE</v>
      </c>
      <c r="G20" s="10">
        <v>4.0</v>
      </c>
      <c r="H20" s="13" t="str">
        <f t="shared" si="2"/>
        <v>159.7</v>
      </c>
      <c r="I20" s="9"/>
      <c r="R20" t="str">
        <f t="shared" si="3"/>
        <v>3.504443675</v>
      </c>
    </row>
    <row r="21">
      <c r="A21" s="15">
        <v>20.0</v>
      </c>
      <c r="B21" s="16" t="s">
        <v>21</v>
      </c>
      <c r="C21" s="17" t="str">
        <f>C20*2.5</f>
        <v>7987</v>
      </c>
      <c r="D21" s="16">
        <v>40.0</v>
      </c>
      <c r="E21" s="17" t="str">
        <f>SUM(E17:E20)*4</f>
        <v>1654</v>
      </c>
      <c r="F21" s="16" t="str">
        <f t="shared" si="1"/>
        <v>TRUE</v>
      </c>
      <c r="G21" s="16">
        <v>4.0</v>
      </c>
      <c r="H21" s="18" t="str">
        <f t="shared" si="2"/>
        <v>199.7</v>
      </c>
      <c r="I21" s="19" t="str">
        <f>SUM(E17:E21)</f>
        <v>2068</v>
      </c>
      <c r="R21" t="str">
        <f t="shared" si="3"/>
        <v>3.902383684</v>
      </c>
    </row>
    <row r="22">
      <c r="A22" s="5">
        <v>21.0</v>
      </c>
      <c r="B22" s="6" t="s">
        <v>9</v>
      </c>
      <c r="C22" s="7" t="str">
        <f>C20*1.44</f>
        <v>4601</v>
      </c>
      <c r="D22" s="6">
        <v>20.0</v>
      </c>
      <c r="E22" s="7" t="str">
        <f>E20*1.44</f>
        <v>192</v>
      </c>
      <c r="F22" s="6" t="str">
        <f t="shared" si="1"/>
        <v>FALSE</v>
      </c>
      <c r="G22" s="6">
        <v>5.0</v>
      </c>
      <c r="H22" s="8" t="str">
        <f t="shared" si="2"/>
        <v>230.0</v>
      </c>
      <c r="I22" s="9"/>
      <c r="R22" t="str">
        <f t="shared" si="3"/>
        <v>3.662806167</v>
      </c>
    </row>
    <row r="23">
      <c r="A23" s="11">
        <v>22.0</v>
      </c>
      <c r="B23" s="10" t="s">
        <v>10</v>
      </c>
      <c r="C23" s="12" t="str">
        <f t="shared" ref="C23:C25" si="12">C22*1.2</f>
        <v>5521</v>
      </c>
      <c r="D23" s="10">
        <v>20.0</v>
      </c>
      <c r="E23" s="12" t="str">
        <f t="shared" ref="E23:E25" si="13">E22*1.2</f>
        <v>230</v>
      </c>
      <c r="F23" s="10" t="str">
        <f t="shared" si="1"/>
        <v>FALSE</v>
      </c>
      <c r="G23" s="10">
        <v>5.0</v>
      </c>
      <c r="H23" s="13" t="str">
        <f t="shared" si="2"/>
        <v>276.0</v>
      </c>
      <c r="I23" s="9"/>
      <c r="R23" t="str">
        <f t="shared" si="3"/>
        <v>3.741987413</v>
      </c>
    </row>
    <row r="24">
      <c r="A24" s="11">
        <v>23.0</v>
      </c>
      <c r="B24" s="10" t="s">
        <v>11</v>
      </c>
      <c r="C24" s="12" t="str">
        <f t="shared" si="12"/>
        <v>6625</v>
      </c>
      <c r="D24" s="10">
        <v>20.0</v>
      </c>
      <c r="E24" s="12" t="str">
        <f t="shared" si="13"/>
        <v>276</v>
      </c>
      <c r="F24" s="10" t="str">
        <f t="shared" si="1"/>
        <v>FALSE</v>
      </c>
      <c r="G24" s="10">
        <v>5.0</v>
      </c>
      <c r="H24" s="13" t="str">
        <f t="shared" si="2"/>
        <v>331.2</v>
      </c>
      <c r="I24" s="9"/>
      <c r="R24" t="str">
        <f t="shared" si="3"/>
        <v>3.821168659</v>
      </c>
    </row>
    <row r="25">
      <c r="A25" s="11">
        <v>24.0</v>
      </c>
      <c r="B25" s="10" t="s">
        <v>13</v>
      </c>
      <c r="C25" s="12" t="str">
        <f t="shared" si="12"/>
        <v>7950</v>
      </c>
      <c r="D25" s="10">
        <v>20.0</v>
      </c>
      <c r="E25" s="12" t="str">
        <f t="shared" si="13"/>
        <v>331</v>
      </c>
      <c r="F25" s="10" t="str">
        <f t="shared" si="1"/>
        <v>FALSE</v>
      </c>
      <c r="G25" s="10">
        <v>5.0</v>
      </c>
      <c r="H25" s="13" t="str">
        <f t="shared" si="2"/>
        <v>397.5</v>
      </c>
      <c r="I25" s="9"/>
      <c r="R25" t="str">
        <f t="shared" si="3"/>
        <v>3.900349905</v>
      </c>
    </row>
    <row r="26">
      <c r="A26" s="15">
        <v>25.0</v>
      </c>
      <c r="B26" s="16" t="s">
        <v>16</v>
      </c>
      <c r="C26" s="17" t="str">
        <f>C25*2.5</f>
        <v>19874</v>
      </c>
      <c r="D26" s="16">
        <v>40.0</v>
      </c>
      <c r="E26" s="17" t="str">
        <f>SUM(E22:E25)*4</f>
        <v>4116</v>
      </c>
      <c r="F26" s="16" t="str">
        <f t="shared" si="1"/>
        <v>TRUE</v>
      </c>
      <c r="G26" s="16">
        <v>5.0</v>
      </c>
      <c r="H26" s="18" t="str">
        <f t="shared" si="2"/>
        <v>496.9</v>
      </c>
      <c r="I26" s="19" t="str">
        <f>SUM(E22:E26)</f>
        <v>5145</v>
      </c>
      <c r="R26" t="str">
        <f t="shared" si="3"/>
        <v>4.298289914</v>
      </c>
    </row>
    <row r="27">
      <c r="A27" s="5">
        <v>26.0</v>
      </c>
      <c r="B27" s="6" t="s">
        <v>17</v>
      </c>
      <c r="C27" s="7" t="str">
        <f>C25*1.44</f>
        <v>11448</v>
      </c>
      <c r="D27" s="6">
        <v>20.0</v>
      </c>
      <c r="E27" s="7" t="str">
        <f>E25*1.44</f>
        <v>477</v>
      </c>
      <c r="F27" s="6" t="str">
        <f t="shared" si="1"/>
        <v>FALSE</v>
      </c>
      <c r="G27" s="6">
        <v>6.0</v>
      </c>
      <c r="H27" s="8" t="str">
        <f t="shared" si="2"/>
        <v>572.4</v>
      </c>
      <c r="I27" s="9"/>
      <c r="R27" t="str">
        <f t="shared" si="3"/>
        <v>4.058712397</v>
      </c>
    </row>
    <row r="28">
      <c r="A28" s="11">
        <v>27.0</v>
      </c>
      <c r="B28" s="10" t="s">
        <v>18</v>
      </c>
      <c r="C28" s="12" t="str">
        <f t="shared" ref="C28:C30" si="14">C27*1.2</f>
        <v>13737</v>
      </c>
      <c r="D28" s="10">
        <v>20.0</v>
      </c>
      <c r="E28" s="12" t="str">
        <f t="shared" ref="E28:E30" si="15">E27*1.2</f>
        <v>572</v>
      </c>
      <c r="F28" s="10" t="str">
        <f t="shared" si="1"/>
        <v>FALSE</v>
      </c>
      <c r="G28" s="10">
        <v>6.0</v>
      </c>
      <c r="H28" s="13" t="str">
        <f t="shared" si="2"/>
        <v>686.9</v>
      </c>
      <c r="I28" s="9"/>
      <c r="R28" t="str">
        <f t="shared" si="3"/>
        <v>4.137893643</v>
      </c>
    </row>
    <row r="29">
      <c r="A29" s="11">
        <v>28.0</v>
      </c>
      <c r="B29" s="10" t="s">
        <v>19</v>
      </c>
      <c r="C29" s="12" t="str">
        <f t="shared" si="14"/>
        <v>16484</v>
      </c>
      <c r="D29" s="10">
        <v>20.0</v>
      </c>
      <c r="E29" s="12" t="str">
        <f t="shared" si="15"/>
        <v>687</v>
      </c>
      <c r="F29" s="10" t="str">
        <f t="shared" si="1"/>
        <v>FALSE</v>
      </c>
      <c r="G29" s="10">
        <v>6.0</v>
      </c>
      <c r="H29" s="13" t="str">
        <f t="shared" si="2"/>
        <v>824.2</v>
      </c>
      <c r="I29" s="9"/>
      <c r="K29" s="10" t="s">
        <v>22</v>
      </c>
      <c r="R29" t="str">
        <f t="shared" si="3"/>
        <v>4.217074889</v>
      </c>
    </row>
    <row r="30">
      <c r="A30" s="11">
        <v>29.0</v>
      </c>
      <c r="B30" s="10" t="s">
        <v>20</v>
      </c>
      <c r="C30" s="12" t="str">
        <f t="shared" si="14"/>
        <v>19781</v>
      </c>
      <c r="D30" s="10">
        <v>20.0</v>
      </c>
      <c r="E30" s="12" t="str">
        <f t="shared" si="15"/>
        <v>824</v>
      </c>
      <c r="F30" s="10" t="str">
        <f t="shared" si="1"/>
        <v>FALSE</v>
      </c>
      <c r="G30" s="10">
        <v>6.0</v>
      </c>
      <c r="H30" s="13" t="str">
        <f t="shared" si="2"/>
        <v>989.1</v>
      </c>
      <c r="I30" s="9"/>
      <c r="R30" t="str">
        <f t="shared" si="3"/>
        <v>4.296256135</v>
      </c>
    </row>
    <row r="31">
      <c r="A31" s="15">
        <v>30.0</v>
      </c>
      <c r="B31" s="16" t="s">
        <v>21</v>
      </c>
      <c r="C31" s="17" t="str">
        <f>C30*2.5</f>
        <v>49453</v>
      </c>
      <c r="D31" s="16">
        <v>40.0</v>
      </c>
      <c r="E31" s="17" t="str">
        <f>SUM(E27:E30)*4</f>
        <v>10242</v>
      </c>
      <c r="F31" s="16" t="str">
        <f t="shared" si="1"/>
        <v>TRUE</v>
      </c>
      <c r="G31" s="16">
        <v>6.0</v>
      </c>
      <c r="H31" s="18" t="str">
        <f t="shared" si="2"/>
        <v>1,236.3</v>
      </c>
      <c r="I31" s="19" t="str">
        <f>SUM(E27:E31)</f>
        <v>12802</v>
      </c>
      <c r="R31" t="str">
        <f t="shared" si="3"/>
        <v>4.694196144</v>
      </c>
    </row>
    <row r="32">
      <c r="A32" s="5">
        <v>31.0</v>
      </c>
      <c r="B32" s="6" t="s">
        <v>9</v>
      </c>
      <c r="C32" s="7" t="str">
        <f>C30*1.44</f>
        <v>28485</v>
      </c>
      <c r="D32" s="6">
        <v>20.0</v>
      </c>
      <c r="E32" s="7" t="str">
        <f>E30*1.44</f>
        <v>1187</v>
      </c>
      <c r="F32" s="6" t="str">
        <f t="shared" si="1"/>
        <v>FALSE</v>
      </c>
      <c r="G32" s="6">
        <v>7.0</v>
      </c>
      <c r="H32" s="8" t="str">
        <f t="shared" si="2"/>
        <v>1,424.3</v>
      </c>
      <c r="I32" s="9"/>
      <c r="R32" t="str">
        <f t="shared" si="3"/>
        <v>4.454618627</v>
      </c>
    </row>
    <row r="33">
      <c r="A33" s="11">
        <v>32.0</v>
      </c>
      <c r="B33" s="10" t="s">
        <v>10</v>
      </c>
      <c r="C33" s="12" t="str">
        <f t="shared" ref="C33:C35" si="16">C32*1.2</f>
        <v>34182</v>
      </c>
      <c r="D33" s="10">
        <v>20.0</v>
      </c>
      <c r="E33" s="12" t="str">
        <f t="shared" ref="E33:E35" si="17">E32*1.2</f>
        <v>1424</v>
      </c>
      <c r="F33" s="10" t="str">
        <f t="shared" si="1"/>
        <v>FALSE</v>
      </c>
      <c r="G33" s="10">
        <v>7.0</v>
      </c>
      <c r="H33" s="13" t="str">
        <f t="shared" si="2"/>
        <v>1,709.1</v>
      </c>
      <c r="I33" s="9"/>
      <c r="R33" t="str">
        <f t="shared" si="3"/>
        <v>4.533799874</v>
      </c>
    </row>
    <row r="34">
      <c r="A34" s="11">
        <v>33.0</v>
      </c>
      <c r="B34" s="10" t="s">
        <v>11</v>
      </c>
      <c r="C34" s="12" t="str">
        <f t="shared" si="16"/>
        <v>41019</v>
      </c>
      <c r="D34" s="10">
        <v>20.0</v>
      </c>
      <c r="E34" s="12" t="str">
        <f t="shared" si="17"/>
        <v>1709</v>
      </c>
      <c r="F34" s="10" t="str">
        <f t="shared" si="1"/>
        <v>FALSE</v>
      </c>
      <c r="G34" s="10">
        <v>7.0</v>
      </c>
      <c r="H34" s="13" t="str">
        <f t="shared" si="2"/>
        <v>2,050.9</v>
      </c>
      <c r="I34" s="9"/>
      <c r="R34" t="str">
        <f t="shared" si="3"/>
        <v>4.61298112</v>
      </c>
    </row>
    <row r="35">
      <c r="A35" s="11">
        <v>34.0</v>
      </c>
      <c r="B35" s="10" t="s">
        <v>13</v>
      </c>
      <c r="C35" s="12" t="str">
        <f t="shared" si="16"/>
        <v>49222</v>
      </c>
      <c r="D35" s="10">
        <v>20.0</v>
      </c>
      <c r="E35" s="12" t="str">
        <f t="shared" si="17"/>
        <v>2051</v>
      </c>
      <c r="F35" s="10" t="str">
        <f t="shared" si="1"/>
        <v>FALSE</v>
      </c>
      <c r="G35" s="10">
        <v>7.0</v>
      </c>
      <c r="H35" s="13" t="str">
        <f t="shared" si="2"/>
        <v>2,461.1</v>
      </c>
      <c r="I35" s="9"/>
      <c r="R35" t="str">
        <f t="shared" si="3"/>
        <v>4.692162366</v>
      </c>
    </row>
    <row r="36">
      <c r="A36" s="15">
        <v>35.0</v>
      </c>
      <c r="B36" s="16" t="s">
        <v>16</v>
      </c>
      <c r="C36" s="17" t="str">
        <f>C35*2.5</f>
        <v>123056</v>
      </c>
      <c r="D36" s="16">
        <v>40.0</v>
      </c>
      <c r="E36" s="17" t="str">
        <f>SUM(E32:E35)*4</f>
        <v>25485</v>
      </c>
      <c r="F36" s="16" t="str">
        <f t="shared" si="1"/>
        <v>TRUE</v>
      </c>
      <c r="G36" s="16">
        <v>7.0</v>
      </c>
      <c r="H36" s="18" t="str">
        <f t="shared" si="2"/>
        <v>3,076.4</v>
      </c>
      <c r="I36" s="19" t="str">
        <f>SUM(E32:E36)</f>
        <v>31856</v>
      </c>
      <c r="R36" t="str">
        <f t="shared" si="3"/>
        <v>5.090102374</v>
      </c>
    </row>
    <row r="37">
      <c r="A37" s="5">
        <v>36.0</v>
      </c>
      <c r="B37" s="6" t="s">
        <v>17</v>
      </c>
      <c r="C37" s="7" t="str">
        <f>C35*1.44</f>
        <v>70880</v>
      </c>
      <c r="D37" s="6">
        <v>20.0</v>
      </c>
      <c r="E37" s="7" t="str">
        <f>E35*1.44</f>
        <v>2953</v>
      </c>
      <c r="F37" s="6" t="str">
        <f t="shared" si="1"/>
        <v>FALSE</v>
      </c>
      <c r="G37" s="6">
        <v>8.0</v>
      </c>
      <c r="H37" s="8" t="str">
        <f t="shared" si="2"/>
        <v>3,544.0</v>
      </c>
      <c r="I37" s="9"/>
      <c r="R37" t="str">
        <f t="shared" si="3"/>
        <v>4.850524858</v>
      </c>
    </row>
    <row r="38">
      <c r="A38" s="11">
        <v>37.0</v>
      </c>
      <c r="B38" s="10" t="s">
        <v>18</v>
      </c>
      <c r="C38" s="12" t="str">
        <f t="shared" ref="C38:C40" si="18">C37*1.2</f>
        <v>85056</v>
      </c>
      <c r="D38" s="10">
        <v>20.0</v>
      </c>
      <c r="E38" s="12" t="str">
        <f t="shared" ref="E38:E40" si="19">E37*1.2</f>
        <v>3544</v>
      </c>
      <c r="F38" s="10" t="str">
        <f t="shared" si="1"/>
        <v>FALSE</v>
      </c>
      <c r="G38" s="10">
        <v>8.0</v>
      </c>
      <c r="H38" s="13" t="str">
        <f t="shared" si="2"/>
        <v>4,252.8</v>
      </c>
      <c r="I38" s="9"/>
      <c r="R38" t="str">
        <f t="shared" si="3"/>
        <v>4.929706104</v>
      </c>
    </row>
    <row r="39">
      <c r="A39" s="11">
        <v>38.0</v>
      </c>
      <c r="B39" s="10" t="s">
        <v>19</v>
      </c>
      <c r="C39" s="12" t="str">
        <f t="shared" si="18"/>
        <v>102067</v>
      </c>
      <c r="D39" s="10">
        <v>20.0</v>
      </c>
      <c r="E39" s="12" t="str">
        <f t="shared" si="19"/>
        <v>4253</v>
      </c>
      <c r="F39" s="10" t="str">
        <f t="shared" si="1"/>
        <v>FALSE</v>
      </c>
      <c r="G39" s="10">
        <v>8.0</v>
      </c>
      <c r="H39" s="13" t="str">
        <f t="shared" si="2"/>
        <v>5,103.4</v>
      </c>
      <c r="I39" s="9"/>
      <c r="R39" t="str">
        <f t="shared" si="3"/>
        <v>5.00888735</v>
      </c>
    </row>
    <row r="40">
      <c r="A40" s="11">
        <v>39.0</v>
      </c>
      <c r="B40" s="10" t="s">
        <v>20</v>
      </c>
      <c r="C40" s="12" t="str">
        <f t="shared" si="18"/>
        <v>122481</v>
      </c>
      <c r="D40" s="10">
        <v>20.0</v>
      </c>
      <c r="E40" s="12" t="str">
        <f t="shared" si="19"/>
        <v>5103</v>
      </c>
      <c r="F40" s="10" t="str">
        <f t="shared" si="1"/>
        <v>FALSE</v>
      </c>
      <c r="G40" s="10">
        <v>8.0</v>
      </c>
      <c r="H40" s="13" t="str">
        <f t="shared" si="2"/>
        <v>6,124.0</v>
      </c>
      <c r="I40" s="9"/>
      <c r="R40" t="str">
        <f t="shared" si="3"/>
        <v>5.088068596</v>
      </c>
    </row>
    <row r="41">
      <c r="A41" s="15">
        <v>40.0</v>
      </c>
      <c r="B41" s="16" t="s">
        <v>21</v>
      </c>
      <c r="C41" s="17" t="str">
        <f>C40*2.5</f>
        <v>306202</v>
      </c>
      <c r="D41" s="16">
        <v>40.0</v>
      </c>
      <c r="E41" s="17" t="str">
        <f>SUM(E37:E40)*4</f>
        <v>63414</v>
      </c>
      <c r="F41" s="16" t="str">
        <f t="shared" si="1"/>
        <v>TRUE</v>
      </c>
      <c r="G41" s="16">
        <v>8.0</v>
      </c>
      <c r="H41" s="18" t="str">
        <f t="shared" si="2"/>
        <v>7,655.1</v>
      </c>
      <c r="I41" s="19" t="str">
        <f>SUM(E37:E41)</f>
        <v>79268</v>
      </c>
      <c r="R41" t="str">
        <f t="shared" si="3"/>
        <v>5.486008605</v>
      </c>
    </row>
    <row r="42">
      <c r="A42" s="5">
        <v>41.0</v>
      </c>
      <c r="B42" s="6" t="s">
        <v>9</v>
      </c>
      <c r="C42" s="7" t="str">
        <f>C40*1.44</f>
        <v>176373</v>
      </c>
      <c r="D42" s="6">
        <v>20.0</v>
      </c>
      <c r="E42" s="7" t="str">
        <f>E40*1.44</f>
        <v>7349</v>
      </c>
      <c r="F42" s="6" t="str">
        <f t="shared" si="1"/>
        <v>FALSE</v>
      </c>
      <c r="G42" s="6">
        <v>9.0</v>
      </c>
      <c r="H42" s="8" t="str">
        <f t="shared" si="2"/>
        <v>8,818.6</v>
      </c>
      <c r="I42" s="9"/>
      <c r="R42" t="str">
        <f t="shared" si="3"/>
        <v>5.246431088</v>
      </c>
    </row>
    <row r="43">
      <c r="A43" s="11">
        <v>42.0</v>
      </c>
      <c r="B43" s="10" t="s">
        <v>10</v>
      </c>
      <c r="C43" s="12" t="str">
        <f t="shared" ref="C43:C45" si="20">C42*1.2</f>
        <v>211647</v>
      </c>
      <c r="D43" s="10">
        <v>20.0</v>
      </c>
      <c r="E43" s="12" t="str">
        <f t="shared" ref="E43:E45" si="21">E42*1.2</f>
        <v>8819</v>
      </c>
      <c r="F43" s="10" t="str">
        <f t="shared" si="1"/>
        <v>FALSE</v>
      </c>
      <c r="G43" s="10">
        <v>9.0</v>
      </c>
      <c r="H43" s="13" t="str">
        <f t="shared" si="2"/>
        <v>10,582.4</v>
      </c>
      <c r="I43" s="9"/>
      <c r="R43" t="str">
        <f t="shared" si="3"/>
        <v>5.325612334</v>
      </c>
    </row>
    <row r="44">
      <c r="A44" s="11">
        <v>43.0</v>
      </c>
      <c r="B44" s="10" t="s">
        <v>11</v>
      </c>
      <c r="C44" s="12" t="str">
        <f t="shared" si="20"/>
        <v>253977</v>
      </c>
      <c r="D44" s="10">
        <v>20.0</v>
      </c>
      <c r="E44" s="12" t="str">
        <f t="shared" si="21"/>
        <v>10582</v>
      </c>
      <c r="F44" s="10" t="str">
        <f t="shared" si="1"/>
        <v>FALSE</v>
      </c>
      <c r="G44" s="10">
        <v>9.0</v>
      </c>
      <c r="H44" s="13" t="str">
        <f t="shared" si="2"/>
        <v>12,698.8</v>
      </c>
      <c r="I44" s="9"/>
      <c r="R44" t="str">
        <f t="shared" si="3"/>
        <v>5.40479358</v>
      </c>
    </row>
    <row r="45">
      <c r="A45" s="11">
        <v>44.0</v>
      </c>
      <c r="B45" s="10" t="s">
        <v>13</v>
      </c>
      <c r="C45" s="12" t="str">
        <f t="shared" si="20"/>
        <v>304772</v>
      </c>
      <c r="D45" s="10">
        <v>20.0</v>
      </c>
      <c r="E45" s="12" t="str">
        <f t="shared" si="21"/>
        <v>12699</v>
      </c>
      <c r="F45" s="10" t="str">
        <f t="shared" si="1"/>
        <v>FALSE</v>
      </c>
      <c r="G45" s="10">
        <v>9.0</v>
      </c>
      <c r="H45" s="13" t="str">
        <f t="shared" si="2"/>
        <v>15,238.6</v>
      </c>
      <c r="I45" s="9"/>
      <c r="R45" t="str">
        <f t="shared" si="3"/>
        <v>5.483974826</v>
      </c>
    </row>
    <row r="46">
      <c r="A46" s="15">
        <v>45.0</v>
      </c>
      <c r="B46" s="16" t="s">
        <v>16</v>
      </c>
      <c r="C46" s="17" t="str">
        <f>C45*2.5</f>
        <v>761930</v>
      </c>
      <c r="D46" s="16">
        <v>40.0</v>
      </c>
      <c r="E46" s="17" t="str">
        <f>SUM(E42:E45)*4</f>
        <v>157795</v>
      </c>
      <c r="F46" s="16" t="str">
        <f t="shared" si="1"/>
        <v>TRUE</v>
      </c>
      <c r="G46" s="16">
        <v>9.0</v>
      </c>
      <c r="H46" s="18" t="str">
        <f t="shared" si="2"/>
        <v>19,048.2</v>
      </c>
      <c r="I46" s="19" t="str">
        <f>SUM(E42:E46)</f>
        <v>197243</v>
      </c>
      <c r="R46" t="str">
        <f t="shared" si="3"/>
        <v>5.881914835</v>
      </c>
    </row>
    <row r="47">
      <c r="A47" s="5">
        <v>46.0</v>
      </c>
      <c r="B47" s="6" t="s">
        <v>17</v>
      </c>
      <c r="C47" s="7" t="str">
        <f>C45*1.44</f>
        <v>438871</v>
      </c>
      <c r="D47" s="6">
        <v>20.0</v>
      </c>
      <c r="E47" s="7" t="str">
        <f>E45*1.44</f>
        <v>18286</v>
      </c>
      <c r="F47" s="6" t="str">
        <f t="shared" si="1"/>
        <v>FALSE</v>
      </c>
      <c r="G47" s="6">
        <v>10.0</v>
      </c>
      <c r="H47" s="8" t="str">
        <f t="shared" si="2"/>
        <v>21,943.6</v>
      </c>
      <c r="I47" s="9"/>
      <c r="R47" t="str">
        <f t="shared" si="3"/>
        <v>5.642337318</v>
      </c>
    </row>
    <row r="48">
      <c r="A48" s="11">
        <v>47.0</v>
      </c>
      <c r="B48" s="10" t="s">
        <v>18</v>
      </c>
      <c r="C48" s="12" t="str">
        <f t="shared" ref="C48:C50" si="22">C47*1.2</f>
        <v>526646</v>
      </c>
      <c r="D48" s="10">
        <v>20.0</v>
      </c>
      <c r="E48" s="12" t="str">
        <f t="shared" ref="E48:E50" si="23">E47*1.2</f>
        <v>21944</v>
      </c>
      <c r="F48" s="10" t="str">
        <f t="shared" si="1"/>
        <v>FALSE</v>
      </c>
      <c r="G48" s="10">
        <v>10.0</v>
      </c>
      <c r="H48" s="13" t="str">
        <f t="shared" si="2"/>
        <v>26,332.3</v>
      </c>
      <c r="I48" s="9"/>
      <c r="R48" t="str">
        <f t="shared" si="3"/>
        <v>5.721518564</v>
      </c>
    </row>
    <row r="49">
      <c r="A49" s="11">
        <v>48.0</v>
      </c>
      <c r="B49" s="10" t="s">
        <v>19</v>
      </c>
      <c r="C49" s="12" t="str">
        <f t="shared" si="22"/>
        <v>631975</v>
      </c>
      <c r="D49" s="10">
        <v>20.0</v>
      </c>
      <c r="E49" s="12" t="str">
        <f t="shared" si="23"/>
        <v>26332</v>
      </c>
      <c r="F49" s="10" t="str">
        <f t="shared" si="1"/>
        <v>FALSE</v>
      </c>
      <c r="G49" s="10">
        <v>10.0</v>
      </c>
      <c r="H49" s="13" t="str">
        <f t="shared" si="2"/>
        <v>31,598.7</v>
      </c>
      <c r="I49" s="9"/>
      <c r="R49" t="str">
        <f t="shared" si="3"/>
        <v>5.80069981</v>
      </c>
    </row>
    <row r="50">
      <c r="A50" s="11">
        <v>49.0</v>
      </c>
      <c r="B50" s="10" t="s">
        <v>20</v>
      </c>
      <c r="C50" s="12" t="str">
        <f t="shared" si="22"/>
        <v>758370</v>
      </c>
      <c r="D50" s="10">
        <v>20.0</v>
      </c>
      <c r="E50" s="12" t="str">
        <f t="shared" si="23"/>
        <v>31599</v>
      </c>
      <c r="F50" s="10" t="str">
        <f t="shared" si="1"/>
        <v>FALSE</v>
      </c>
      <c r="G50" s="10">
        <v>10.0</v>
      </c>
      <c r="H50" s="13" t="str">
        <f t="shared" si="2"/>
        <v>37,918.5</v>
      </c>
      <c r="I50" s="9"/>
      <c r="R50" t="str">
        <f t="shared" si="3"/>
        <v>5.879881056</v>
      </c>
    </row>
    <row r="51">
      <c r="A51" s="15">
        <v>50.0</v>
      </c>
      <c r="B51" s="16" t="s">
        <v>21</v>
      </c>
      <c r="C51" s="17" t="str">
        <f>C50*2.5</f>
        <v>1895925</v>
      </c>
      <c r="D51" s="16">
        <v>40.0</v>
      </c>
      <c r="E51" s="17" t="str">
        <f>SUM(E47:E50)*4</f>
        <v>392644</v>
      </c>
      <c r="F51" s="16" t="str">
        <f t="shared" si="1"/>
        <v>TRUE</v>
      </c>
      <c r="G51" s="16">
        <v>10.0</v>
      </c>
      <c r="H51" s="18" t="str">
        <f t="shared" si="2"/>
        <v>47,398.1</v>
      </c>
      <c r="I51" s="19" t="str">
        <f>SUM(E47:E51)</f>
        <v>490805</v>
      </c>
      <c r="R51" t="str">
        <f t="shared" si="3"/>
        <v>6.277821065</v>
      </c>
    </row>
    <row r="52">
      <c r="A52" s="10"/>
      <c r="B52" s="10"/>
      <c r="C52" s="10"/>
      <c r="D52" s="10"/>
      <c r="E52" s="10"/>
      <c r="F52" s="10"/>
      <c r="H52" s="20"/>
      <c r="I52" s="9"/>
    </row>
    <row r="53">
      <c r="A53" s="10"/>
      <c r="B53" s="10"/>
      <c r="C53" s="10"/>
      <c r="D53" s="10"/>
      <c r="E53" s="10"/>
      <c r="F53" s="10"/>
      <c r="H53" s="20"/>
      <c r="I53" s="9"/>
    </row>
    <row r="54">
      <c r="A54" s="10"/>
      <c r="B54" s="10"/>
      <c r="C54" s="10"/>
      <c r="D54" s="10"/>
      <c r="E54" s="10"/>
      <c r="F54" s="10"/>
      <c r="H54" s="20"/>
      <c r="I54" s="9"/>
    </row>
    <row r="55">
      <c r="A55" s="10"/>
      <c r="B55" s="10"/>
      <c r="C55" s="10"/>
      <c r="D55" s="10"/>
      <c r="E55" s="10"/>
      <c r="F55" s="10"/>
      <c r="H55" s="20"/>
      <c r="I55" s="9"/>
    </row>
    <row r="56">
      <c r="A56" s="10"/>
      <c r="B56" s="10"/>
      <c r="C56" s="10"/>
      <c r="D56" s="10"/>
      <c r="E56" s="10"/>
      <c r="F56" s="10"/>
      <c r="H56" s="20"/>
      <c r="I56" s="9"/>
    </row>
    <row r="57">
      <c r="A57" s="10"/>
      <c r="B57" s="10"/>
      <c r="C57" s="10"/>
      <c r="D57" s="10"/>
      <c r="E57" s="10"/>
      <c r="F57" s="10"/>
      <c r="H57" s="20"/>
      <c r="I57" s="9"/>
    </row>
    <row r="58">
      <c r="A58" s="10"/>
      <c r="B58" s="10"/>
      <c r="C58" s="10"/>
      <c r="D58" s="10"/>
      <c r="E58" s="10"/>
      <c r="F58" s="10"/>
      <c r="H58" s="20"/>
      <c r="I58" s="9"/>
    </row>
    <row r="59">
      <c r="A59" s="10"/>
      <c r="B59" s="10"/>
      <c r="C59" s="10"/>
      <c r="D59" s="10"/>
      <c r="E59" s="10"/>
      <c r="F59" s="10"/>
      <c r="H59" s="20"/>
      <c r="I59" s="9"/>
    </row>
    <row r="60">
      <c r="A60" s="10"/>
      <c r="B60" s="10"/>
      <c r="C60" s="10"/>
      <c r="D60" s="10"/>
      <c r="E60" s="10"/>
      <c r="F60" s="10"/>
      <c r="H60" s="20"/>
      <c r="I60" s="9"/>
    </row>
    <row r="61">
      <c r="A61" s="10"/>
      <c r="B61" s="10"/>
      <c r="C61" s="10"/>
      <c r="D61" s="10"/>
      <c r="E61" s="10"/>
      <c r="F61" s="10"/>
      <c r="H61" s="20"/>
      <c r="I61" s="9"/>
    </row>
    <row r="62">
      <c r="A62" s="10"/>
      <c r="B62" s="10"/>
      <c r="C62" s="10"/>
      <c r="D62" s="10"/>
      <c r="E62" s="10"/>
      <c r="F62" s="10"/>
      <c r="H62" s="20"/>
      <c r="I62" s="9"/>
    </row>
    <row r="63">
      <c r="A63" s="10"/>
      <c r="B63" s="10"/>
      <c r="C63" s="10"/>
      <c r="D63" s="10"/>
      <c r="E63" s="10"/>
      <c r="F63" s="10"/>
      <c r="H63" s="20"/>
      <c r="I63" s="9"/>
    </row>
    <row r="64">
      <c r="A64" s="10"/>
      <c r="B64" s="10"/>
      <c r="C64" s="10"/>
      <c r="D64" s="10"/>
      <c r="E64" s="10"/>
      <c r="F64" s="10"/>
      <c r="H64" s="20"/>
      <c r="I64" s="9"/>
    </row>
    <row r="65">
      <c r="A65" s="10"/>
      <c r="B65" s="10"/>
      <c r="C65" s="10"/>
      <c r="D65" s="10"/>
      <c r="E65" s="10"/>
      <c r="F65" s="10"/>
      <c r="H65" s="20"/>
      <c r="I65" s="9"/>
    </row>
    <row r="66">
      <c r="A66" s="10"/>
      <c r="B66" s="10"/>
      <c r="C66" s="10"/>
      <c r="D66" s="10"/>
      <c r="E66" s="10"/>
      <c r="F66" s="10"/>
      <c r="H66" s="20"/>
      <c r="I66" s="9"/>
    </row>
    <row r="67">
      <c r="A67" s="10"/>
      <c r="B67" s="10"/>
      <c r="C67" s="10"/>
      <c r="D67" s="10"/>
      <c r="E67" s="10"/>
      <c r="F67" s="10"/>
      <c r="H67" s="20"/>
      <c r="I67" s="9"/>
    </row>
    <row r="68">
      <c r="A68" s="10"/>
      <c r="B68" s="10"/>
      <c r="C68" s="10"/>
      <c r="D68" s="10"/>
      <c r="E68" s="10"/>
      <c r="F68" s="10"/>
      <c r="H68" s="20"/>
      <c r="I68" s="9"/>
    </row>
    <row r="69">
      <c r="A69" s="10"/>
      <c r="B69" s="10"/>
      <c r="C69" s="10"/>
      <c r="D69" s="10"/>
      <c r="E69" s="10"/>
      <c r="F69" s="10"/>
      <c r="H69" s="20"/>
      <c r="I69" s="9"/>
    </row>
    <row r="70">
      <c r="A70" s="10"/>
      <c r="B70" s="10"/>
      <c r="C70" s="10"/>
      <c r="D70" s="10"/>
      <c r="E70" s="10"/>
      <c r="F70" s="10"/>
      <c r="H70" s="20"/>
      <c r="I70" s="9"/>
    </row>
    <row r="71">
      <c r="A71" s="10"/>
      <c r="B71" s="10"/>
      <c r="C71" s="10"/>
      <c r="D71" s="10"/>
      <c r="E71" s="10"/>
      <c r="F71" s="10"/>
      <c r="H71" s="20"/>
      <c r="I71" s="9"/>
    </row>
    <row r="72">
      <c r="A72" s="10"/>
      <c r="B72" s="10"/>
      <c r="C72" s="10"/>
      <c r="D72" s="10"/>
      <c r="E72" s="10"/>
      <c r="F72" s="10"/>
      <c r="H72" s="20"/>
      <c r="I72" s="9"/>
    </row>
    <row r="73">
      <c r="A73" s="10"/>
      <c r="B73" s="10"/>
      <c r="C73" s="10"/>
      <c r="D73" s="10"/>
      <c r="E73" s="10"/>
      <c r="F73" s="10"/>
      <c r="H73" s="20"/>
      <c r="I73" s="9"/>
    </row>
    <row r="74">
      <c r="A74" s="10"/>
      <c r="B74" s="10"/>
      <c r="C74" s="10"/>
      <c r="D74" s="10"/>
      <c r="E74" s="10"/>
      <c r="F74" s="10"/>
      <c r="H74" s="20"/>
      <c r="I74" s="9"/>
    </row>
    <row r="75">
      <c r="A75" s="10"/>
      <c r="B75" s="10"/>
      <c r="C75" s="10"/>
      <c r="D75" s="10"/>
      <c r="E75" s="10"/>
      <c r="F75" s="10"/>
      <c r="H75" s="20"/>
      <c r="I75" s="9"/>
    </row>
    <row r="76">
      <c r="A76" s="10"/>
      <c r="B76" s="10"/>
      <c r="C76" s="10"/>
      <c r="D76" s="10"/>
      <c r="E76" s="10"/>
      <c r="F76" s="10"/>
      <c r="H76" s="20"/>
      <c r="I76" s="9"/>
    </row>
    <row r="77">
      <c r="A77" s="10"/>
      <c r="B77" s="10"/>
      <c r="C77" s="10"/>
      <c r="D77" s="10"/>
      <c r="E77" s="10"/>
      <c r="F77" s="10"/>
      <c r="H77" s="20"/>
      <c r="I77" s="9"/>
    </row>
    <row r="78">
      <c r="A78" s="10"/>
      <c r="B78" s="10"/>
      <c r="C78" s="10"/>
      <c r="D78" s="10"/>
      <c r="E78" s="10"/>
      <c r="F78" s="10"/>
      <c r="H78" s="20"/>
      <c r="I78" s="9"/>
    </row>
    <row r="79">
      <c r="A79" s="10"/>
      <c r="B79" s="10"/>
      <c r="C79" s="10"/>
      <c r="D79" s="10"/>
      <c r="E79" s="10"/>
      <c r="F79" s="10"/>
      <c r="H79" s="20"/>
      <c r="I79" s="9"/>
    </row>
    <row r="80">
      <c r="A80" s="10"/>
      <c r="B80" s="10"/>
      <c r="C80" s="10"/>
      <c r="D80" s="10"/>
      <c r="E80" s="10"/>
      <c r="F80" s="10"/>
      <c r="H80" s="20"/>
      <c r="I80" s="9"/>
    </row>
    <row r="81">
      <c r="A81" s="10"/>
      <c r="B81" s="10"/>
      <c r="C81" s="10"/>
      <c r="D81" s="10"/>
      <c r="E81" s="10"/>
      <c r="F81" s="10"/>
      <c r="H81" s="20"/>
      <c r="I81" s="9"/>
    </row>
    <row r="82">
      <c r="A82" s="10"/>
      <c r="B82" s="10"/>
      <c r="C82" s="10"/>
      <c r="D82" s="10"/>
      <c r="E82" s="10"/>
      <c r="F82" s="10"/>
      <c r="H82" s="20"/>
      <c r="I82" s="9"/>
    </row>
    <row r="83">
      <c r="A83" s="10"/>
      <c r="B83" s="10"/>
      <c r="C83" s="10"/>
      <c r="D83" s="10"/>
      <c r="E83" s="10"/>
      <c r="F83" s="10"/>
      <c r="H83" s="20"/>
      <c r="I83" s="9"/>
    </row>
    <row r="84">
      <c r="A84" s="10"/>
      <c r="B84" s="10"/>
      <c r="C84" s="10"/>
      <c r="D84" s="10"/>
      <c r="E84" s="10"/>
      <c r="F84" s="10"/>
      <c r="H84" s="20"/>
      <c r="I84" s="9"/>
    </row>
    <row r="85">
      <c r="A85" s="10"/>
      <c r="B85" s="10"/>
      <c r="C85" s="10"/>
      <c r="D85" s="10"/>
      <c r="E85" s="10"/>
      <c r="F85" s="10"/>
      <c r="H85" s="20"/>
      <c r="I85" s="9"/>
    </row>
    <row r="86">
      <c r="A86" s="10"/>
      <c r="B86" s="10"/>
      <c r="C86" s="10"/>
      <c r="D86" s="10"/>
      <c r="E86" s="10"/>
      <c r="F86" s="10"/>
      <c r="H86" s="20"/>
      <c r="I86" s="9"/>
    </row>
    <row r="87">
      <c r="A87" s="10"/>
      <c r="B87" s="10"/>
      <c r="C87" s="10"/>
      <c r="D87" s="10"/>
      <c r="E87" s="10"/>
      <c r="F87" s="10"/>
      <c r="H87" s="20"/>
      <c r="I87" s="9"/>
    </row>
    <row r="88">
      <c r="A88" s="10"/>
      <c r="B88" s="10"/>
      <c r="C88" s="10"/>
      <c r="D88" s="10"/>
      <c r="E88" s="10"/>
      <c r="F88" s="10"/>
      <c r="H88" s="20"/>
      <c r="I88" s="9"/>
    </row>
    <row r="89">
      <c r="A89" s="10"/>
      <c r="B89" s="10"/>
      <c r="C89" s="10"/>
      <c r="D89" s="10"/>
      <c r="E89" s="10"/>
      <c r="F89" s="10"/>
      <c r="H89" s="20"/>
      <c r="I89" s="9"/>
    </row>
    <row r="90">
      <c r="A90" s="10"/>
      <c r="B90" s="10"/>
      <c r="C90" s="10"/>
      <c r="D90" s="10"/>
      <c r="E90" s="10"/>
      <c r="F90" s="10"/>
      <c r="H90" s="20"/>
      <c r="I90" s="9"/>
    </row>
    <row r="91">
      <c r="A91" s="10"/>
      <c r="B91" s="10"/>
      <c r="C91" s="10"/>
      <c r="D91" s="10"/>
      <c r="E91" s="10"/>
      <c r="F91" s="10"/>
      <c r="H91" s="20"/>
      <c r="I91" s="9"/>
    </row>
    <row r="92">
      <c r="A92" s="10"/>
      <c r="B92" s="10"/>
      <c r="C92" s="10"/>
      <c r="D92" s="10"/>
      <c r="E92" s="10"/>
      <c r="F92" s="10"/>
      <c r="H92" s="20"/>
      <c r="I92" s="9"/>
    </row>
    <row r="93">
      <c r="A93" s="10"/>
      <c r="B93" s="10"/>
      <c r="C93" s="10"/>
      <c r="D93" s="10"/>
      <c r="E93" s="10"/>
      <c r="F93" s="10"/>
      <c r="H93" s="20"/>
      <c r="I93" s="9"/>
    </row>
    <row r="94">
      <c r="A94" s="10"/>
      <c r="B94" s="10"/>
      <c r="C94" s="10"/>
      <c r="D94" s="10"/>
      <c r="E94" s="10"/>
      <c r="F94" s="10"/>
      <c r="H94" s="20"/>
      <c r="I94" s="9"/>
    </row>
    <row r="95">
      <c r="A95" s="10"/>
      <c r="B95" s="10"/>
      <c r="C95" s="10"/>
      <c r="D95" s="10"/>
      <c r="E95" s="10"/>
      <c r="F95" s="10"/>
      <c r="H95" s="20"/>
      <c r="I95" s="9"/>
    </row>
    <row r="96">
      <c r="A96" s="10"/>
      <c r="B96" s="10"/>
      <c r="C96" s="10"/>
      <c r="D96" s="10"/>
      <c r="E96" s="10"/>
      <c r="F96" s="10"/>
      <c r="H96" s="20"/>
      <c r="I96" s="9"/>
    </row>
    <row r="97">
      <c r="A97" s="10"/>
      <c r="B97" s="10"/>
      <c r="C97" s="10"/>
      <c r="D97" s="10"/>
      <c r="E97" s="10"/>
      <c r="F97" s="10"/>
      <c r="H97" s="20"/>
      <c r="I97" s="9"/>
    </row>
    <row r="98">
      <c r="A98" s="10"/>
      <c r="B98" s="10"/>
      <c r="C98" s="10"/>
      <c r="D98" s="10"/>
      <c r="E98" s="10"/>
      <c r="F98" s="10"/>
      <c r="H98" s="20"/>
      <c r="I98" s="9"/>
    </row>
    <row r="99">
      <c r="A99" s="10"/>
      <c r="B99" s="10"/>
      <c r="C99" s="10"/>
      <c r="D99" s="10"/>
      <c r="E99" s="10"/>
      <c r="F99" s="10"/>
      <c r="H99" s="20"/>
      <c r="I99" s="9"/>
    </row>
    <row r="100">
      <c r="A100" s="10"/>
      <c r="B100" s="10"/>
      <c r="C100" s="10"/>
      <c r="D100" s="10"/>
      <c r="E100" s="10"/>
      <c r="F100" s="10"/>
      <c r="H100" s="20"/>
      <c r="I100" s="9"/>
    </row>
    <row r="101">
      <c r="A101" s="10"/>
      <c r="B101" s="10"/>
      <c r="C101" s="10"/>
      <c r="D101" s="10"/>
      <c r="E101" s="10"/>
      <c r="F101" s="10"/>
      <c r="H101" s="20"/>
      <c r="I101" s="9"/>
    </row>
    <row r="102">
      <c r="H102" s="20"/>
      <c r="I102" s="9"/>
    </row>
    <row r="103">
      <c r="H103" s="20"/>
      <c r="I103" s="9"/>
    </row>
    <row r="104">
      <c r="H104" s="20"/>
      <c r="I104" s="9"/>
    </row>
    <row r="105">
      <c r="H105" s="20"/>
      <c r="I105" s="9"/>
    </row>
    <row r="106">
      <c r="H106" s="20"/>
      <c r="I106" s="9"/>
    </row>
    <row r="107">
      <c r="H107" s="20"/>
      <c r="I107" s="9"/>
    </row>
    <row r="108">
      <c r="H108" s="20"/>
      <c r="I108" s="9"/>
    </row>
    <row r="109">
      <c r="H109" s="20"/>
      <c r="I109" s="9"/>
    </row>
    <row r="110">
      <c r="H110" s="20"/>
      <c r="I110" s="9"/>
    </row>
    <row r="111">
      <c r="H111" s="20"/>
      <c r="I111" s="9"/>
    </row>
    <row r="112">
      <c r="H112" s="20"/>
      <c r="I112" s="9"/>
    </row>
    <row r="113">
      <c r="H113" s="20"/>
      <c r="I113" s="9"/>
    </row>
    <row r="114">
      <c r="H114" s="20"/>
      <c r="I114" s="9"/>
    </row>
    <row r="115">
      <c r="H115" s="20"/>
      <c r="I115" s="9"/>
    </row>
    <row r="116">
      <c r="H116" s="20"/>
      <c r="I116" s="9"/>
    </row>
    <row r="117">
      <c r="H117" s="20"/>
      <c r="I117" s="9"/>
    </row>
    <row r="118">
      <c r="H118" s="20"/>
      <c r="I118" s="9"/>
    </row>
    <row r="119">
      <c r="H119" s="20"/>
      <c r="I119" s="9"/>
    </row>
    <row r="120">
      <c r="H120" s="20"/>
      <c r="I120" s="9"/>
    </row>
    <row r="121">
      <c r="H121" s="20"/>
      <c r="I121" s="9"/>
    </row>
    <row r="122">
      <c r="H122" s="20"/>
      <c r="I122" s="9"/>
    </row>
    <row r="123">
      <c r="H123" s="20"/>
      <c r="I123" s="9"/>
    </row>
    <row r="124">
      <c r="H124" s="20"/>
      <c r="I124" s="9"/>
    </row>
    <row r="125">
      <c r="H125" s="20"/>
      <c r="I125" s="9"/>
    </row>
    <row r="126">
      <c r="H126" s="20"/>
      <c r="I126" s="9"/>
    </row>
    <row r="127">
      <c r="H127" s="20"/>
      <c r="I127" s="9"/>
    </row>
    <row r="128">
      <c r="H128" s="20"/>
      <c r="I128" s="9"/>
    </row>
    <row r="129">
      <c r="H129" s="20"/>
      <c r="I129" s="9"/>
    </row>
    <row r="130">
      <c r="H130" s="20"/>
      <c r="I130" s="9"/>
    </row>
    <row r="131">
      <c r="H131" s="20"/>
      <c r="I131" s="9"/>
    </row>
    <row r="132">
      <c r="H132" s="20"/>
      <c r="I132" s="9"/>
    </row>
    <row r="133">
      <c r="H133" s="20"/>
      <c r="I133" s="9"/>
    </row>
    <row r="134">
      <c r="H134" s="20"/>
      <c r="I134" s="9"/>
    </row>
    <row r="135">
      <c r="H135" s="20"/>
      <c r="I135" s="9"/>
    </row>
    <row r="136">
      <c r="H136" s="20"/>
      <c r="I136" s="9"/>
    </row>
    <row r="137">
      <c r="H137" s="20"/>
      <c r="I137" s="9"/>
    </row>
    <row r="138">
      <c r="H138" s="20"/>
      <c r="I138" s="9"/>
    </row>
    <row r="139">
      <c r="H139" s="20"/>
      <c r="I139" s="9"/>
    </row>
    <row r="140">
      <c r="H140" s="20"/>
      <c r="I140" s="9"/>
    </row>
    <row r="141">
      <c r="H141" s="20"/>
      <c r="I141" s="9"/>
    </row>
    <row r="142">
      <c r="H142" s="20"/>
      <c r="I142" s="9"/>
    </row>
    <row r="143">
      <c r="H143" s="20"/>
      <c r="I143" s="9"/>
    </row>
    <row r="144">
      <c r="H144" s="20"/>
      <c r="I144" s="9"/>
    </row>
    <row r="145">
      <c r="H145" s="20"/>
      <c r="I145" s="9"/>
    </row>
    <row r="146">
      <c r="H146" s="20"/>
      <c r="I146" s="9"/>
    </row>
    <row r="147">
      <c r="H147" s="20"/>
      <c r="I147" s="9"/>
    </row>
    <row r="148">
      <c r="H148" s="20"/>
      <c r="I148" s="9"/>
    </row>
    <row r="149">
      <c r="H149" s="20"/>
      <c r="I149" s="9"/>
    </row>
    <row r="150">
      <c r="H150" s="20"/>
      <c r="I150" s="9"/>
    </row>
    <row r="151">
      <c r="H151" s="20"/>
      <c r="I151" s="9"/>
    </row>
    <row r="152">
      <c r="H152" s="20"/>
      <c r="I152" s="9"/>
    </row>
    <row r="153">
      <c r="H153" s="20"/>
      <c r="I153" s="9"/>
    </row>
    <row r="154">
      <c r="H154" s="20"/>
      <c r="I154" s="9"/>
    </row>
    <row r="155">
      <c r="H155" s="20"/>
      <c r="I155" s="9"/>
    </row>
    <row r="156">
      <c r="H156" s="20"/>
      <c r="I156" s="9"/>
    </row>
    <row r="157">
      <c r="H157" s="20"/>
      <c r="I157" s="9"/>
    </row>
    <row r="158">
      <c r="H158" s="20"/>
      <c r="I158" s="9"/>
    </row>
    <row r="159">
      <c r="H159" s="20"/>
      <c r="I159" s="9"/>
    </row>
    <row r="160">
      <c r="H160" s="20"/>
      <c r="I160" s="9"/>
    </row>
    <row r="161">
      <c r="H161" s="20"/>
      <c r="I161" s="9"/>
    </row>
    <row r="162">
      <c r="H162" s="20"/>
      <c r="I162" s="9"/>
    </row>
    <row r="163">
      <c r="H163" s="20"/>
      <c r="I163" s="9"/>
    </row>
    <row r="164">
      <c r="H164" s="20"/>
      <c r="I164" s="9"/>
    </row>
    <row r="165">
      <c r="H165" s="20"/>
      <c r="I165" s="9"/>
    </row>
    <row r="166">
      <c r="H166" s="20"/>
      <c r="I166" s="9"/>
    </row>
    <row r="167">
      <c r="H167" s="20"/>
      <c r="I167" s="9"/>
    </row>
    <row r="168">
      <c r="H168" s="20"/>
      <c r="I168" s="9"/>
    </row>
    <row r="169">
      <c r="H169" s="20"/>
      <c r="I169" s="9"/>
    </row>
    <row r="170">
      <c r="H170" s="20"/>
      <c r="I170" s="9"/>
    </row>
    <row r="171">
      <c r="H171" s="20"/>
      <c r="I171" s="9"/>
    </row>
    <row r="172">
      <c r="H172" s="20"/>
      <c r="I172" s="9"/>
    </row>
    <row r="173">
      <c r="H173" s="20"/>
      <c r="I173" s="9"/>
    </row>
    <row r="174">
      <c r="H174" s="20"/>
      <c r="I174" s="9"/>
    </row>
    <row r="175">
      <c r="H175" s="20"/>
      <c r="I175" s="9"/>
    </row>
    <row r="176">
      <c r="H176" s="20"/>
      <c r="I176" s="9"/>
    </row>
    <row r="177">
      <c r="H177" s="20"/>
      <c r="I177" s="9"/>
    </row>
    <row r="178">
      <c r="H178" s="20"/>
      <c r="I178" s="9"/>
    </row>
    <row r="179">
      <c r="H179" s="20"/>
      <c r="I179" s="9"/>
    </row>
    <row r="180">
      <c r="H180" s="20"/>
      <c r="I180" s="9"/>
    </row>
    <row r="181">
      <c r="H181" s="20"/>
      <c r="I181" s="9"/>
    </row>
    <row r="182">
      <c r="H182" s="20"/>
      <c r="I182" s="9"/>
    </row>
    <row r="183">
      <c r="H183" s="20"/>
      <c r="I183" s="9"/>
    </row>
    <row r="184">
      <c r="H184" s="20"/>
      <c r="I184" s="9"/>
    </row>
    <row r="185">
      <c r="H185" s="20"/>
      <c r="I185" s="9"/>
    </row>
    <row r="186">
      <c r="H186" s="20"/>
      <c r="I186" s="9"/>
    </row>
    <row r="187">
      <c r="H187" s="20"/>
      <c r="I187" s="9"/>
    </row>
    <row r="188">
      <c r="H188" s="20"/>
      <c r="I188" s="9"/>
    </row>
    <row r="189">
      <c r="H189" s="20"/>
      <c r="I189" s="9"/>
    </row>
    <row r="190">
      <c r="H190" s="20"/>
      <c r="I190" s="9"/>
    </row>
    <row r="191">
      <c r="H191" s="20"/>
      <c r="I191" s="9"/>
    </row>
    <row r="192">
      <c r="H192" s="20"/>
      <c r="I192" s="9"/>
    </row>
    <row r="193">
      <c r="H193" s="20"/>
      <c r="I193" s="9"/>
    </row>
    <row r="194">
      <c r="H194" s="20"/>
      <c r="I194" s="9"/>
    </row>
    <row r="195">
      <c r="H195" s="20"/>
      <c r="I195" s="9"/>
    </row>
    <row r="196">
      <c r="H196" s="20"/>
      <c r="I196" s="9"/>
    </row>
    <row r="197">
      <c r="H197" s="20"/>
      <c r="I197" s="9"/>
    </row>
    <row r="198">
      <c r="H198" s="20"/>
      <c r="I198" s="9"/>
    </row>
    <row r="199">
      <c r="H199" s="20"/>
      <c r="I199" s="9"/>
    </row>
    <row r="200">
      <c r="H200" s="20"/>
      <c r="I200" s="9"/>
    </row>
    <row r="201">
      <c r="H201" s="20"/>
      <c r="I201" s="9"/>
    </row>
    <row r="202">
      <c r="H202" s="20"/>
      <c r="I202" s="9"/>
    </row>
    <row r="203">
      <c r="H203" s="20"/>
      <c r="I203" s="9"/>
    </row>
    <row r="204">
      <c r="H204" s="20"/>
      <c r="I204" s="9"/>
    </row>
    <row r="205">
      <c r="H205" s="20"/>
      <c r="I205" s="9"/>
    </row>
    <row r="206">
      <c r="H206" s="20"/>
      <c r="I206" s="9"/>
    </row>
    <row r="207">
      <c r="H207" s="20"/>
      <c r="I207" s="9"/>
    </row>
    <row r="208">
      <c r="H208" s="20"/>
      <c r="I208" s="9"/>
    </row>
    <row r="209">
      <c r="H209" s="20"/>
      <c r="I209" s="9"/>
    </row>
    <row r="210">
      <c r="H210" s="20"/>
      <c r="I210" s="9"/>
    </row>
    <row r="211">
      <c r="H211" s="20"/>
      <c r="I211" s="9"/>
    </row>
    <row r="212">
      <c r="H212" s="20"/>
      <c r="I212" s="9"/>
    </row>
    <row r="213">
      <c r="H213" s="20"/>
      <c r="I213" s="9"/>
    </row>
    <row r="214">
      <c r="H214" s="20"/>
      <c r="I214" s="9"/>
    </row>
    <row r="215">
      <c r="H215" s="20"/>
      <c r="I215" s="9"/>
    </row>
    <row r="216">
      <c r="H216" s="20"/>
      <c r="I216" s="9"/>
    </row>
    <row r="217">
      <c r="H217" s="20"/>
      <c r="I217" s="9"/>
    </row>
    <row r="218">
      <c r="H218" s="20"/>
      <c r="I218" s="9"/>
    </row>
    <row r="219">
      <c r="H219" s="20"/>
      <c r="I219" s="9"/>
    </row>
    <row r="220">
      <c r="H220" s="20"/>
      <c r="I220" s="9"/>
    </row>
    <row r="221">
      <c r="H221" s="20"/>
      <c r="I221" s="9"/>
    </row>
    <row r="222">
      <c r="H222" s="20"/>
      <c r="I222" s="9"/>
    </row>
    <row r="223">
      <c r="H223" s="20"/>
      <c r="I223" s="9"/>
    </row>
    <row r="224">
      <c r="H224" s="20"/>
      <c r="I224" s="9"/>
    </row>
    <row r="225">
      <c r="H225" s="20"/>
      <c r="I225" s="9"/>
    </row>
    <row r="226">
      <c r="H226" s="20"/>
      <c r="I226" s="9"/>
    </row>
    <row r="227">
      <c r="H227" s="20"/>
      <c r="I227" s="9"/>
    </row>
    <row r="228">
      <c r="H228" s="20"/>
      <c r="I228" s="9"/>
    </row>
    <row r="229">
      <c r="H229" s="20"/>
      <c r="I229" s="9"/>
    </row>
    <row r="230">
      <c r="H230" s="20"/>
      <c r="I230" s="9"/>
    </row>
    <row r="231">
      <c r="H231" s="20"/>
      <c r="I231" s="9"/>
    </row>
    <row r="232">
      <c r="H232" s="20"/>
      <c r="I232" s="9"/>
    </row>
    <row r="233">
      <c r="H233" s="20"/>
      <c r="I233" s="9"/>
    </row>
    <row r="234">
      <c r="H234" s="20"/>
      <c r="I234" s="9"/>
    </row>
    <row r="235">
      <c r="H235" s="20"/>
      <c r="I235" s="9"/>
    </row>
    <row r="236">
      <c r="H236" s="20"/>
      <c r="I236" s="9"/>
    </row>
    <row r="237">
      <c r="H237" s="20"/>
      <c r="I237" s="9"/>
    </row>
    <row r="238">
      <c r="H238" s="20"/>
      <c r="I238" s="9"/>
    </row>
    <row r="239">
      <c r="H239" s="20"/>
      <c r="I239" s="9"/>
    </row>
    <row r="240">
      <c r="H240" s="20"/>
      <c r="I240" s="9"/>
    </row>
    <row r="241">
      <c r="H241" s="20"/>
      <c r="I241" s="9"/>
    </row>
    <row r="242">
      <c r="H242" s="20"/>
      <c r="I242" s="9"/>
    </row>
    <row r="243">
      <c r="H243" s="20"/>
      <c r="I243" s="9"/>
    </row>
    <row r="244">
      <c r="H244" s="20"/>
      <c r="I244" s="9"/>
    </row>
    <row r="245">
      <c r="H245" s="20"/>
      <c r="I245" s="9"/>
    </row>
    <row r="246">
      <c r="H246" s="20"/>
      <c r="I246" s="9"/>
    </row>
    <row r="247">
      <c r="H247" s="20"/>
      <c r="I247" s="9"/>
    </row>
    <row r="248">
      <c r="H248" s="20"/>
      <c r="I248" s="9"/>
    </row>
    <row r="249">
      <c r="H249" s="20"/>
      <c r="I249" s="9"/>
    </row>
    <row r="250">
      <c r="H250" s="20"/>
      <c r="I250" s="9"/>
    </row>
    <row r="251">
      <c r="H251" s="20"/>
      <c r="I251" s="9"/>
    </row>
    <row r="252">
      <c r="H252" s="20"/>
      <c r="I252" s="9"/>
    </row>
    <row r="253">
      <c r="H253" s="20"/>
      <c r="I253" s="9"/>
    </row>
    <row r="254">
      <c r="H254" s="20"/>
      <c r="I254" s="9"/>
    </row>
    <row r="255">
      <c r="H255" s="20"/>
      <c r="I255" s="9"/>
    </row>
    <row r="256">
      <c r="H256" s="20"/>
      <c r="I256" s="9"/>
    </row>
    <row r="257">
      <c r="H257" s="20"/>
      <c r="I257" s="9"/>
    </row>
    <row r="258">
      <c r="H258" s="20"/>
      <c r="I258" s="9"/>
    </row>
    <row r="259">
      <c r="H259" s="20"/>
      <c r="I259" s="9"/>
    </row>
    <row r="260">
      <c r="H260" s="20"/>
      <c r="I260" s="9"/>
    </row>
    <row r="261">
      <c r="H261" s="20"/>
      <c r="I261" s="9"/>
    </row>
    <row r="262">
      <c r="H262" s="20"/>
      <c r="I262" s="9"/>
    </row>
    <row r="263">
      <c r="H263" s="20"/>
      <c r="I263" s="9"/>
    </row>
    <row r="264">
      <c r="H264" s="20"/>
      <c r="I264" s="9"/>
    </row>
    <row r="265">
      <c r="H265" s="20"/>
      <c r="I265" s="9"/>
    </row>
    <row r="266">
      <c r="H266" s="20"/>
      <c r="I266" s="9"/>
    </row>
    <row r="267">
      <c r="H267" s="20"/>
      <c r="I267" s="9"/>
    </row>
    <row r="268">
      <c r="H268" s="20"/>
      <c r="I268" s="9"/>
    </row>
    <row r="269">
      <c r="H269" s="20"/>
      <c r="I269" s="9"/>
    </row>
    <row r="270">
      <c r="H270" s="20"/>
      <c r="I270" s="9"/>
    </row>
    <row r="271">
      <c r="H271" s="20"/>
      <c r="I271" s="9"/>
    </row>
    <row r="272">
      <c r="H272" s="20"/>
      <c r="I272" s="9"/>
    </row>
    <row r="273">
      <c r="H273" s="20"/>
      <c r="I273" s="9"/>
    </row>
    <row r="274">
      <c r="H274" s="20"/>
      <c r="I274" s="9"/>
    </row>
    <row r="275">
      <c r="H275" s="20"/>
      <c r="I275" s="9"/>
    </row>
    <row r="276">
      <c r="H276" s="20"/>
      <c r="I276" s="9"/>
    </row>
    <row r="277">
      <c r="H277" s="20"/>
      <c r="I277" s="9"/>
    </row>
    <row r="278">
      <c r="H278" s="20"/>
      <c r="I278" s="9"/>
    </row>
    <row r="279">
      <c r="H279" s="20"/>
      <c r="I279" s="9"/>
    </row>
    <row r="280">
      <c r="H280" s="20"/>
      <c r="I280" s="9"/>
    </row>
    <row r="281">
      <c r="H281" s="20"/>
      <c r="I281" s="9"/>
    </row>
    <row r="282">
      <c r="H282" s="20"/>
      <c r="I282" s="9"/>
    </row>
    <row r="283">
      <c r="H283" s="20"/>
      <c r="I283" s="9"/>
    </row>
    <row r="284">
      <c r="H284" s="20"/>
      <c r="I284" s="9"/>
    </row>
    <row r="285">
      <c r="H285" s="20"/>
      <c r="I285" s="9"/>
    </row>
    <row r="286">
      <c r="H286" s="20"/>
      <c r="I286" s="9"/>
    </row>
    <row r="287">
      <c r="H287" s="20"/>
      <c r="I287" s="9"/>
    </row>
    <row r="288">
      <c r="H288" s="20"/>
      <c r="I288" s="9"/>
    </row>
    <row r="289">
      <c r="H289" s="20"/>
      <c r="I289" s="9"/>
    </row>
    <row r="290">
      <c r="H290" s="20"/>
      <c r="I290" s="9"/>
    </row>
    <row r="291">
      <c r="H291" s="20"/>
      <c r="I291" s="9"/>
    </row>
    <row r="292">
      <c r="H292" s="20"/>
      <c r="I292" s="9"/>
    </row>
    <row r="293">
      <c r="H293" s="20"/>
      <c r="I293" s="9"/>
    </row>
    <row r="294">
      <c r="H294" s="20"/>
      <c r="I294" s="9"/>
    </row>
    <row r="295">
      <c r="H295" s="20"/>
      <c r="I295" s="9"/>
    </row>
    <row r="296">
      <c r="H296" s="20"/>
      <c r="I296" s="9"/>
    </row>
    <row r="297">
      <c r="H297" s="20"/>
      <c r="I297" s="9"/>
    </row>
    <row r="298">
      <c r="H298" s="20"/>
      <c r="I298" s="9"/>
    </row>
    <row r="299">
      <c r="H299" s="20"/>
      <c r="I299" s="9"/>
    </row>
    <row r="300">
      <c r="H300" s="20"/>
      <c r="I300" s="9"/>
    </row>
    <row r="301">
      <c r="H301" s="20"/>
      <c r="I301" s="9"/>
    </row>
    <row r="302">
      <c r="H302" s="20"/>
      <c r="I302" s="9"/>
    </row>
    <row r="303">
      <c r="H303" s="20"/>
      <c r="I303" s="9"/>
    </row>
    <row r="304">
      <c r="H304" s="20"/>
      <c r="I304" s="9"/>
    </row>
    <row r="305">
      <c r="H305" s="20"/>
      <c r="I305" s="9"/>
    </row>
    <row r="306">
      <c r="H306" s="20"/>
      <c r="I306" s="9"/>
    </row>
    <row r="307">
      <c r="H307" s="20"/>
      <c r="I307" s="9"/>
    </row>
    <row r="308">
      <c r="H308" s="20"/>
      <c r="I308" s="9"/>
    </row>
    <row r="309">
      <c r="H309" s="20"/>
      <c r="I309" s="9"/>
    </row>
    <row r="310">
      <c r="H310" s="20"/>
      <c r="I310" s="9"/>
    </row>
    <row r="311">
      <c r="H311" s="20"/>
      <c r="I311" s="9"/>
    </row>
    <row r="312">
      <c r="H312" s="20"/>
      <c r="I312" s="9"/>
    </row>
    <row r="313">
      <c r="H313" s="20"/>
      <c r="I313" s="9"/>
    </row>
    <row r="314">
      <c r="H314" s="20"/>
      <c r="I314" s="9"/>
    </row>
    <row r="315">
      <c r="H315" s="20"/>
      <c r="I315" s="9"/>
    </row>
    <row r="316">
      <c r="H316" s="20"/>
      <c r="I316" s="9"/>
    </row>
    <row r="317">
      <c r="H317" s="20"/>
      <c r="I317" s="9"/>
    </row>
    <row r="318">
      <c r="H318" s="20"/>
      <c r="I318" s="9"/>
    </row>
    <row r="319">
      <c r="H319" s="20"/>
      <c r="I319" s="9"/>
    </row>
    <row r="320">
      <c r="H320" s="20"/>
      <c r="I320" s="9"/>
    </row>
    <row r="321">
      <c r="H321" s="20"/>
      <c r="I321" s="9"/>
    </row>
    <row r="322">
      <c r="H322" s="20"/>
      <c r="I322" s="9"/>
    </row>
    <row r="323">
      <c r="H323" s="20"/>
      <c r="I323" s="9"/>
    </row>
    <row r="324">
      <c r="H324" s="20"/>
      <c r="I324" s="9"/>
    </row>
    <row r="325">
      <c r="H325" s="20"/>
      <c r="I325" s="9"/>
    </row>
    <row r="326">
      <c r="H326" s="20"/>
      <c r="I326" s="9"/>
    </row>
    <row r="327">
      <c r="H327" s="20"/>
      <c r="I327" s="9"/>
    </row>
    <row r="328">
      <c r="H328" s="20"/>
      <c r="I328" s="9"/>
    </row>
    <row r="329">
      <c r="H329" s="20"/>
      <c r="I329" s="9"/>
    </row>
    <row r="330">
      <c r="H330" s="20"/>
      <c r="I330" s="9"/>
    </row>
    <row r="331">
      <c r="H331" s="20"/>
      <c r="I331" s="9"/>
    </row>
    <row r="332">
      <c r="H332" s="20"/>
      <c r="I332" s="9"/>
    </row>
    <row r="333">
      <c r="H333" s="20"/>
      <c r="I333" s="9"/>
    </row>
    <row r="334">
      <c r="H334" s="20"/>
      <c r="I334" s="9"/>
    </row>
    <row r="335">
      <c r="H335" s="20"/>
      <c r="I335" s="9"/>
    </row>
    <row r="336">
      <c r="H336" s="20"/>
      <c r="I336" s="9"/>
    </row>
    <row r="337">
      <c r="H337" s="20"/>
      <c r="I337" s="9"/>
    </row>
    <row r="338">
      <c r="H338" s="20"/>
      <c r="I338" s="9"/>
    </row>
    <row r="339">
      <c r="H339" s="20"/>
      <c r="I339" s="9"/>
    </row>
    <row r="340">
      <c r="H340" s="20"/>
      <c r="I340" s="9"/>
    </row>
    <row r="341">
      <c r="H341" s="20"/>
      <c r="I341" s="9"/>
    </row>
    <row r="342">
      <c r="H342" s="20"/>
      <c r="I342" s="9"/>
    </row>
    <row r="343">
      <c r="H343" s="20"/>
      <c r="I343" s="9"/>
    </row>
    <row r="344">
      <c r="H344" s="20"/>
      <c r="I344" s="9"/>
    </row>
    <row r="345">
      <c r="H345" s="20"/>
      <c r="I345" s="9"/>
    </row>
    <row r="346">
      <c r="H346" s="20"/>
      <c r="I346" s="9"/>
    </row>
    <row r="347">
      <c r="H347" s="20"/>
      <c r="I347" s="9"/>
    </row>
    <row r="348">
      <c r="H348" s="20"/>
      <c r="I348" s="9"/>
    </row>
    <row r="349">
      <c r="H349" s="20"/>
      <c r="I349" s="9"/>
    </row>
    <row r="350">
      <c r="H350" s="20"/>
      <c r="I350" s="9"/>
    </row>
    <row r="351">
      <c r="H351" s="20"/>
      <c r="I351" s="9"/>
    </row>
    <row r="352">
      <c r="H352" s="20"/>
      <c r="I352" s="9"/>
    </row>
    <row r="353">
      <c r="H353" s="20"/>
      <c r="I353" s="9"/>
    </row>
    <row r="354">
      <c r="H354" s="20"/>
      <c r="I354" s="9"/>
    </row>
    <row r="355">
      <c r="H355" s="20"/>
      <c r="I355" s="9"/>
    </row>
    <row r="356">
      <c r="H356" s="20"/>
      <c r="I356" s="9"/>
    </row>
    <row r="357">
      <c r="H357" s="20"/>
      <c r="I357" s="9"/>
    </row>
    <row r="358">
      <c r="H358" s="20"/>
      <c r="I358" s="9"/>
    </row>
    <row r="359">
      <c r="H359" s="20"/>
      <c r="I359" s="9"/>
    </row>
    <row r="360">
      <c r="H360" s="20"/>
      <c r="I360" s="9"/>
    </row>
    <row r="361">
      <c r="H361" s="20"/>
      <c r="I361" s="9"/>
    </row>
    <row r="362">
      <c r="H362" s="20"/>
      <c r="I362" s="9"/>
    </row>
    <row r="363">
      <c r="H363" s="20"/>
      <c r="I363" s="9"/>
    </row>
    <row r="364">
      <c r="H364" s="20"/>
      <c r="I364" s="9"/>
    </row>
    <row r="365">
      <c r="H365" s="20"/>
      <c r="I365" s="9"/>
    </row>
    <row r="366">
      <c r="H366" s="20"/>
      <c r="I366" s="9"/>
    </row>
    <row r="367">
      <c r="H367" s="20"/>
      <c r="I367" s="9"/>
    </row>
    <row r="368">
      <c r="H368" s="20"/>
      <c r="I368" s="9"/>
    </row>
    <row r="369">
      <c r="H369" s="20"/>
      <c r="I369" s="9"/>
    </row>
    <row r="370">
      <c r="H370" s="20"/>
      <c r="I370" s="9"/>
    </row>
    <row r="371">
      <c r="H371" s="20"/>
      <c r="I371" s="9"/>
    </row>
    <row r="372">
      <c r="H372" s="20"/>
      <c r="I372" s="9"/>
    </row>
    <row r="373">
      <c r="H373" s="20"/>
      <c r="I373" s="9"/>
    </row>
    <row r="374">
      <c r="H374" s="20"/>
      <c r="I374" s="9"/>
    </row>
    <row r="375">
      <c r="H375" s="20"/>
      <c r="I375" s="9"/>
    </row>
    <row r="376">
      <c r="H376" s="20"/>
      <c r="I376" s="9"/>
    </row>
    <row r="377">
      <c r="H377" s="20"/>
      <c r="I377" s="9"/>
    </row>
    <row r="378">
      <c r="H378" s="20"/>
      <c r="I378" s="9"/>
    </row>
    <row r="379">
      <c r="H379" s="20"/>
      <c r="I379" s="9"/>
    </row>
    <row r="380">
      <c r="H380" s="20"/>
      <c r="I380" s="9"/>
    </row>
    <row r="381">
      <c r="H381" s="20"/>
      <c r="I381" s="9"/>
    </row>
    <row r="382">
      <c r="H382" s="20"/>
      <c r="I382" s="9"/>
    </row>
    <row r="383">
      <c r="H383" s="20"/>
      <c r="I383" s="9"/>
    </row>
    <row r="384">
      <c r="H384" s="20"/>
      <c r="I384" s="9"/>
    </row>
    <row r="385">
      <c r="H385" s="20"/>
      <c r="I385" s="9"/>
    </row>
    <row r="386">
      <c r="H386" s="20"/>
      <c r="I386" s="9"/>
    </row>
    <row r="387">
      <c r="H387" s="20"/>
      <c r="I387" s="9"/>
    </row>
    <row r="388">
      <c r="H388" s="20"/>
      <c r="I388" s="9"/>
    </row>
    <row r="389">
      <c r="H389" s="20"/>
      <c r="I389" s="9"/>
    </row>
    <row r="390">
      <c r="H390" s="20"/>
      <c r="I390" s="9"/>
    </row>
    <row r="391">
      <c r="H391" s="20"/>
      <c r="I391" s="9"/>
    </row>
    <row r="392">
      <c r="H392" s="20"/>
      <c r="I392" s="9"/>
    </row>
    <row r="393">
      <c r="H393" s="20"/>
      <c r="I393" s="9"/>
    </row>
    <row r="394">
      <c r="H394" s="20"/>
      <c r="I394" s="9"/>
    </row>
    <row r="395">
      <c r="H395" s="20"/>
      <c r="I395" s="9"/>
    </row>
    <row r="396">
      <c r="H396" s="20"/>
      <c r="I396" s="9"/>
    </row>
    <row r="397">
      <c r="H397" s="20"/>
      <c r="I397" s="9"/>
    </row>
    <row r="398">
      <c r="H398" s="20"/>
      <c r="I398" s="9"/>
    </row>
    <row r="399">
      <c r="H399" s="20"/>
      <c r="I399" s="9"/>
    </row>
    <row r="400">
      <c r="H400" s="20"/>
      <c r="I400" s="9"/>
    </row>
    <row r="401">
      <c r="H401" s="20"/>
      <c r="I401" s="9"/>
    </row>
    <row r="402">
      <c r="H402" s="20"/>
      <c r="I402" s="9"/>
    </row>
    <row r="403">
      <c r="H403" s="20"/>
      <c r="I403" s="9"/>
    </row>
    <row r="404">
      <c r="H404" s="20"/>
      <c r="I404" s="9"/>
    </row>
    <row r="405">
      <c r="H405" s="20"/>
      <c r="I405" s="9"/>
    </row>
    <row r="406">
      <c r="H406" s="20"/>
      <c r="I406" s="9"/>
    </row>
    <row r="407">
      <c r="H407" s="20"/>
      <c r="I407" s="9"/>
    </row>
    <row r="408">
      <c r="H408" s="20"/>
      <c r="I408" s="9"/>
    </row>
    <row r="409">
      <c r="H409" s="20"/>
      <c r="I409" s="9"/>
    </row>
    <row r="410">
      <c r="H410" s="20"/>
      <c r="I410" s="9"/>
    </row>
    <row r="411">
      <c r="H411" s="20"/>
      <c r="I411" s="9"/>
    </row>
    <row r="412">
      <c r="H412" s="20"/>
      <c r="I412" s="9"/>
    </row>
    <row r="413">
      <c r="H413" s="20"/>
      <c r="I413" s="9"/>
    </row>
    <row r="414">
      <c r="H414" s="20"/>
      <c r="I414" s="9"/>
    </row>
    <row r="415">
      <c r="H415" s="20"/>
      <c r="I415" s="9"/>
    </row>
    <row r="416">
      <c r="H416" s="20"/>
      <c r="I416" s="9"/>
    </row>
    <row r="417">
      <c r="H417" s="20"/>
      <c r="I417" s="9"/>
    </row>
    <row r="418">
      <c r="H418" s="20"/>
      <c r="I418" s="9"/>
    </row>
    <row r="419">
      <c r="H419" s="20"/>
      <c r="I419" s="9"/>
    </row>
    <row r="420">
      <c r="H420" s="20"/>
      <c r="I420" s="9"/>
    </row>
    <row r="421">
      <c r="H421" s="20"/>
      <c r="I421" s="9"/>
    </row>
    <row r="422">
      <c r="H422" s="20"/>
      <c r="I422" s="9"/>
    </row>
    <row r="423">
      <c r="H423" s="20"/>
      <c r="I423" s="9"/>
    </row>
    <row r="424">
      <c r="H424" s="20"/>
      <c r="I424" s="9"/>
    </row>
    <row r="425">
      <c r="H425" s="20"/>
      <c r="I425" s="9"/>
    </row>
    <row r="426">
      <c r="H426" s="20"/>
      <c r="I426" s="9"/>
    </row>
    <row r="427">
      <c r="H427" s="20"/>
      <c r="I427" s="9"/>
    </row>
    <row r="428">
      <c r="H428" s="20"/>
      <c r="I428" s="9"/>
    </row>
    <row r="429">
      <c r="H429" s="20"/>
      <c r="I429" s="9"/>
    </row>
    <row r="430">
      <c r="H430" s="20"/>
      <c r="I430" s="9"/>
    </row>
    <row r="431">
      <c r="H431" s="20"/>
      <c r="I431" s="9"/>
    </row>
    <row r="432">
      <c r="H432" s="20"/>
      <c r="I432" s="9"/>
    </row>
    <row r="433">
      <c r="H433" s="20"/>
      <c r="I433" s="9"/>
    </row>
    <row r="434">
      <c r="H434" s="20"/>
      <c r="I434" s="9"/>
    </row>
    <row r="435">
      <c r="H435" s="20"/>
      <c r="I435" s="9"/>
    </row>
    <row r="436">
      <c r="H436" s="20"/>
      <c r="I436" s="9"/>
    </row>
    <row r="437">
      <c r="H437" s="20"/>
      <c r="I437" s="9"/>
    </row>
    <row r="438">
      <c r="H438" s="20"/>
      <c r="I438" s="9"/>
    </row>
    <row r="439">
      <c r="H439" s="20"/>
      <c r="I439" s="9"/>
    </row>
    <row r="440">
      <c r="H440" s="20"/>
      <c r="I440" s="9"/>
    </row>
    <row r="441">
      <c r="H441" s="20"/>
      <c r="I441" s="9"/>
    </row>
    <row r="442">
      <c r="H442" s="20"/>
      <c r="I442" s="9"/>
    </row>
    <row r="443">
      <c r="H443" s="20"/>
      <c r="I443" s="9"/>
    </row>
    <row r="444">
      <c r="H444" s="20"/>
      <c r="I444" s="9"/>
    </row>
    <row r="445">
      <c r="H445" s="20"/>
      <c r="I445" s="9"/>
    </row>
    <row r="446">
      <c r="H446" s="20"/>
      <c r="I446" s="9"/>
    </row>
    <row r="447">
      <c r="H447" s="20"/>
      <c r="I447" s="9"/>
    </row>
    <row r="448">
      <c r="H448" s="20"/>
      <c r="I448" s="9"/>
    </row>
    <row r="449">
      <c r="H449" s="20"/>
      <c r="I449" s="9"/>
    </row>
    <row r="450">
      <c r="H450" s="20"/>
      <c r="I450" s="9"/>
    </row>
    <row r="451">
      <c r="H451" s="20"/>
      <c r="I451" s="9"/>
    </row>
    <row r="452">
      <c r="H452" s="20"/>
      <c r="I452" s="9"/>
    </row>
    <row r="453">
      <c r="H453" s="20"/>
      <c r="I453" s="9"/>
    </row>
    <row r="454">
      <c r="H454" s="20"/>
      <c r="I454" s="9"/>
    </row>
    <row r="455">
      <c r="H455" s="20"/>
      <c r="I455" s="9"/>
    </row>
    <row r="456">
      <c r="H456" s="20"/>
      <c r="I456" s="9"/>
    </row>
    <row r="457">
      <c r="H457" s="20"/>
      <c r="I457" s="9"/>
    </row>
    <row r="458">
      <c r="H458" s="20"/>
      <c r="I458" s="9"/>
    </row>
    <row r="459">
      <c r="H459" s="20"/>
      <c r="I459" s="9"/>
    </row>
    <row r="460">
      <c r="H460" s="20"/>
      <c r="I460" s="9"/>
    </row>
    <row r="461">
      <c r="H461" s="20"/>
      <c r="I461" s="9"/>
    </row>
    <row r="462">
      <c r="H462" s="20"/>
      <c r="I462" s="9"/>
    </row>
    <row r="463">
      <c r="H463" s="20"/>
      <c r="I463" s="9"/>
    </row>
    <row r="464">
      <c r="H464" s="20"/>
      <c r="I464" s="9"/>
    </row>
    <row r="465">
      <c r="H465" s="20"/>
      <c r="I465" s="9"/>
    </row>
    <row r="466">
      <c r="H466" s="20"/>
      <c r="I466" s="9"/>
    </row>
    <row r="467">
      <c r="H467" s="20"/>
      <c r="I467" s="9"/>
    </row>
    <row r="468">
      <c r="H468" s="20"/>
      <c r="I468" s="9"/>
    </row>
    <row r="469">
      <c r="H469" s="20"/>
      <c r="I469" s="9"/>
    </row>
    <row r="470">
      <c r="H470" s="20"/>
      <c r="I470" s="9"/>
    </row>
    <row r="471">
      <c r="H471" s="20"/>
      <c r="I471" s="9"/>
    </row>
    <row r="472">
      <c r="H472" s="20"/>
      <c r="I472" s="9"/>
    </row>
    <row r="473">
      <c r="H473" s="20"/>
      <c r="I473" s="9"/>
    </row>
    <row r="474">
      <c r="H474" s="20"/>
      <c r="I474" s="9"/>
    </row>
    <row r="475">
      <c r="H475" s="20"/>
      <c r="I475" s="9"/>
    </row>
    <row r="476">
      <c r="H476" s="20"/>
      <c r="I476" s="9"/>
    </row>
    <row r="477">
      <c r="H477" s="20"/>
      <c r="I477" s="9"/>
    </row>
    <row r="478">
      <c r="H478" s="20"/>
      <c r="I478" s="9"/>
    </row>
    <row r="479">
      <c r="H479" s="20"/>
      <c r="I479" s="9"/>
    </row>
    <row r="480">
      <c r="H480" s="20"/>
      <c r="I480" s="9"/>
    </row>
    <row r="481">
      <c r="H481" s="20"/>
      <c r="I481" s="9"/>
    </row>
    <row r="482">
      <c r="H482" s="20"/>
      <c r="I482" s="9"/>
    </row>
    <row r="483">
      <c r="H483" s="20"/>
      <c r="I483" s="9"/>
    </row>
    <row r="484">
      <c r="H484" s="20"/>
      <c r="I484" s="9"/>
    </row>
    <row r="485">
      <c r="H485" s="20"/>
      <c r="I485" s="9"/>
    </row>
    <row r="486">
      <c r="H486" s="20"/>
      <c r="I486" s="9"/>
    </row>
    <row r="487">
      <c r="H487" s="20"/>
      <c r="I487" s="9"/>
    </row>
    <row r="488">
      <c r="H488" s="20"/>
      <c r="I488" s="9"/>
    </row>
    <row r="489">
      <c r="H489" s="20"/>
      <c r="I489" s="9"/>
    </row>
    <row r="490">
      <c r="H490" s="20"/>
      <c r="I490" s="9"/>
    </row>
    <row r="491">
      <c r="H491" s="20"/>
      <c r="I491" s="9"/>
    </row>
    <row r="492">
      <c r="H492" s="20"/>
      <c r="I492" s="9"/>
    </row>
    <row r="493">
      <c r="H493" s="20"/>
      <c r="I493" s="9"/>
    </row>
    <row r="494">
      <c r="H494" s="20"/>
      <c r="I494" s="9"/>
    </row>
    <row r="495">
      <c r="H495" s="20"/>
      <c r="I495" s="9"/>
    </row>
    <row r="496">
      <c r="H496" s="20"/>
      <c r="I496" s="9"/>
    </row>
    <row r="497">
      <c r="H497" s="20"/>
      <c r="I497" s="9"/>
    </row>
    <row r="498">
      <c r="H498" s="20"/>
      <c r="I498" s="9"/>
    </row>
    <row r="499">
      <c r="H499" s="20"/>
      <c r="I499" s="9"/>
    </row>
    <row r="500">
      <c r="H500" s="20"/>
      <c r="I500" s="9"/>
    </row>
    <row r="501">
      <c r="H501" s="20"/>
      <c r="I501" s="9"/>
    </row>
    <row r="502">
      <c r="H502" s="20"/>
      <c r="I502" s="9"/>
    </row>
    <row r="503">
      <c r="H503" s="20"/>
      <c r="I503" s="9"/>
    </row>
    <row r="504">
      <c r="H504" s="20"/>
      <c r="I504" s="9"/>
    </row>
    <row r="505">
      <c r="H505" s="20"/>
      <c r="I505" s="9"/>
    </row>
    <row r="506">
      <c r="H506" s="20"/>
      <c r="I506" s="9"/>
    </row>
    <row r="507">
      <c r="H507" s="20"/>
      <c r="I507" s="9"/>
    </row>
    <row r="508">
      <c r="H508" s="20"/>
      <c r="I508" s="9"/>
    </row>
    <row r="509">
      <c r="H509" s="20"/>
      <c r="I509" s="9"/>
    </row>
    <row r="510">
      <c r="H510" s="20"/>
      <c r="I510" s="9"/>
    </row>
    <row r="511">
      <c r="H511" s="20"/>
      <c r="I511" s="9"/>
    </row>
    <row r="512">
      <c r="H512" s="20"/>
      <c r="I512" s="9"/>
    </row>
    <row r="513">
      <c r="H513" s="20"/>
      <c r="I513" s="9"/>
    </row>
    <row r="514">
      <c r="H514" s="20"/>
      <c r="I514" s="9"/>
    </row>
    <row r="515">
      <c r="H515" s="20"/>
      <c r="I515" s="9"/>
    </row>
    <row r="516">
      <c r="H516" s="20"/>
      <c r="I516" s="9"/>
    </row>
    <row r="517">
      <c r="H517" s="20"/>
      <c r="I517" s="9"/>
    </row>
    <row r="518">
      <c r="H518" s="20"/>
      <c r="I518" s="9"/>
    </row>
    <row r="519">
      <c r="H519" s="20"/>
      <c r="I519" s="9"/>
    </row>
    <row r="520">
      <c r="H520" s="20"/>
      <c r="I520" s="9"/>
    </row>
    <row r="521">
      <c r="H521" s="20"/>
      <c r="I521" s="9"/>
    </row>
    <row r="522">
      <c r="H522" s="20"/>
      <c r="I522" s="9"/>
    </row>
    <row r="523">
      <c r="H523" s="20"/>
      <c r="I523" s="9"/>
    </row>
    <row r="524">
      <c r="H524" s="20"/>
      <c r="I524" s="9"/>
    </row>
    <row r="525">
      <c r="H525" s="20"/>
      <c r="I525" s="9"/>
    </row>
    <row r="526">
      <c r="H526" s="20"/>
      <c r="I526" s="9"/>
    </row>
    <row r="527">
      <c r="H527" s="20"/>
      <c r="I527" s="9"/>
    </row>
    <row r="528">
      <c r="H528" s="20"/>
      <c r="I528" s="9"/>
    </row>
    <row r="529">
      <c r="H529" s="20"/>
      <c r="I529" s="9"/>
    </row>
    <row r="530">
      <c r="H530" s="20"/>
      <c r="I530" s="9"/>
    </row>
    <row r="531">
      <c r="H531" s="20"/>
      <c r="I531" s="9"/>
    </row>
    <row r="532">
      <c r="H532" s="20"/>
      <c r="I532" s="9"/>
    </row>
    <row r="533">
      <c r="H533" s="20"/>
      <c r="I533" s="9"/>
    </row>
    <row r="534">
      <c r="H534" s="20"/>
      <c r="I534" s="9"/>
    </row>
    <row r="535">
      <c r="H535" s="20"/>
      <c r="I535" s="9"/>
    </row>
    <row r="536">
      <c r="H536" s="20"/>
      <c r="I536" s="9"/>
    </row>
    <row r="537">
      <c r="H537" s="20"/>
      <c r="I537" s="9"/>
    </row>
    <row r="538">
      <c r="H538" s="20"/>
      <c r="I538" s="9"/>
    </row>
    <row r="539">
      <c r="H539" s="20"/>
      <c r="I539" s="9"/>
    </row>
    <row r="540">
      <c r="H540" s="20"/>
      <c r="I540" s="9"/>
    </row>
    <row r="541">
      <c r="H541" s="20"/>
      <c r="I541" s="9"/>
    </row>
    <row r="542">
      <c r="H542" s="20"/>
      <c r="I542" s="9"/>
    </row>
    <row r="543">
      <c r="H543" s="20"/>
      <c r="I543" s="9"/>
    </row>
    <row r="544">
      <c r="H544" s="20"/>
      <c r="I544" s="9"/>
    </row>
    <row r="545">
      <c r="H545" s="20"/>
      <c r="I545" s="9"/>
    </row>
    <row r="546">
      <c r="H546" s="20"/>
      <c r="I546" s="9"/>
    </row>
    <row r="547">
      <c r="H547" s="20"/>
      <c r="I547" s="9"/>
    </row>
    <row r="548">
      <c r="H548" s="20"/>
      <c r="I548" s="9"/>
    </row>
    <row r="549">
      <c r="H549" s="20"/>
      <c r="I549" s="9"/>
    </row>
    <row r="550">
      <c r="H550" s="20"/>
      <c r="I550" s="9"/>
    </row>
    <row r="551">
      <c r="H551" s="20"/>
      <c r="I551" s="9"/>
    </row>
    <row r="552">
      <c r="H552" s="20"/>
      <c r="I552" s="9"/>
    </row>
    <row r="553">
      <c r="H553" s="20"/>
      <c r="I553" s="9"/>
    </row>
    <row r="554">
      <c r="H554" s="20"/>
      <c r="I554" s="9"/>
    </row>
    <row r="555">
      <c r="H555" s="20"/>
      <c r="I555" s="9"/>
    </row>
    <row r="556">
      <c r="H556" s="20"/>
      <c r="I556" s="9"/>
    </row>
    <row r="557">
      <c r="H557" s="20"/>
      <c r="I557" s="9"/>
    </row>
    <row r="558">
      <c r="H558" s="20"/>
      <c r="I558" s="9"/>
    </row>
    <row r="559">
      <c r="H559" s="20"/>
      <c r="I559" s="9"/>
    </row>
    <row r="560">
      <c r="H560" s="20"/>
      <c r="I560" s="9"/>
    </row>
    <row r="561">
      <c r="H561" s="20"/>
      <c r="I561" s="9"/>
    </row>
    <row r="562">
      <c r="H562" s="20"/>
      <c r="I562" s="9"/>
    </row>
    <row r="563">
      <c r="H563" s="20"/>
      <c r="I563" s="9"/>
    </row>
    <row r="564">
      <c r="H564" s="20"/>
      <c r="I564" s="9"/>
    </row>
    <row r="565">
      <c r="H565" s="20"/>
      <c r="I565" s="9"/>
    </row>
    <row r="566">
      <c r="H566" s="20"/>
      <c r="I566" s="9"/>
    </row>
    <row r="567">
      <c r="H567" s="20"/>
      <c r="I567" s="9"/>
    </row>
    <row r="568">
      <c r="H568" s="20"/>
      <c r="I568" s="9"/>
    </row>
    <row r="569">
      <c r="H569" s="20"/>
      <c r="I569" s="9"/>
    </row>
    <row r="570">
      <c r="H570" s="20"/>
      <c r="I570" s="9"/>
    </row>
    <row r="571">
      <c r="H571" s="20"/>
      <c r="I571" s="9"/>
    </row>
    <row r="572">
      <c r="H572" s="20"/>
      <c r="I572" s="9"/>
    </row>
    <row r="573">
      <c r="H573" s="20"/>
      <c r="I573" s="9"/>
    </row>
    <row r="574">
      <c r="H574" s="20"/>
      <c r="I574" s="9"/>
    </row>
    <row r="575">
      <c r="H575" s="20"/>
      <c r="I575" s="9"/>
    </row>
    <row r="576">
      <c r="H576" s="20"/>
      <c r="I576" s="9"/>
    </row>
    <row r="577">
      <c r="H577" s="20"/>
      <c r="I577" s="9"/>
    </row>
    <row r="578">
      <c r="H578" s="20"/>
      <c r="I578" s="9"/>
    </row>
    <row r="579">
      <c r="H579" s="20"/>
      <c r="I579" s="9"/>
    </row>
    <row r="580">
      <c r="H580" s="20"/>
      <c r="I580" s="9"/>
    </row>
    <row r="581">
      <c r="H581" s="20"/>
      <c r="I581" s="9"/>
    </row>
    <row r="582">
      <c r="H582" s="20"/>
      <c r="I582" s="9"/>
    </row>
    <row r="583">
      <c r="H583" s="20"/>
      <c r="I583" s="9"/>
    </row>
    <row r="584">
      <c r="H584" s="20"/>
      <c r="I584" s="9"/>
    </row>
    <row r="585">
      <c r="H585" s="20"/>
      <c r="I585" s="9"/>
    </row>
    <row r="586">
      <c r="H586" s="20"/>
      <c r="I586" s="9"/>
    </row>
    <row r="587">
      <c r="H587" s="20"/>
      <c r="I587" s="9"/>
    </row>
    <row r="588">
      <c r="H588" s="20"/>
      <c r="I588" s="9"/>
    </row>
    <row r="589">
      <c r="H589" s="20"/>
      <c r="I589" s="9"/>
    </row>
    <row r="590">
      <c r="H590" s="20"/>
      <c r="I590" s="9"/>
    </row>
    <row r="591">
      <c r="H591" s="20"/>
      <c r="I591" s="9"/>
    </row>
    <row r="592">
      <c r="H592" s="20"/>
      <c r="I592" s="9"/>
    </row>
    <row r="593">
      <c r="H593" s="20"/>
      <c r="I593" s="9"/>
    </row>
    <row r="594">
      <c r="H594" s="20"/>
      <c r="I594" s="9"/>
    </row>
    <row r="595">
      <c r="H595" s="20"/>
      <c r="I595" s="9"/>
    </row>
    <row r="596">
      <c r="H596" s="20"/>
      <c r="I596" s="9"/>
    </row>
    <row r="597">
      <c r="H597" s="20"/>
      <c r="I597" s="9"/>
    </row>
    <row r="598">
      <c r="H598" s="20"/>
      <c r="I598" s="9"/>
    </row>
    <row r="599">
      <c r="H599" s="20"/>
      <c r="I599" s="9"/>
    </row>
    <row r="600">
      <c r="H600" s="20"/>
      <c r="I600" s="9"/>
    </row>
    <row r="601">
      <c r="H601" s="20"/>
      <c r="I601" s="9"/>
    </row>
    <row r="602">
      <c r="H602" s="20"/>
      <c r="I602" s="9"/>
    </row>
    <row r="603">
      <c r="H603" s="20"/>
      <c r="I603" s="9"/>
    </row>
    <row r="604">
      <c r="H604" s="20"/>
      <c r="I604" s="9"/>
    </row>
    <row r="605">
      <c r="H605" s="20"/>
      <c r="I605" s="9"/>
    </row>
    <row r="606">
      <c r="H606" s="20"/>
      <c r="I606" s="9"/>
    </row>
    <row r="607">
      <c r="H607" s="20"/>
      <c r="I607" s="9"/>
    </row>
    <row r="608">
      <c r="H608" s="20"/>
      <c r="I608" s="9"/>
    </row>
    <row r="609">
      <c r="H609" s="20"/>
      <c r="I609" s="9"/>
    </row>
    <row r="610">
      <c r="H610" s="20"/>
      <c r="I610" s="9"/>
    </row>
    <row r="611">
      <c r="H611" s="20"/>
      <c r="I611" s="9"/>
    </row>
    <row r="612">
      <c r="H612" s="20"/>
      <c r="I612" s="9"/>
    </row>
    <row r="613">
      <c r="H613" s="20"/>
      <c r="I613" s="9"/>
    </row>
    <row r="614">
      <c r="H614" s="20"/>
      <c r="I614" s="9"/>
    </row>
    <row r="615">
      <c r="H615" s="20"/>
      <c r="I615" s="9"/>
    </row>
    <row r="616">
      <c r="H616" s="20"/>
      <c r="I616" s="9"/>
    </row>
    <row r="617">
      <c r="H617" s="20"/>
      <c r="I617" s="9"/>
    </row>
    <row r="618">
      <c r="H618" s="20"/>
      <c r="I618" s="9"/>
    </row>
    <row r="619">
      <c r="H619" s="20"/>
      <c r="I619" s="9"/>
    </row>
    <row r="620">
      <c r="H620" s="20"/>
      <c r="I620" s="9"/>
    </row>
    <row r="621">
      <c r="H621" s="20"/>
      <c r="I621" s="9"/>
    </row>
    <row r="622">
      <c r="H622" s="20"/>
      <c r="I622" s="9"/>
    </row>
    <row r="623">
      <c r="H623" s="20"/>
      <c r="I623" s="9"/>
    </row>
    <row r="624">
      <c r="H624" s="20"/>
      <c r="I624" s="9"/>
    </row>
    <row r="625">
      <c r="H625" s="20"/>
      <c r="I625" s="9"/>
    </row>
    <row r="626">
      <c r="H626" s="20"/>
      <c r="I626" s="9"/>
    </row>
    <row r="627">
      <c r="H627" s="20"/>
      <c r="I627" s="9"/>
    </row>
    <row r="628">
      <c r="H628" s="20"/>
      <c r="I628" s="9"/>
    </row>
    <row r="629">
      <c r="H629" s="20"/>
      <c r="I629" s="9"/>
    </row>
    <row r="630">
      <c r="H630" s="20"/>
      <c r="I630" s="9"/>
    </row>
    <row r="631">
      <c r="H631" s="20"/>
      <c r="I631" s="9"/>
    </row>
    <row r="632">
      <c r="H632" s="20"/>
      <c r="I632" s="9"/>
    </row>
    <row r="633">
      <c r="H633" s="20"/>
      <c r="I633" s="9"/>
    </row>
    <row r="634">
      <c r="H634" s="20"/>
      <c r="I634" s="9"/>
    </row>
    <row r="635">
      <c r="H635" s="20"/>
      <c r="I635" s="9"/>
    </row>
    <row r="636">
      <c r="H636" s="20"/>
      <c r="I636" s="9"/>
    </row>
    <row r="637">
      <c r="H637" s="20"/>
      <c r="I637" s="9"/>
    </row>
    <row r="638">
      <c r="H638" s="20"/>
      <c r="I638" s="9"/>
    </row>
    <row r="639">
      <c r="H639" s="20"/>
      <c r="I639" s="9"/>
    </row>
    <row r="640">
      <c r="H640" s="20"/>
      <c r="I640" s="9"/>
    </row>
    <row r="641">
      <c r="H641" s="20"/>
      <c r="I641" s="9"/>
    </row>
    <row r="642">
      <c r="H642" s="20"/>
      <c r="I642" s="9"/>
    </row>
    <row r="643">
      <c r="H643" s="20"/>
      <c r="I643" s="9"/>
    </row>
    <row r="644">
      <c r="H644" s="20"/>
      <c r="I644" s="9"/>
    </row>
    <row r="645">
      <c r="H645" s="20"/>
      <c r="I645" s="9"/>
    </row>
    <row r="646">
      <c r="H646" s="20"/>
      <c r="I646" s="9"/>
    </row>
    <row r="647">
      <c r="H647" s="20"/>
      <c r="I647" s="9"/>
    </row>
    <row r="648">
      <c r="H648" s="20"/>
      <c r="I648" s="9"/>
    </row>
    <row r="649">
      <c r="H649" s="20"/>
      <c r="I649" s="9"/>
    </row>
    <row r="650">
      <c r="H650" s="20"/>
      <c r="I650" s="9"/>
    </row>
    <row r="651">
      <c r="H651" s="20"/>
      <c r="I651" s="9"/>
    </row>
    <row r="652">
      <c r="H652" s="20"/>
      <c r="I652" s="9"/>
    </row>
    <row r="653">
      <c r="H653" s="20"/>
      <c r="I653" s="9"/>
    </row>
    <row r="654">
      <c r="H654" s="20"/>
      <c r="I654" s="9"/>
    </row>
    <row r="655">
      <c r="H655" s="20"/>
      <c r="I655" s="9"/>
    </row>
    <row r="656">
      <c r="H656" s="20"/>
      <c r="I656" s="9"/>
    </row>
    <row r="657">
      <c r="H657" s="20"/>
      <c r="I657" s="9"/>
    </row>
    <row r="658">
      <c r="H658" s="20"/>
      <c r="I658" s="9"/>
    </row>
    <row r="659">
      <c r="H659" s="20"/>
      <c r="I659" s="9"/>
    </row>
    <row r="660">
      <c r="H660" s="20"/>
      <c r="I660" s="9"/>
    </row>
    <row r="661">
      <c r="H661" s="20"/>
      <c r="I661" s="9"/>
    </row>
    <row r="662">
      <c r="H662" s="20"/>
      <c r="I662" s="9"/>
    </row>
    <row r="663">
      <c r="H663" s="20"/>
      <c r="I663" s="9"/>
    </row>
    <row r="664">
      <c r="H664" s="20"/>
      <c r="I664" s="9"/>
    </row>
    <row r="665">
      <c r="H665" s="20"/>
      <c r="I665" s="9"/>
    </row>
    <row r="666">
      <c r="H666" s="20"/>
      <c r="I666" s="9"/>
    </row>
    <row r="667">
      <c r="H667" s="20"/>
      <c r="I667" s="9"/>
    </row>
    <row r="668">
      <c r="H668" s="20"/>
      <c r="I668" s="9"/>
    </row>
    <row r="669">
      <c r="H669" s="20"/>
      <c r="I669" s="9"/>
    </row>
    <row r="670">
      <c r="H670" s="20"/>
      <c r="I670" s="9"/>
    </row>
    <row r="671">
      <c r="H671" s="20"/>
      <c r="I671" s="9"/>
    </row>
    <row r="672">
      <c r="H672" s="20"/>
      <c r="I672" s="9"/>
    </row>
    <row r="673">
      <c r="H673" s="20"/>
      <c r="I673" s="9"/>
    </row>
    <row r="674">
      <c r="H674" s="20"/>
      <c r="I674" s="9"/>
    </row>
    <row r="675">
      <c r="H675" s="20"/>
      <c r="I675" s="9"/>
    </row>
    <row r="676">
      <c r="H676" s="20"/>
      <c r="I676" s="9"/>
    </row>
    <row r="677">
      <c r="H677" s="20"/>
      <c r="I677" s="9"/>
    </row>
    <row r="678">
      <c r="H678" s="20"/>
      <c r="I678" s="9"/>
    </row>
    <row r="679">
      <c r="H679" s="20"/>
      <c r="I679" s="9"/>
    </row>
    <row r="680">
      <c r="H680" s="20"/>
      <c r="I680" s="9"/>
    </row>
    <row r="681">
      <c r="H681" s="20"/>
      <c r="I681" s="9"/>
    </row>
    <row r="682">
      <c r="H682" s="20"/>
      <c r="I682" s="9"/>
    </row>
    <row r="683">
      <c r="H683" s="20"/>
      <c r="I683" s="9"/>
    </row>
    <row r="684">
      <c r="H684" s="20"/>
      <c r="I684" s="9"/>
    </row>
    <row r="685">
      <c r="H685" s="20"/>
      <c r="I685" s="9"/>
    </row>
    <row r="686">
      <c r="H686" s="20"/>
      <c r="I686" s="9"/>
    </row>
    <row r="687">
      <c r="H687" s="20"/>
      <c r="I687" s="9"/>
    </row>
    <row r="688">
      <c r="H688" s="20"/>
      <c r="I688" s="9"/>
    </row>
    <row r="689">
      <c r="H689" s="20"/>
      <c r="I689" s="9"/>
    </row>
    <row r="690">
      <c r="H690" s="20"/>
      <c r="I690" s="9"/>
    </row>
    <row r="691">
      <c r="H691" s="20"/>
      <c r="I691" s="9"/>
    </row>
    <row r="692">
      <c r="H692" s="20"/>
      <c r="I692" s="9"/>
    </row>
    <row r="693">
      <c r="H693" s="20"/>
      <c r="I693" s="9"/>
    </row>
    <row r="694">
      <c r="H694" s="20"/>
      <c r="I694" s="9"/>
    </row>
    <row r="695">
      <c r="H695" s="20"/>
      <c r="I695" s="9"/>
    </row>
    <row r="696">
      <c r="H696" s="20"/>
      <c r="I696" s="9"/>
    </row>
    <row r="697">
      <c r="H697" s="20"/>
      <c r="I697" s="9"/>
    </row>
    <row r="698">
      <c r="H698" s="20"/>
      <c r="I698" s="9"/>
    </row>
    <row r="699">
      <c r="H699" s="20"/>
      <c r="I699" s="9"/>
    </row>
    <row r="700">
      <c r="H700" s="20"/>
      <c r="I700" s="9"/>
    </row>
    <row r="701">
      <c r="H701" s="20"/>
      <c r="I701" s="9"/>
    </row>
    <row r="702">
      <c r="H702" s="20"/>
      <c r="I702" s="9"/>
    </row>
    <row r="703">
      <c r="H703" s="20"/>
      <c r="I703" s="9"/>
    </row>
    <row r="704">
      <c r="H704" s="20"/>
      <c r="I704" s="9"/>
    </row>
    <row r="705">
      <c r="H705" s="20"/>
      <c r="I705" s="9"/>
    </row>
    <row r="706">
      <c r="H706" s="20"/>
      <c r="I706" s="9"/>
    </row>
    <row r="707">
      <c r="H707" s="20"/>
      <c r="I707" s="9"/>
    </row>
    <row r="708">
      <c r="H708" s="20"/>
      <c r="I708" s="9"/>
    </row>
    <row r="709">
      <c r="H709" s="20"/>
      <c r="I709" s="9"/>
    </row>
    <row r="710">
      <c r="H710" s="20"/>
      <c r="I710" s="9"/>
    </row>
    <row r="711">
      <c r="H711" s="20"/>
      <c r="I711" s="9"/>
    </row>
    <row r="712">
      <c r="H712" s="20"/>
      <c r="I712" s="9"/>
    </row>
    <row r="713">
      <c r="H713" s="20"/>
      <c r="I713" s="9"/>
    </row>
    <row r="714">
      <c r="H714" s="20"/>
      <c r="I714" s="9"/>
    </row>
    <row r="715">
      <c r="H715" s="20"/>
      <c r="I715" s="9"/>
    </row>
    <row r="716">
      <c r="H716" s="20"/>
      <c r="I716" s="9"/>
    </row>
    <row r="717">
      <c r="H717" s="20"/>
      <c r="I717" s="9"/>
    </row>
    <row r="718">
      <c r="H718" s="20"/>
      <c r="I718" s="9"/>
    </row>
    <row r="719">
      <c r="H719" s="20"/>
      <c r="I719" s="9"/>
    </row>
    <row r="720">
      <c r="H720" s="20"/>
      <c r="I720" s="9"/>
    </row>
    <row r="721">
      <c r="H721" s="20"/>
      <c r="I721" s="9"/>
    </row>
    <row r="722">
      <c r="H722" s="20"/>
      <c r="I722" s="9"/>
    </row>
    <row r="723">
      <c r="H723" s="20"/>
      <c r="I723" s="9"/>
    </row>
    <row r="724">
      <c r="H724" s="20"/>
      <c r="I724" s="9"/>
    </row>
    <row r="725">
      <c r="H725" s="20"/>
      <c r="I725" s="9"/>
    </row>
    <row r="726">
      <c r="H726" s="20"/>
      <c r="I726" s="9"/>
    </row>
    <row r="727">
      <c r="H727" s="20"/>
      <c r="I727" s="9"/>
    </row>
    <row r="728">
      <c r="H728" s="20"/>
      <c r="I728" s="9"/>
    </row>
    <row r="729">
      <c r="H729" s="20"/>
      <c r="I729" s="9"/>
    </row>
    <row r="730">
      <c r="H730" s="20"/>
      <c r="I730" s="9"/>
    </row>
    <row r="731">
      <c r="H731" s="20"/>
      <c r="I731" s="9"/>
    </row>
    <row r="732">
      <c r="H732" s="20"/>
      <c r="I732" s="9"/>
    </row>
    <row r="733">
      <c r="H733" s="20"/>
      <c r="I733" s="9"/>
    </row>
    <row r="734">
      <c r="H734" s="20"/>
      <c r="I734" s="9"/>
    </row>
    <row r="735">
      <c r="H735" s="20"/>
      <c r="I735" s="9"/>
    </row>
    <row r="736">
      <c r="H736" s="20"/>
      <c r="I736" s="9"/>
    </row>
    <row r="737">
      <c r="H737" s="20"/>
      <c r="I737" s="9"/>
    </row>
    <row r="738">
      <c r="H738" s="20"/>
      <c r="I738" s="9"/>
    </row>
    <row r="739">
      <c r="H739" s="20"/>
      <c r="I739" s="9"/>
    </row>
    <row r="740">
      <c r="H740" s="20"/>
      <c r="I740" s="9"/>
    </row>
    <row r="741">
      <c r="H741" s="20"/>
      <c r="I741" s="9"/>
    </row>
    <row r="742">
      <c r="H742" s="20"/>
      <c r="I742" s="9"/>
    </row>
    <row r="743">
      <c r="H743" s="20"/>
      <c r="I743" s="9"/>
    </row>
    <row r="744">
      <c r="H744" s="20"/>
      <c r="I744" s="9"/>
    </row>
    <row r="745">
      <c r="H745" s="20"/>
      <c r="I745" s="9"/>
    </row>
    <row r="746">
      <c r="H746" s="20"/>
      <c r="I746" s="9"/>
    </row>
    <row r="747">
      <c r="H747" s="20"/>
      <c r="I747" s="9"/>
    </row>
    <row r="748">
      <c r="H748" s="20"/>
      <c r="I748" s="9"/>
    </row>
    <row r="749">
      <c r="H749" s="20"/>
      <c r="I749" s="9"/>
    </row>
    <row r="750">
      <c r="H750" s="20"/>
      <c r="I750" s="9"/>
    </row>
    <row r="751">
      <c r="H751" s="20"/>
      <c r="I751" s="9"/>
    </row>
    <row r="752">
      <c r="H752" s="20"/>
      <c r="I752" s="9"/>
    </row>
    <row r="753">
      <c r="H753" s="20"/>
      <c r="I753" s="9"/>
    </row>
    <row r="754">
      <c r="H754" s="20"/>
      <c r="I754" s="9"/>
    </row>
    <row r="755">
      <c r="H755" s="20"/>
      <c r="I755" s="9"/>
    </row>
    <row r="756">
      <c r="H756" s="20"/>
      <c r="I756" s="9"/>
    </row>
    <row r="757">
      <c r="H757" s="20"/>
      <c r="I757" s="9"/>
    </row>
    <row r="758">
      <c r="H758" s="20"/>
      <c r="I758" s="9"/>
    </row>
    <row r="759">
      <c r="H759" s="20"/>
      <c r="I759" s="9"/>
    </row>
    <row r="760">
      <c r="H760" s="20"/>
      <c r="I760" s="9"/>
    </row>
    <row r="761">
      <c r="H761" s="20"/>
      <c r="I761" s="9"/>
    </row>
    <row r="762">
      <c r="H762" s="20"/>
      <c r="I762" s="9"/>
    </row>
    <row r="763">
      <c r="H763" s="20"/>
      <c r="I763" s="9"/>
    </row>
    <row r="764">
      <c r="H764" s="20"/>
      <c r="I764" s="9"/>
    </row>
    <row r="765">
      <c r="H765" s="20"/>
      <c r="I765" s="9"/>
    </row>
    <row r="766">
      <c r="H766" s="20"/>
      <c r="I766" s="9"/>
    </row>
    <row r="767">
      <c r="H767" s="20"/>
      <c r="I767" s="9"/>
    </row>
    <row r="768">
      <c r="H768" s="20"/>
      <c r="I768" s="9"/>
    </row>
    <row r="769">
      <c r="H769" s="20"/>
      <c r="I769" s="9"/>
    </row>
    <row r="770">
      <c r="H770" s="20"/>
      <c r="I770" s="9"/>
    </row>
    <row r="771">
      <c r="H771" s="20"/>
      <c r="I771" s="9"/>
    </row>
    <row r="772">
      <c r="H772" s="20"/>
      <c r="I772" s="9"/>
    </row>
    <row r="773">
      <c r="H773" s="20"/>
      <c r="I773" s="9"/>
    </row>
    <row r="774">
      <c r="H774" s="20"/>
      <c r="I774" s="9"/>
    </row>
    <row r="775">
      <c r="H775" s="20"/>
      <c r="I775" s="9"/>
    </row>
    <row r="776">
      <c r="H776" s="20"/>
      <c r="I776" s="9"/>
    </row>
    <row r="777">
      <c r="H777" s="20"/>
      <c r="I777" s="9"/>
    </row>
    <row r="778">
      <c r="H778" s="20"/>
      <c r="I778" s="9"/>
    </row>
    <row r="779">
      <c r="H779" s="20"/>
      <c r="I779" s="9"/>
    </row>
    <row r="780">
      <c r="H780" s="20"/>
      <c r="I780" s="9"/>
    </row>
    <row r="781">
      <c r="H781" s="20"/>
      <c r="I781" s="9"/>
    </row>
    <row r="782">
      <c r="H782" s="20"/>
      <c r="I782" s="9"/>
    </row>
    <row r="783">
      <c r="H783" s="20"/>
      <c r="I783" s="9"/>
    </row>
    <row r="784">
      <c r="H784" s="20"/>
      <c r="I784" s="9"/>
    </row>
    <row r="785">
      <c r="H785" s="20"/>
      <c r="I785" s="9"/>
    </row>
    <row r="786">
      <c r="H786" s="20"/>
      <c r="I786" s="9"/>
    </row>
    <row r="787">
      <c r="H787" s="20"/>
      <c r="I787" s="9"/>
    </row>
    <row r="788">
      <c r="H788" s="20"/>
      <c r="I788" s="9"/>
    </row>
    <row r="789">
      <c r="H789" s="20"/>
      <c r="I789" s="9"/>
    </row>
    <row r="790">
      <c r="H790" s="20"/>
      <c r="I790" s="9"/>
    </row>
    <row r="791">
      <c r="H791" s="20"/>
      <c r="I791" s="9"/>
    </row>
    <row r="792">
      <c r="H792" s="20"/>
      <c r="I792" s="9"/>
    </row>
    <row r="793">
      <c r="H793" s="20"/>
      <c r="I793" s="9"/>
    </row>
    <row r="794">
      <c r="H794" s="20"/>
      <c r="I794" s="9"/>
    </row>
    <row r="795">
      <c r="H795" s="20"/>
      <c r="I795" s="9"/>
    </row>
    <row r="796">
      <c r="H796" s="20"/>
      <c r="I796" s="9"/>
    </row>
    <row r="797">
      <c r="H797" s="20"/>
      <c r="I797" s="9"/>
    </row>
    <row r="798">
      <c r="H798" s="20"/>
      <c r="I798" s="9"/>
    </row>
    <row r="799">
      <c r="H799" s="20"/>
      <c r="I799" s="9"/>
    </row>
    <row r="800">
      <c r="H800" s="20"/>
      <c r="I800" s="9"/>
    </row>
    <row r="801">
      <c r="H801" s="20"/>
      <c r="I801" s="9"/>
    </row>
    <row r="802">
      <c r="H802" s="20"/>
      <c r="I802" s="9"/>
    </row>
    <row r="803">
      <c r="H803" s="20"/>
      <c r="I803" s="9"/>
    </row>
    <row r="804">
      <c r="H804" s="20"/>
      <c r="I804" s="9"/>
    </row>
    <row r="805">
      <c r="H805" s="20"/>
      <c r="I805" s="9"/>
    </row>
    <row r="806">
      <c r="H806" s="20"/>
      <c r="I806" s="9"/>
    </row>
    <row r="807">
      <c r="H807" s="20"/>
      <c r="I807" s="9"/>
    </row>
    <row r="808">
      <c r="H808" s="20"/>
      <c r="I808" s="9"/>
    </row>
    <row r="809">
      <c r="H809" s="20"/>
      <c r="I809" s="9"/>
    </row>
    <row r="810">
      <c r="H810" s="20"/>
      <c r="I810" s="9"/>
    </row>
    <row r="811">
      <c r="H811" s="20"/>
      <c r="I811" s="9"/>
    </row>
    <row r="812">
      <c r="H812" s="20"/>
      <c r="I812" s="9"/>
    </row>
    <row r="813">
      <c r="H813" s="20"/>
      <c r="I813" s="9"/>
    </row>
    <row r="814">
      <c r="H814" s="20"/>
      <c r="I814" s="9"/>
    </row>
    <row r="815">
      <c r="H815" s="20"/>
      <c r="I815" s="9"/>
    </row>
    <row r="816">
      <c r="H816" s="20"/>
      <c r="I816" s="9"/>
    </row>
    <row r="817">
      <c r="H817" s="20"/>
      <c r="I817" s="9"/>
    </row>
    <row r="818">
      <c r="H818" s="20"/>
      <c r="I818" s="9"/>
    </row>
    <row r="819">
      <c r="H819" s="20"/>
      <c r="I819" s="9"/>
    </row>
    <row r="820">
      <c r="H820" s="20"/>
      <c r="I820" s="9"/>
    </row>
    <row r="821">
      <c r="H821" s="20"/>
      <c r="I821" s="9"/>
    </row>
    <row r="822">
      <c r="H822" s="20"/>
      <c r="I822" s="9"/>
    </row>
    <row r="823">
      <c r="H823" s="20"/>
      <c r="I823" s="9"/>
    </row>
    <row r="824">
      <c r="H824" s="20"/>
      <c r="I824" s="9"/>
    </row>
    <row r="825">
      <c r="H825" s="20"/>
      <c r="I825" s="9"/>
    </row>
    <row r="826">
      <c r="H826" s="20"/>
      <c r="I826" s="9"/>
    </row>
    <row r="827">
      <c r="H827" s="20"/>
      <c r="I827" s="9"/>
    </row>
    <row r="828">
      <c r="H828" s="20"/>
      <c r="I828" s="9"/>
    </row>
    <row r="829">
      <c r="H829" s="20"/>
      <c r="I829" s="9"/>
    </row>
    <row r="830">
      <c r="H830" s="20"/>
      <c r="I830" s="9"/>
    </row>
    <row r="831">
      <c r="H831" s="20"/>
      <c r="I831" s="9"/>
    </row>
    <row r="832">
      <c r="H832" s="20"/>
      <c r="I832" s="9"/>
    </row>
    <row r="833">
      <c r="H833" s="20"/>
      <c r="I833" s="9"/>
    </row>
    <row r="834">
      <c r="H834" s="20"/>
      <c r="I834" s="9"/>
    </row>
    <row r="835">
      <c r="H835" s="20"/>
      <c r="I835" s="9"/>
    </row>
    <row r="836">
      <c r="H836" s="20"/>
      <c r="I836" s="9"/>
    </row>
    <row r="837">
      <c r="H837" s="20"/>
      <c r="I837" s="9"/>
    </row>
    <row r="838">
      <c r="H838" s="20"/>
      <c r="I838" s="9"/>
    </row>
    <row r="839">
      <c r="H839" s="20"/>
      <c r="I839" s="9"/>
    </row>
    <row r="840">
      <c r="H840" s="20"/>
      <c r="I840" s="9"/>
    </row>
    <row r="841">
      <c r="H841" s="20"/>
      <c r="I841" s="9"/>
    </row>
    <row r="842">
      <c r="H842" s="20"/>
      <c r="I842" s="9"/>
    </row>
    <row r="843">
      <c r="H843" s="20"/>
      <c r="I843" s="9"/>
    </row>
    <row r="844">
      <c r="H844" s="20"/>
      <c r="I844" s="9"/>
    </row>
    <row r="845">
      <c r="H845" s="20"/>
      <c r="I845" s="9"/>
    </row>
    <row r="846">
      <c r="H846" s="20"/>
      <c r="I846" s="9"/>
    </row>
    <row r="847">
      <c r="H847" s="20"/>
      <c r="I847" s="9"/>
    </row>
    <row r="848">
      <c r="H848" s="20"/>
      <c r="I848" s="9"/>
    </row>
    <row r="849">
      <c r="H849" s="20"/>
      <c r="I849" s="9"/>
    </row>
    <row r="850">
      <c r="H850" s="20"/>
      <c r="I850" s="9"/>
    </row>
    <row r="851">
      <c r="H851" s="20"/>
      <c r="I851" s="9"/>
    </row>
    <row r="852">
      <c r="H852" s="20"/>
      <c r="I852" s="9"/>
    </row>
    <row r="853">
      <c r="H853" s="20"/>
      <c r="I853" s="9"/>
    </row>
    <row r="854">
      <c r="H854" s="20"/>
      <c r="I854" s="9"/>
    </row>
    <row r="855">
      <c r="H855" s="20"/>
      <c r="I855" s="9"/>
    </row>
    <row r="856">
      <c r="H856" s="20"/>
      <c r="I856" s="9"/>
    </row>
    <row r="857">
      <c r="H857" s="20"/>
      <c r="I857" s="9"/>
    </row>
    <row r="858">
      <c r="H858" s="20"/>
      <c r="I858" s="9"/>
    </row>
    <row r="859">
      <c r="H859" s="20"/>
      <c r="I859" s="9"/>
    </row>
    <row r="860">
      <c r="H860" s="20"/>
      <c r="I860" s="9"/>
    </row>
    <row r="861">
      <c r="H861" s="20"/>
      <c r="I861" s="9"/>
    </row>
    <row r="862">
      <c r="H862" s="20"/>
      <c r="I862" s="9"/>
    </row>
    <row r="863">
      <c r="H863" s="20"/>
      <c r="I863" s="9"/>
    </row>
    <row r="864">
      <c r="H864" s="20"/>
      <c r="I864" s="9"/>
    </row>
    <row r="865">
      <c r="H865" s="20"/>
      <c r="I865" s="9"/>
    </row>
    <row r="866">
      <c r="H866" s="20"/>
      <c r="I866" s="9"/>
    </row>
    <row r="867">
      <c r="H867" s="20"/>
      <c r="I867" s="9"/>
    </row>
    <row r="868">
      <c r="H868" s="20"/>
      <c r="I868" s="9"/>
    </row>
    <row r="869">
      <c r="H869" s="20"/>
      <c r="I869" s="9"/>
    </row>
    <row r="870">
      <c r="H870" s="20"/>
      <c r="I870" s="9"/>
    </row>
    <row r="871">
      <c r="H871" s="20"/>
      <c r="I871" s="9"/>
    </row>
    <row r="872">
      <c r="H872" s="20"/>
      <c r="I872" s="9"/>
    </row>
    <row r="873">
      <c r="H873" s="20"/>
      <c r="I873" s="9"/>
    </row>
    <row r="874">
      <c r="H874" s="20"/>
      <c r="I874" s="9"/>
    </row>
    <row r="875">
      <c r="H875" s="20"/>
      <c r="I875" s="9"/>
    </row>
    <row r="876">
      <c r="H876" s="20"/>
      <c r="I876" s="9"/>
    </row>
    <row r="877">
      <c r="H877" s="20"/>
      <c r="I877" s="9"/>
    </row>
    <row r="878">
      <c r="H878" s="20"/>
      <c r="I878" s="9"/>
    </row>
    <row r="879">
      <c r="H879" s="20"/>
      <c r="I879" s="9"/>
    </row>
    <row r="880">
      <c r="H880" s="20"/>
      <c r="I880" s="9"/>
    </row>
    <row r="881">
      <c r="H881" s="20"/>
      <c r="I881" s="9"/>
    </row>
    <row r="882">
      <c r="H882" s="20"/>
      <c r="I882" s="9"/>
    </row>
    <row r="883">
      <c r="H883" s="20"/>
      <c r="I883" s="9"/>
    </row>
    <row r="884">
      <c r="H884" s="20"/>
      <c r="I884" s="9"/>
    </row>
    <row r="885">
      <c r="H885" s="20"/>
      <c r="I885" s="9"/>
    </row>
    <row r="886">
      <c r="H886" s="20"/>
      <c r="I886" s="9"/>
    </row>
    <row r="887">
      <c r="H887" s="20"/>
      <c r="I887" s="9"/>
    </row>
    <row r="888">
      <c r="H888" s="20"/>
      <c r="I888" s="9"/>
    </row>
    <row r="889">
      <c r="H889" s="20"/>
      <c r="I889" s="9"/>
    </row>
    <row r="890">
      <c r="H890" s="20"/>
      <c r="I890" s="9"/>
    </row>
    <row r="891">
      <c r="H891" s="20"/>
      <c r="I891" s="9"/>
    </row>
    <row r="892">
      <c r="H892" s="20"/>
      <c r="I892" s="9"/>
    </row>
    <row r="893">
      <c r="H893" s="20"/>
      <c r="I893" s="9"/>
    </row>
    <row r="894">
      <c r="H894" s="20"/>
      <c r="I894" s="9"/>
    </row>
    <row r="895">
      <c r="H895" s="20"/>
      <c r="I895" s="9"/>
    </row>
    <row r="896">
      <c r="H896" s="20"/>
      <c r="I896" s="9"/>
    </row>
    <row r="897">
      <c r="H897" s="20"/>
      <c r="I897" s="9"/>
    </row>
    <row r="898">
      <c r="H898" s="20"/>
      <c r="I898" s="9"/>
    </row>
    <row r="899">
      <c r="H899" s="20"/>
      <c r="I899" s="9"/>
    </row>
    <row r="900">
      <c r="H900" s="20"/>
      <c r="I900" s="9"/>
    </row>
    <row r="901">
      <c r="H901" s="20"/>
      <c r="I901" s="9"/>
    </row>
    <row r="902">
      <c r="H902" s="20"/>
      <c r="I902" s="9"/>
    </row>
    <row r="903">
      <c r="H903" s="20"/>
      <c r="I903" s="9"/>
    </row>
    <row r="904">
      <c r="H904" s="20"/>
      <c r="I904" s="9"/>
    </row>
    <row r="905">
      <c r="H905" s="20"/>
      <c r="I905" s="9"/>
    </row>
    <row r="906">
      <c r="H906" s="20"/>
      <c r="I906" s="9"/>
    </row>
    <row r="907">
      <c r="H907" s="20"/>
      <c r="I907" s="9"/>
    </row>
    <row r="908">
      <c r="H908" s="20"/>
      <c r="I908" s="9"/>
    </row>
    <row r="909">
      <c r="H909" s="20"/>
      <c r="I909" s="9"/>
    </row>
    <row r="910">
      <c r="H910" s="20"/>
      <c r="I910" s="9"/>
    </row>
    <row r="911">
      <c r="H911" s="20"/>
      <c r="I911" s="9"/>
    </row>
    <row r="912">
      <c r="H912" s="20"/>
      <c r="I912" s="9"/>
    </row>
    <row r="913">
      <c r="H913" s="20"/>
      <c r="I913" s="9"/>
    </row>
    <row r="914">
      <c r="H914" s="20"/>
      <c r="I914" s="9"/>
    </row>
    <row r="915">
      <c r="H915" s="20"/>
      <c r="I915" s="9"/>
    </row>
    <row r="916">
      <c r="H916" s="20"/>
      <c r="I916" s="9"/>
    </row>
    <row r="917">
      <c r="H917" s="20"/>
      <c r="I917" s="9"/>
    </row>
    <row r="918">
      <c r="H918" s="20"/>
      <c r="I918" s="9"/>
    </row>
    <row r="919">
      <c r="H919" s="20"/>
      <c r="I919" s="9"/>
    </row>
    <row r="920">
      <c r="H920" s="20"/>
      <c r="I920" s="9"/>
    </row>
    <row r="921">
      <c r="H921" s="20"/>
      <c r="I921" s="9"/>
    </row>
    <row r="922">
      <c r="H922" s="20"/>
      <c r="I922" s="9"/>
    </row>
    <row r="923">
      <c r="H923" s="20"/>
      <c r="I923" s="9"/>
    </row>
    <row r="924">
      <c r="H924" s="20"/>
      <c r="I924" s="9"/>
    </row>
    <row r="925">
      <c r="H925" s="20"/>
      <c r="I925" s="9"/>
    </row>
    <row r="926">
      <c r="H926" s="20"/>
      <c r="I926" s="9"/>
    </row>
    <row r="927">
      <c r="H927" s="20"/>
      <c r="I927" s="9"/>
    </row>
    <row r="928">
      <c r="H928" s="20"/>
      <c r="I928" s="9"/>
    </row>
    <row r="929">
      <c r="H929" s="20"/>
      <c r="I929" s="9"/>
    </row>
    <row r="930">
      <c r="H930" s="20"/>
      <c r="I930" s="9"/>
    </row>
    <row r="931">
      <c r="H931" s="20"/>
      <c r="I931" s="9"/>
    </row>
    <row r="932">
      <c r="H932" s="20"/>
      <c r="I932" s="9"/>
    </row>
    <row r="933">
      <c r="H933" s="20"/>
      <c r="I933" s="9"/>
    </row>
    <row r="934">
      <c r="H934" s="20"/>
      <c r="I934" s="9"/>
    </row>
    <row r="935">
      <c r="H935" s="20"/>
      <c r="I935" s="9"/>
    </row>
    <row r="936">
      <c r="H936" s="20"/>
      <c r="I936" s="9"/>
    </row>
    <row r="937">
      <c r="H937" s="20"/>
      <c r="I937" s="9"/>
    </row>
    <row r="938">
      <c r="H938" s="20"/>
      <c r="I938" s="9"/>
    </row>
    <row r="939">
      <c r="H939" s="20"/>
      <c r="I939" s="9"/>
    </row>
    <row r="940">
      <c r="H940" s="20"/>
      <c r="I940" s="9"/>
    </row>
    <row r="941">
      <c r="H941" s="20"/>
      <c r="I941" s="9"/>
    </row>
    <row r="942">
      <c r="H942" s="20"/>
      <c r="I942" s="9"/>
    </row>
    <row r="943">
      <c r="H943" s="20"/>
      <c r="I943" s="9"/>
    </row>
    <row r="944">
      <c r="H944" s="20"/>
      <c r="I944" s="9"/>
    </row>
    <row r="945">
      <c r="H945" s="20"/>
      <c r="I945" s="9"/>
    </row>
    <row r="946">
      <c r="H946" s="20"/>
      <c r="I946" s="9"/>
    </row>
    <row r="947">
      <c r="H947" s="20"/>
      <c r="I947" s="9"/>
    </row>
    <row r="948">
      <c r="H948" s="20"/>
      <c r="I948" s="9"/>
    </row>
    <row r="949">
      <c r="H949" s="20"/>
      <c r="I949" s="9"/>
    </row>
    <row r="950">
      <c r="H950" s="20"/>
      <c r="I950" s="9"/>
    </row>
    <row r="951">
      <c r="H951" s="20"/>
      <c r="I951" s="9"/>
    </row>
    <row r="952">
      <c r="H952" s="20"/>
      <c r="I952" s="9"/>
    </row>
    <row r="953">
      <c r="H953" s="20"/>
      <c r="I953" s="9"/>
    </row>
    <row r="954">
      <c r="H954" s="20"/>
      <c r="I954" s="9"/>
    </row>
    <row r="955">
      <c r="H955" s="20"/>
      <c r="I955" s="9"/>
    </row>
    <row r="956">
      <c r="H956" s="20"/>
      <c r="I956" s="9"/>
    </row>
    <row r="957">
      <c r="H957" s="20"/>
      <c r="I957" s="9"/>
    </row>
    <row r="958">
      <c r="H958" s="20"/>
      <c r="I958" s="9"/>
    </row>
    <row r="959">
      <c r="H959" s="20"/>
      <c r="I959" s="9"/>
    </row>
    <row r="960">
      <c r="H960" s="20"/>
      <c r="I960" s="9"/>
    </row>
    <row r="961">
      <c r="H961" s="20"/>
      <c r="I961" s="9"/>
    </row>
    <row r="962">
      <c r="H962" s="20"/>
      <c r="I962" s="9"/>
    </row>
    <row r="963">
      <c r="H963" s="20"/>
      <c r="I963" s="9"/>
    </row>
    <row r="964">
      <c r="H964" s="20"/>
      <c r="I964" s="9"/>
    </row>
    <row r="965">
      <c r="H965" s="20"/>
      <c r="I965" s="9"/>
    </row>
    <row r="966">
      <c r="H966" s="20"/>
      <c r="I966" s="9"/>
    </row>
    <row r="967">
      <c r="H967" s="20"/>
      <c r="I967" s="9"/>
    </row>
    <row r="968">
      <c r="H968" s="20"/>
      <c r="I968" s="9"/>
    </row>
    <row r="969">
      <c r="H969" s="20"/>
      <c r="I969" s="9"/>
    </row>
    <row r="970">
      <c r="H970" s="20"/>
      <c r="I970" s="9"/>
    </row>
    <row r="971">
      <c r="H971" s="20"/>
      <c r="I971" s="9"/>
    </row>
    <row r="972">
      <c r="H972" s="20"/>
      <c r="I972" s="9"/>
    </row>
    <row r="973">
      <c r="H973" s="20"/>
      <c r="I973" s="9"/>
    </row>
    <row r="974">
      <c r="H974" s="20"/>
      <c r="I974" s="9"/>
    </row>
    <row r="975">
      <c r="H975" s="20"/>
      <c r="I975" s="9"/>
    </row>
    <row r="976">
      <c r="H976" s="20"/>
      <c r="I976" s="9"/>
    </row>
    <row r="977">
      <c r="H977" s="20"/>
      <c r="I977" s="9"/>
    </row>
    <row r="978">
      <c r="H978" s="20"/>
      <c r="I978" s="9"/>
    </row>
    <row r="979">
      <c r="H979" s="20"/>
      <c r="I979" s="9"/>
    </row>
    <row r="980">
      <c r="H980" s="20"/>
      <c r="I980" s="9"/>
    </row>
    <row r="981">
      <c r="H981" s="20"/>
      <c r="I981" s="9"/>
    </row>
    <row r="982">
      <c r="H982" s="20"/>
      <c r="I982" s="9"/>
    </row>
    <row r="983">
      <c r="H983" s="20"/>
      <c r="I983" s="9"/>
    </row>
    <row r="984">
      <c r="H984" s="20"/>
      <c r="I984" s="9"/>
    </row>
    <row r="985">
      <c r="H985" s="20"/>
      <c r="I985" s="9"/>
    </row>
    <row r="986">
      <c r="H986" s="20"/>
      <c r="I986" s="9"/>
    </row>
    <row r="987">
      <c r="H987" s="20"/>
      <c r="I987" s="9"/>
    </row>
    <row r="988">
      <c r="H988" s="20"/>
      <c r="I988" s="9"/>
    </row>
    <row r="989">
      <c r="H989" s="20"/>
      <c r="I989" s="9"/>
    </row>
    <row r="990">
      <c r="H990" s="20"/>
      <c r="I990" s="9"/>
    </row>
    <row r="991">
      <c r="H991" s="20"/>
      <c r="I991" s="9"/>
    </row>
    <row r="992">
      <c r="H992" s="20"/>
      <c r="I992" s="9"/>
    </row>
    <row r="993">
      <c r="H993" s="20"/>
      <c r="I993" s="9"/>
    </row>
    <row r="994">
      <c r="H994" s="20"/>
      <c r="I994" s="9"/>
    </row>
    <row r="995">
      <c r="H995" s="20"/>
      <c r="I995" s="9"/>
    </row>
    <row r="996">
      <c r="H996" s="20"/>
      <c r="I996" s="9"/>
    </row>
    <row r="997">
      <c r="H997" s="20"/>
      <c r="I997" s="9"/>
    </row>
    <row r="998">
      <c r="H998" s="20"/>
      <c r="I998" s="9"/>
    </row>
    <row r="999">
      <c r="H999" s="20"/>
      <c r="I999" s="9"/>
    </row>
    <row r="1000">
      <c r="H1000" s="20"/>
      <c r="I1000" s="9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21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</cols>
  <sheetData>
    <row r="1">
      <c r="A1" s="1" t="s">
        <v>0</v>
      </c>
      <c r="B1" s="1" t="s">
        <v>23</v>
      </c>
      <c r="C1" s="1" t="s">
        <v>105</v>
      </c>
      <c r="D1" s="1" t="s">
        <v>106</v>
      </c>
      <c r="E1" s="1" t="s">
        <v>107</v>
      </c>
      <c r="F1" s="1" t="s">
        <v>46</v>
      </c>
      <c r="G1" s="1" t="s">
        <v>108</v>
      </c>
      <c r="H1" s="1" t="s">
        <v>109</v>
      </c>
      <c r="I1" s="10" t="s">
        <v>145</v>
      </c>
    </row>
    <row r="2">
      <c r="A2" s="10">
        <v>1.0</v>
      </c>
      <c r="B2" s="10" t="s">
        <v>146</v>
      </c>
      <c r="C2" s="10" t="s">
        <v>112</v>
      </c>
      <c r="D2" s="10" t="s">
        <v>112</v>
      </c>
      <c r="E2" s="10" t="s">
        <v>113</v>
      </c>
      <c r="F2" s="10">
        <v>0.0</v>
      </c>
      <c r="G2" s="10">
        <v>0.0</v>
      </c>
      <c r="H2" s="10">
        <v>0.0</v>
      </c>
      <c r="I2" s="10" t="s">
        <v>114</v>
      </c>
    </row>
    <row r="3">
      <c r="A3" s="10">
        <v>2.0</v>
      </c>
      <c r="B3" s="10" t="s">
        <v>147</v>
      </c>
      <c r="C3" s="10" t="s">
        <v>112</v>
      </c>
      <c r="D3" s="10" t="s">
        <v>112</v>
      </c>
      <c r="E3" s="10" t="s">
        <v>113</v>
      </c>
      <c r="F3" s="10">
        <v>1.01</v>
      </c>
      <c r="G3" s="10">
        <v>50.0</v>
      </c>
      <c r="H3" s="10">
        <v>0.0</v>
      </c>
      <c r="I3" s="10" t="s">
        <v>116</v>
      </c>
    </row>
    <row r="4">
      <c r="A4" s="10">
        <v>3.0</v>
      </c>
      <c r="B4" s="10" t="s">
        <v>148</v>
      </c>
      <c r="C4" s="10" t="s">
        <v>112</v>
      </c>
      <c r="D4" s="10" t="s">
        <v>112</v>
      </c>
      <c r="E4" s="10" t="s">
        <v>113</v>
      </c>
      <c r="F4" s="10">
        <v>1.02</v>
      </c>
      <c r="G4" s="10">
        <v>100.0</v>
      </c>
      <c r="H4" s="10">
        <v>0.0</v>
      </c>
      <c r="I4" s="10" t="s">
        <v>118</v>
      </c>
    </row>
    <row r="5">
      <c r="A5" s="10">
        <v>4.0</v>
      </c>
      <c r="B5" s="10" t="s">
        <v>149</v>
      </c>
      <c r="C5" s="10" t="s">
        <v>112</v>
      </c>
      <c r="D5" s="10" t="s">
        <v>112</v>
      </c>
      <c r="E5" s="10" t="s">
        <v>113</v>
      </c>
      <c r="F5" s="10">
        <v>1.03</v>
      </c>
      <c r="G5" s="10">
        <v>150.0</v>
      </c>
      <c r="H5" s="10">
        <v>0.0</v>
      </c>
      <c r="I5" s="10" t="s">
        <v>120</v>
      </c>
    </row>
    <row r="6">
      <c r="A6" s="10">
        <v>5.0</v>
      </c>
      <c r="B6" s="10" t="s">
        <v>150</v>
      </c>
      <c r="C6" s="10" t="s">
        <v>112</v>
      </c>
      <c r="D6" s="10" t="s">
        <v>112</v>
      </c>
      <c r="E6" s="10" t="s">
        <v>113</v>
      </c>
      <c r="F6" s="10">
        <v>1.04</v>
      </c>
      <c r="G6" s="10">
        <v>200.0</v>
      </c>
      <c r="H6" s="10">
        <v>0.0</v>
      </c>
      <c r="I6" s="10" t="s">
        <v>122</v>
      </c>
    </row>
    <row r="7">
      <c r="A7" s="10">
        <v>6.0</v>
      </c>
      <c r="B7" s="10" t="s">
        <v>123</v>
      </c>
      <c r="C7" s="10" t="s">
        <v>112</v>
      </c>
      <c r="D7" s="10" t="s">
        <v>112</v>
      </c>
      <c r="E7" s="10" t="s">
        <v>124</v>
      </c>
      <c r="F7" s="10">
        <v>1.1</v>
      </c>
      <c r="G7" s="10">
        <v>10000.0</v>
      </c>
      <c r="H7" s="10">
        <v>0.0</v>
      </c>
    </row>
    <row r="8">
      <c r="A8" s="10">
        <v>7.0</v>
      </c>
      <c r="B8" s="10" t="s">
        <v>125</v>
      </c>
      <c r="C8" s="10" t="s">
        <v>112</v>
      </c>
      <c r="D8" s="10" t="s">
        <v>112</v>
      </c>
      <c r="E8" s="10" t="s">
        <v>124</v>
      </c>
      <c r="F8" s="10">
        <v>1.3</v>
      </c>
      <c r="G8" s="10">
        <v>5000000.0</v>
      </c>
      <c r="H8" s="10">
        <v>0.0</v>
      </c>
      <c r="I8" s="10" t="s">
        <v>151</v>
      </c>
    </row>
    <row r="9">
      <c r="A9" s="10">
        <v>8.0</v>
      </c>
      <c r="B9" s="10" t="s">
        <v>127</v>
      </c>
      <c r="C9" s="10" t="s">
        <v>112</v>
      </c>
      <c r="D9" s="10" t="s">
        <v>112</v>
      </c>
      <c r="E9" s="10" t="s">
        <v>124</v>
      </c>
      <c r="F9" s="10">
        <v>1.1</v>
      </c>
      <c r="G9" s="10">
        <v>0.0</v>
      </c>
      <c r="H9" s="10">
        <v>50.0</v>
      </c>
    </row>
    <row r="10">
      <c r="A10" s="10">
        <v>9.0</v>
      </c>
      <c r="B10" s="10" t="s">
        <v>128</v>
      </c>
      <c r="C10" s="10" t="s">
        <v>112</v>
      </c>
      <c r="D10" s="10" t="s">
        <v>112</v>
      </c>
      <c r="E10" s="10" t="s">
        <v>124</v>
      </c>
      <c r="F10" s="10">
        <v>1.1</v>
      </c>
      <c r="G10" s="10">
        <v>100000.0</v>
      </c>
      <c r="H10" s="10">
        <v>0.0</v>
      </c>
    </row>
    <row r="11">
      <c r="A11" s="10">
        <v>10.0</v>
      </c>
      <c r="B11" s="10" t="s">
        <v>129</v>
      </c>
      <c r="C11" s="10" t="s">
        <v>112</v>
      </c>
      <c r="D11" s="10" t="s">
        <v>112</v>
      </c>
      <c r="E11" s="10" t="s">
        <v>124</v>
      </c>
      <c r="F11" s="10">
        <v>1.4</v>
      </c>
      <c r="G11" s="10">
        <v>5.0E7</v>
      </c>
      <c r="H11" s="10">
        <v>0.0</v>
      </c>
      <c r="I11" s="10" t="s">
        <v>152</v>
      </c>
    </row>
    <row r="12">
      <c r="A12" s="10">
        <v>11.0</v>
      </c>
      <c r="B12" s="10" t="s">
        <v>131</v>
      </c>
      <c r="C12" s="10" t="s">
        <v>112</v>
      </c>
      <c r="D12" s="10" t="s">
        <v>112</v>
      </c>
      <c r="E12" s="10" t="s">
        <v>124</v>
      </c>
      <c r="F12" s="10">
        <v>1.1</v>
      </c>
      <c r="G12" s="10">
        <v>0.0</v>
      </c>
      <c r="H12" s="10">
        <v>100.0</v>
      </c>
    </row>
    <row r="13">
      <c r="A13" s="10">
        <v>12.0</v>
      </c>
      <c r="B13" s="10" t="s">
        <v>132</v>
      </c>
      <c r="C13" s="10" t="s">
        <v>112</v>
      </c>
      <c r="D13" s="10" t="s">
        <v>112</v>
      </c>
      <c r="E13" s="10" t="s">
        <v>124</v>
      </c>
      <c r="F13" s="10">
        <v>1.1</v>
      </c>
      <c r="G13" s="10">
        <v>1000000.0</v>
      </c>
      <c r="H13" s="10">
        <v>0.0</v>
      </c>
    </row>
    <row r="14">
      <c r="A14" s="10">
        <v>13.0</v>
      </c>
      <c r="B14" s="10" t="s">
        <v>133</v>
      </c>
      <c r="C14" s="10" t="s">
        <v>112</v>
      </c>
      <c r="D14" s="10" t="s">
        <v>112</v>
      </c>
      <c r="E14" s="10" t="s">
        <v>124</v>
      </c>
      <c r="F14" s="10">
        <v>1.5</v>
      </c>
      <c r="G14" s="10">
        <v>5.0E8</v>
      </c>
      <c r="H14" s="10">
        <v>0.0</v>
      </c>
      <c r="I14" s="10" t="s">
        <v>153</v>
      </c>
    </row>
    <row r="15">
      <c r="A15" s="10">
        <v>14.0</v>
      </c>
      <c r="B15" s="10" t="s">
        <v>135</v>
      </c>
      <c r="C15" s="10" t="s">
        <v>112</v>
      </c>
      <c r="D15" s="10" t="s">
        <v>112</v>
      </c>
      <c r="E15" s="10" t="s">
        <v>124</v>
      </c>
      <c r="F15" s="10">
        <v>1.1</v>
      </c>
      <c r="G15" s="10">
        <v>0.0</v>
      </c>
      <c r="H15" s="10">
        <v>200.0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8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  <col customWidth="1" min="9" max="9" width="15.14"/>
  </cols>
  <sheetData>
    <row r="1">
      <c r="A1" s="1" t="s">
        <v>0</v>
      </c>
      <c r="B1" s="1" t="s">
        <v>23</v>
      </c>
      <c r="C1" s="1" t="s">
        <v>105</v>
      </c>
      <c r="D1" s="1" t="s">
        <v>106</v>
      </c>
      <c r="E1" s="1" t="s">
        <v>107</v>
      </c>
      <c r="F1" s="1" t="s">
        <v>46</v>
      </c>
      <c r="G1" s="1" t="s">
        <v>108</v>
      </c>
      <c r="H1" s="1" t="s">
        <v>109</v>
      </c>
      <c r="I1" s="10" t="s">
        <v>145</v>
      </c>
    </row>
    <row r="2">
      <c r="A2" s="10">
        <v>1.0</v>
      </c>
      <c r="B2" s="10" t="s">
        <v>154</v>
      </c>
      <c r="C2" s="10" t="s">
        <v>112</v>
      </c>
      <c r="D2" s="10" t="s">
        <v>112</v>
      </c>
      <c r="E2" s="10" t="s">
        <v>113</v>
      </c>
      <c r="F2" s="10">
        <v>0.0</v>
      </c>
      <c r="G2" s="10">
        <v>0.0</v>
      </c>
      <c r="H2" s="10">
        <v>0.0</v>
      </c>
      <c r="I2" s="10" t="s">
        <v>114</v>
      </c>
    </row>
    <row r="3">
      <c r="A3" s="10">
        <v>2.0</v>
      </c>
      <c r="B3" s="10" t="s">
        <v>155</v>
      </c>
      <c r="C3" s="10" t="s">
        <v>112</v>
      </c>
      <c r="D3" s="10" t="s">
        <v>112</v>
      </c>
      <c r="E3" s="10" t="s">
        <v>113</v>
      </c>
      <c r="F3" s="10">
        <v>1.01</v>
      </c>
      <c r="G3" s="10">
        <v>50.0</v>
      </c>
      <c r="H3" s="10">
        <v>0.0</v>
      </c>
      <c r="I3" s="10" t="s">
        <v>116</v>
      </c>
    </row>
    <row r="4">
      <c r="A4" s="10">
        <v>3.0</v>
      </c>
      <c r="B4" s="10" t="s">
        <v>156</v>
      </c>
      <c r="C4" s="10" t="s">
        <v>112</v>
      </c>
      <c r="D4" s="10" t="s">
        <v>112</v>
      </c>
      <c r="E4" s="10" t="s">
        <v>113</v>
      </c>
      <c r="F4" s="10">
        <v>1.02</v>
      </c>
      <c r="G4" s="10">
        <v>100.0</v>
      </c>
      <c r="H4" s="10">
        <v>0.0</v>
      </c>
      <c r="I4" s="10" t="s">
        <v>118</v>
      </c>
    </row>
    <row r="5">
      <c r="A5" s="10">
        <v>4.0</v>
      </c>
      <c r="B5" s="10" t="s">
        <v>157</v>
      </c>
      <c r="C5" s="10" t="s">
        <v>112</v>
      </c>
      <c r="D5" s="10" t="s">
        <v>112</v>
      </c>
      <c r="E5" s="10" t="s">
        <v>113</v>
      </c>
      <c r="F5" s="10">
        <v>1.03</v>
      </c>
      <c r="G5" s="10">
        <v>150.0</v>
      </c>
      <c r="H5" s="10">
        <v>0.0</v>
      </c>
      <c r="I5" s="10" t="s">
        <v>120</v>
      </c>
    </row>
    <row r="6">
      <c r="A6" s="10">
        <v>5.0</v>
      </c>
      <c r="B6" s="10" t="s">
        <v>158</v>
      </c>
      <c r="C6" s="10" t="s">
        <v>112</v>
      </c>
      <c r="D6" s="10" t="s">
        <v>112</v>
      </c>
      <c r="E6" s="10" t="s">
        <v>113</v>
      </c>
      <c r="F6" s="10">
        <v>1.04</v>
      </c>
      <c r="G6" s="10">
        <v>200.0</v>
      </c>
      <c r="H6" s="10">
        <v>0.0</v>
      </c>
      <c r="I6" s="10" t="s">
        <v>122</v>
      </c>
    </row>
    <row r="7">
      <c r="A7" s="10">
        <v>6.0</v>
      </c>
      <c r="B7" s="10" t="s">
        <v>123</v>
      </c>
      <c r="C7" s="10" t="s">
        <v>112</v>
      </c>
      <c r="D7" s="10" t="s">
        <v>112</v>
      </c>
      <c r="E7" s="10" t="s">
        <v>124</v>
      </c>
      <c r="F7" s="10">
        <v>1.1</v>
      </c>
      <c r="G7" s="10">
        <v>10000.0</v>
      </c>
      <c r="H7" s="10">
        <v>0.0</v>
      </c>
    </row>
    <row r="8">
      <c r="A8" s="10">
        <v>7.0</v>
      </c>
      <c r="B8" s="10" t="s">
        <v>125</v>
      </c>
      <c r="C8" s="10" t="s">
        <v>112</v>
      </c>
      <c r="D8" s="10" t="s">
        <v>112</v>
      </c>
      <c r="E8" s="10" t="s">
        <v>124</v>
      </c>
      <c r="F8" s="10">
        <v>1.3</v>
      </c>
      <c r="G8" s="10">
        <v>5000000.0</v>
      </c>
      <c r="H8" s="10">
        <v>0.0</v>
      </c>
      <c r="I8" s="10" t="s">
        <v>159</v>
      </c>
    </row>
    <row r="9">
      <c r="A9" s="10">
        <v>8.0</v>
      </c>
      <c r="B9" s="10" t="s">
        <v>127</v>
      </c>
      <c r="C9" s="10" t="s">
        <v>112</v>
      </c>
      <c r="D9" s="10" t="s">
        <v>112</v>
      </c>
      <c r="E9" s="10" t="s">
        <v>124</v>
      </c>
      <c r="F9" s="10">
        <v>1.1</v>
      </c>
      <c r="G9" s="10">
        <v>0.0</v>
      </c>
      <c r="H9" s="10">
        <v>50.0</v>
      </c>
    </row>
    <row r="10">
      <c r="A10" s="10">
        <v>9.0</v>
      </c>
      <c r="B10" s="10" t="s">
        <v>128</v>
      </c>
      <c r="C10" s="10" t="s">
        <v>112</v>
      </c>
      <c r="D10" s="10" t="s">
        <v>112</v>
      </c>
      <c r="E10" s="10" t="s">
        <v>124</v>
      </c>
      <c r="F10" s="10">
        <v>1.1</v>
      </c>
      <c r="G10" s="10">
        <v>100000.0</v>
      </c>
      <c r="H10" s="10">
        <v>0.0</v>
      </c>
    </row>
    <row r="11">
      <c r="A11" s="10">
        <v>10.0</v>
      </c>
      <c r="B11" s="10" t="s">
        <v>129</v>
      </c>
      <c r="C11" s="10" t="s">
        <v>112</v>
      </c>
      <c r="D11" s="10" t="s">
        <v>112</v>
      </c>
      <c r="E11" s="10" t="s">
        <v>124</v>
      </c>
      <c r="F11" s="10">
        <v>1.4</v>
      </c>
      <c r="G11" s="10">
        <v>5.0E7</v>
      </c>
      <c r="H11" s="10">
        <v>0.0</v>
      </c>
      <c r="I11" s="10" t="s">
        <v>160</v>
      </c>
    </row>
    <row r="12">
      <c r="A12" s="10">
        <v>11.0</v>
      </c>
      <c r="B12" s="10" t="s">
        <v>131</v>
      </c>
      <c r="C12" s="10" t="s">
        <v>112</v>
      </c>
      <c r="D12" s="10" t="s">
        <v>112</v>
      </c>
      <c r="E12" s="10" t="s">
        <v>124</v>
      </c>
      <c r="F12" s="10">
        <v>1.1</v>
      </c>
      <c r="G12" s="10">
        <v>0.0</v>
      </c>
      <c r="H12" s="10">
        <v>100.0</v>
      </c>
    </row>
    <row r="13">
      <c r="A13" s="10">
        <v>12.0</v>
      </c>
      <c r="B13" s="10" t="s">
        <v>132</v>
      </c>
      <c r="C13" s="10" t="s">
        <v>112</v>
      </c>
      <c r="D13" s="10" t="s">
        <v>112</v>
      </c>
      <c r="E13" s="10" t="s">
        <v>124</v>
      </c>
      <c r="F13" s="10">
        <v>1.1</v>
      </c>
      <c r="G13" s="10">
        <v>1000000.0</v>
      </c>
      <c r="H13" s="10">
        <v>0.0</v>
      </c>
    </row>
    <row r="14">
      <c r="A14" s="10">
        <v>13.0</v>
      </c>
      <c r="B14" s="10" t="s">
        <v>133</v>
      </c>
      <c r="C14" s="10" t="s">
        <v>112</v>
      </c>
      <c r="D14" s="10" t="s">
        <v>112</v>
      </c>
      <c r="E14" s="10" t="s">
        <v>124</v>
      </c>
      <c r="F14" s="10">
        <v>1.5</v>
      </c>
      <c r="G14" s="10">
        <v>5.0E8</v>
      </c>
      <c r="H14" s="10">
        <v>0.0</v>
      </c>
      <c r="I14" s="10" t="s">
        <v>161</v>
      </c>
    </row>
    <row r="15">
      <c r="A15" s="10">
        <v>14.0</v>
      </c>
      <c r="B15" s="10" t="s">
        <v>135</v>
      </c>
      <c r="C15" s="10" t="s">
        <v>112</v>
      </c>
      <c r="D15" s="10" t="s">
        <v>112</v>
      </c>
      <c r="E15" s="10" t="s">
        <v>124</v>
      </c>
      <c r="F15" s="10">
        <v>1.1</v>
      </c>
      <c r="G15" s="10">
        <v>0.0</v>
      </c>
      <c r="H15" s="10">
        <v>200.0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0</v>
      </c>
      <c r="B1" s="1" t="s">
        <v>23</v>
      </c>
      <c r="C1" s="1" t="s">
        <v>105</v>
      </c>
      <c r="D1" s="1" t="s">
        <v>106</v>
      </c>
      <c r="E1" s="1" t="s">
        <v>107</v>
      </c>
      <c r="F1" s="1" t="s">
        <v>46</v>
      </c>
      <c r="G1" s="1" t="s">
        <v>108</v>
      </c>
      <c r="H1" s="1" t="s">
        <v>109</v>
      </c>
      <c r="I1" s="10" t="s">
        <v>162</v>
      </c>
    </row>
    <row r="2">
      <c r="A2" s="10">
        <v>1.0</v>
      </c>
      <c r="B2" s="10" t="s">
        <v>163</v>
      </c>
      <c r="C2" s="10" t="s">
        <v>112</v>
      </c>
      <c r="D2" s="10" t="s">
        <v>112</v>
      </c>
      <c r="E2" s="10" t="s">
        <v>113</v>
      </c>
      <c r="F2" s="10">
        <v>0.0</v>
      </c>
      <c r="G2" s="10">
        <v>0.0</v>
      </c>
      <c r="H2" s="10">
        <v>0.0</v>
      </c>
      <c r="I2" s="10" t="s">
        <v>114</v>
      </c>
    </row>
    <row r="3">
      <c r="A3" s="10">
        <v>2.0</v>
      </c>
      <c r="B3" s="10" t="s">
        <v>164</v>
      </c>
      <c r="C3" s="10" t="s">
        <v>112</v>
      </c>
      <c r="D3" s="10" t="s">
        <v>112</v>
      </c>
      <c r="E3" s="10" t="s">
        <v>113</v>
      </c>
      <c r="F3" s="10">
        <v>1.01</v>
      </c>
      <c r="G3" s="10">
        <v>50.0</v>
      </c>
      <c r="H3" s="10">
        <v>0.0</v>
      </c>
      <c r="I3" s="10" t="s">
        <v>116</v>
      </c>
    </row>
    <row r="4">
      <c r="A4" s="10">
        <v>3.0</v>
      </c>
      <c r="B4" s="10" t="s">
        <v>165</v>
      </c>
      <c r="C4" s="10" t="s">
        <v>112</v>
      </c>
      <c r="D4" s="10" t="s">
        <v>112</v>
      </c>
      <c r="E4" s="10" t="s">
        <v>113</v>
      </c>
      <c r="F4" s="10">
        <v>1.02</v>
      </c>
      <c r="G4" s="10">
        <v>100.0</v>
      </c>
      <c r="H4" s="10">
        <v>0.0</v>
      </c>
      <c r="I4" s="10" t="s">
        <v>118</v>
      </c>
    </row>
    <row r="5">
      <c r="A5" s="10">
        <v>4.0</v>
      </c>
      <c r="B5" s="10" t="s">
        <v>166</v>
      </c>
      <c r="C5" s="10" t="s">
        <v>112</v>
      </c>
      <c r="D5" s="10" t="s">
        <v>112</v>
      </c>
      <c r="E5" s="10" t="s">
        <v>113</v>
      </c>
      <c r="F5" s="10">
        <v>1.03</v>
      </c>
      <c r="G5" s="10">
        <v>150.0</v>
      </c>
      <c r="H5" s="10">
        <v>0.0</v>
      </c>
      <c r="I5" s="10" t="s">
        <v>120</v>
      </c>
    </row>
    <row r="6">
      <c r="A6" s="10">
        <v>5.0</v>
      </c>
      <c r="B6" s="10" t="s">
        <v>167</v>
      </c>
      <c r="C6" s="10" t="s">
        <v>112</v>
      </c>
      <c r="D6" s="10" t="s">
        <v>112</v>
      </c>
      <c r="E6" s="10" t="s">
        <v>113</v>
      </c>
      <c r="F6" s="10">
        <v>1.04</v>
      </c>
      <c r="G6" s="10">
        <v>200.0</v>
      </c>
      <c r="H6" s="10">
        <v>0.0</v>
      </c>
      <c r="I6" s="10" t="s">
        <v>122</v>
      </c>
    </row>
    <row r="7">
      <c r="A7" s="10">
        <v>6.0</v>
      </c>
      <c r="B7" s="10" t="s">
        <v>123</v>
      </c>
      <c r="C7" s="10" t="s">
        <v>112</v>
      </c>
      <c r="D7" s="10" t="s">
        <v>112</v>
      </c>
      <c r="E7" s="10" t="s">
        <v>124</v>
      </c>
      <c r="F7" s="10">
        <v>1.1</v>
      </c>
      <c r="G7" s="10">
        <v>10000.0</v>
      </c>
      <c r="H7" s="10">
        <v>0.0</v>
      </c>
    </row>
    <row r="8">
      <c r="A8" s="10">
        <v>7.0</v>
      </c>
      <c r="B8" s="10" t="s">
        <v>125</v>
      </c>
      <c r="C8" s="10" t="s">
        <v>112</v>
      </c>
      <c r="D8" s="10" t="s">
        <v>112</v>
      </c>
      <c r="E8" s="10" t="s">
        <v>124</v>
      </c>
      <c r="F8" s="10">
        <v>1.3</v>
      </c>
      <c r="G8" s="10">
        <v>5000000.0</v>
      </c>
      <c r="H8" s="10">
        <v>0.0</v>
      </c>
      <c r="I8" s="10" t="s">
        <v>168</v>
      </c>
    </row>
    <row r="9">
      <c r="A9" s="10">
        <v>8.0</v>
      </c>
      <c r="B9" s="10" t="s">
        <v>127</v>
      </c>
      <c r="C9" s="10" t="s">
        <v>112</v>
      </c>
      <c r="D9" s="10" t="s">
        <v>112</v>
      </c>
      <c r="E9" s="10" t="s">
        <v>124</v>
      </c>
      <c r="F9" s="10">
        <v>1.1</v>
      </c>
      <c r="G9" s="10">
        <v>0.0</v>
      </c>
      <c r="H9" s="10">
        <v>50.0</v>
      </c>
    </row>
    <row r="10">
      <c r="A10" s="10">
        <v>9.0</v>
      </c>
      <c r="B10" s="10" t="s">
        <v>128</v>
      </c>
      <c r="C10" s="10" t="s">
        <v>112</v>
      </c>
      <c r="D10" s="10" t="s">
        <v>112</v>
      </c>
      <c r="E10" s="10" t="s">
        <v>124</v>
      </c>
      <c r="F10" s="10">
        <v>1.1</v>
      </c>
      <c r="G10" s="10">
        <v>100000.0</v>
      </c>
      <c r="H10" s="10">
        <v>0.0</v>
      </c>
    </row>
    <row r="11">
      <c r="A11" s="10">
        <v>10.0</v>
      </c>
      <c r="B11" s="10" t="s">
        <v>129</v>
      </c>
      <c r="C11" s="10" t="s">
        <v>112</v>
      </c>
      <c r="D11" s="10" t="s">
        <v>112</v>
      </c>
      <c r="E11" s="10" t="s">
        <v>124</v>
      </c>
      <c r="F11" s="10">
        <v>1.4</v>
      </c>
      <c r="G11" s="10">
        <v>5.0E7</v>
      </c>
      <c r="H11" s="10">
        <v>0.0</v>
      </c>
      <c r="I11" s="10" t="s">
        <v>169</v>
      </c>
    </row>
    <row r="12">
      <c r="A12" s="10">
        <v>11.0</v>
      </c>
      <c r="B12" s="10" t="s">
        <v>131</v>
      </c>
      <c r="C12" s="10" t="s">
        <v>112</v>
      </c>
      <c r="D12" s="10" t="s">
        <v>112</v>
      </c>
      <c r="E12" s="10" t="s">
        <v>124</v>
      </c>
      <c r="F12" s="10">
        <v>1.1</v>
      </c>
      <c r="G12" s="10">
        <v>0.0</v>
      </c>
      <c r="H12" s="10">
        <v>100.0</v>
      </c>
    </row>
    <row r="13">
      <c r="A13" s="10">
        <v>12.0</v>
      </c>
      <c r="B13" s="10" t="s">
        <v>132</v>
      </c>
      <c r="C13" s="10" t="s">
        <v>112</v>
      </c>
      <c r="D13" s="10" t="s">
        <v>112</v>
      </c>
      <c r="E13" s="10" t="s">
        <v>124</v>
      </c>
      <c r="F13" s="10">
        <v>1.1</v>
      </c>
      <c r="G13" s="10">
        <v>1000000.0</v>
      </c>
      <c r="H13" s="10">
        <v>0.0</v>
      </c>
    </row>
    <row r="14">
      <c r="A14" s="10">
        <v>13.0</v>
      </c>
      <c r="B14" s="10" t="s">
        <v>133</v>
      </c>
      <c r="C14" s="10" t="s">
        <v>112</v>
      </c>
      <c r="D14" s="10" t="s">
        <v>112</v>
      </c>
      <c r="E14" s="10" t="s">
        <v>124</v>
      </c>
      <c r="F14" s="10">
        <v>1.5</v>
      </c>
      <c r="G14" s="10">
        <v>5.0E8</v>
      </c>
      <c r="H14" s="10">
        <v>0.0</v>
      </c>
      <c r="I14" s="10" t="s">
        <v>170</v>
      </c>
    </row>
    <row r="15">
      <c r="A15" s="10">
        <v>14.0</v>
      </c>
      <c r="B15" s="10" t="s">
        <v>135</v>
      </c>
      <c r="C15" s="10" t="s">
        <v>112</v>
      </c>
      <c r="D15" s="10" t="s">
        <v>112</v>
      </c>
      <c r="E15" s="10" t="s">
        <v>124</v>
      </c>
      <c r="F15" s="10">
        <v>1.1</v>
      </c>
      <c r="G15" s="10">
        <v>0.0</v>
      </c>
      <c r="H15" s="10">
        <v>200.0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29"/>
  </cols>
  <sheetData>
    <row r="1">
      <c r="A1" s="1" t="s">
        <v>0</v>
      </c>
      <c r="B1" s="1" t="s">
        <v>23</v>
      </c>
      <c r="C1" s="1" t="s">
        <v>108</v>
      </c>
      <c r="D1" s="10"/>
      <c r="E1" s="10"/>
      <c r="G1" s="10" t="s">
        <v>171</v>
      </c>
      <c r="H1" s="10" t="s">
        <v>172</v>
      </c>
      <c r="I1" s="10" t="s">
        <v>173</v>
      </c>
    </row>
    <row r="2">
      <c r="A2" s="10">
        <v>1.0</v>
      </c>
      <c r="B2" s="10" t="s">
        <v>174</v>
      </c>
      <c r="C2" s="10">
        <v>20.0</v>
      </c>
      <c r="G2" s="10" t="s">
        <v>175</v>
      </c>
      <c r="H2" s="10">
        <v>1.0</v>
      </c>
      <c r="I2" s="10" t="str">
        <f>1/200</f>
        <v>0.005</v>
      </c>
    </row>
    <row r="3">
      <c r="A3" s="10">
        <v>2.0</v>
      </c>
      <c r="B3" s="10" t="s">
        <v>176</v>
      </c>
      <c r="C3" s="10">
        <v>200.0</v>
      </c>
      <c r="G3" s="10" t="s">
        <v>177</v>
      </c>
      <c r="H3" s="10">
        <v>1.0</v>
      </c>
      <c r="I3" s="10" t="str">
        <f>90/50000</f>
        <v>0.0018</v>
      </c>
    </row>
    <row r="4">
      <c r="A4" s="10">
        <v>3.0</v>
      </c>
      <c r="B4" s="10" t="s">
        <v>178</v>
      </c>
      <c r="C4" s="10">
        <v>600.0</v>
      </c>
    </row>
    <row r="5">
      <c r="A5" s="14">
        <v>4.0</v>
      </c>
      <c r="B5" s="14" t="s">
        <v>179</v>
      </c>
      <c r="C5" s="14">
        <v>500.0</v>
      </c>
    </row>
    <row r="6">
      <c r="A6" s="14">
        <v>5.0</v>
      </c>
      <c r="B6" s="14" t="s">
        <v>180</v>
      </c>
      <c r="C6" s="14">
        <v>1250.0</v>
      </c>
    </row>
    <row r="7">
      <c r="A7" s="14">
        <v>6.0</v>
      </c>
      <c r="B7" s="31" t="s">
        <v>181</v>
      </c>
      <c r="C7" s="14">
        <v>4000.0</v>
      </c>
    </row>
    <row r="8">
      <c r="A8" s="14">
        <v>7.0</v>
      </c>
      <c r="B8" s="14" t="s">
        <v>182</v>
      </c>
      <c r="C8" s="14">
        <v>15000.0</v>
      </c>
    </row>
    <row r="9">
      <c r="A9" s="14">
        <v>8.0</v>
      </c>
      <c r="B9" s="14" t="s">
        <v>183</v>
      </c>
      <c r="C9" s="14">
        <v>50000.0</v>
      </c>
    </row>
    <row r="10">
      <c r="A10" s="10">
        <v>9.0</v>
      </c>
      <c r="B10" s="10" t="s">
        <v>184</v>
      </c>
      <c r="C10" s="10">
        <v>100.0</v>
      </c>
    </row>
    <row r="11">
      <c r="A11" s="10">
        <v>10.0</v>
      </c>
      <c r="B11" s="10" t="s">
        <v>185</v>
      </c>
      <c r="C11" s="10">
        <v>4000.0</v>
      </c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105</v>
      </c>
      <c r="D1" s="1" t="s">
        <v>186</v>
      </c>
      <c r="E1" s="1" t="s">
        <v>3</v>
      </c>
      <c r="F1" s="1" t="s">
        <v>187</v>
      </c>
      <c r="G1" s="32"/>
      <c r="H1" s="4"/>
      <c r="I1" s="33" t="s">
        <v>188</v>
      </c>
      <c r="J1" s="34" t="s">
        <v>189</v>
      </c>
      <c r="K1" s="34" t="s">
        <v>190</v>
      </c>
      <c r="L1" s="34" t="s">
        <v>191</v>
      </c>
      <c r="M1" s="34" t="s">
        <v>192</v>
      </c>
      <c r="N1" s="34" t="s">
        <v>193</v>
      </c>
      <c r="O1" s="34" t="s">
        <v>194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0">
        <v>1.0</v>
      </c>
      <c r="B2" s="24" t="s">
        <v>195</v>
      </c>
      <c r="C2" s="10" t="s">
        <v>112</v>
      </c>
      <c r="D2" s="10">
        <v>300.0</v>
      </c>
      <c r="E2" s="10">
        <v>120.0</v>
      </c>
      <c r="F2" s="35" t="str">
        <f t="shared" ref="F2:F17" si="1">J3/(86400/E2)</f>
        <v>0.00044</v>
      </c>
      <c r="J2" s="34">
        <v>120.0</v>
      </c>
      <c r="K2" s="34">
        <v>300.0</v>
      </c>
      <c r="L2" s="34">
        <v>3600.0</v>
      </c>
      <c r="M2" s="34">
        <v>14400.0</v>
      </c>
      <c r="N2" s="34">
        <v>28800.0</v>
      </c>
      <c r="O2" s="34">
        <v>86400.0</v>
      </c>
    </row>
    <row r="3">
      <c r="A3" s="10">
        <v>2.0</v>
      </c>
      <c r="B3" s="24" t="s">
        <v>196</v>
      </c>
      <c r="C3" s="10" t="s">
        <v>112</v>
      </c>
      <c r="D3" s="10" t="str">
        <f t="shared" ref="D3:D17" si="2">D2*4</f>
        <v>1200</v>
      </c>
      <c r="E3" s="10">
        <v>120.0</v>
      </c>
      <c r="F3" s="35" t="str">
        <f t="shared" si="1"/>
        <v>0.00049</v>
      </c>
      <c r="I3" s="10">
        <v>1.0</v>
      </c>
      <c r="J3" s="10">
        <v>0.32</v>
      </c>
      <c r="K3" s="10">
        <v>0.28</v>
      </c>
      <c r="L3" s="10">
        <v>0.24</v>
      </c>
      <c r="M3" s="10">
        <v>0.2</v>
      </c>
      <c r="N3" s="10">
        <v>0.16</v>
      </c>
      <c r="O3" s="10">
        <v>0.12</v>
      </c>
    </row>
    <row r="4">
      <c r="A4" s="10">
        <v>3.0</v>
      </c>
      <c r="B4" s="24" t="s">
        <v>197</v>
      </c>
      <c r="C4" s="10" t="s">
        <v>112</v>
      </c>
      <c r="D4" s="10" t="str">
        <f t="shared" si="2"/>
        <v>4800</v>
      </c>
      <c r="E4" s="10">
        <v>120.0</v>
      </c>
      <c r="F4" s="35" t="str">
        <f t="shared" si="1"/>
        <v>0.00053</v>
      </c>
      <c r="I4" s="10">
        <v>1.1</v>
      </c>
      <c r="J4" t="str">
        <f t="shared" ref="J4:J18" si="3">I4*$J$3</f>
        <v>0.352</v>
      </c>
      <c r="K4" t="str">
        <f t="shared" ref="K4:K18" si="4">I4*$K$3</f>
        <v>0.308</v>
      </c>
      <c r="L4" t="str">
        <f t="shared" ref="L4:L18" si="5">$L$3*I4</f>
        <v>0.264</v>
      </c>
      <c r="M4" t="str">
        <f t="shared" ref="M4:M18" si="6">$M$3*I4</f>
        <v>0.22</v>
      </c>
      <c r="N4" t="str">
        <f t="shared" ref="N4:N18" si="7">$N$3*I4</f>
        <v>0.176</v>
      </c>
      <c r="O4" t="str">
        <f t="shared" ref="O4:O18" si="8">$O$3*I4</f>
        <v>0.132</v>
      </c>
    </row>
    <row r="5">
      <c r="A5" s="10">
        <v>4.0</v>
      </c>
      <c r="B5" s="24" t="s">
        <v>198</v>
      </c>
      <c r="C5" s="10" t="s">
        <v>112</v>
      </c>
      <c r="D5" s="10" t="str">
        <f t="shared" si="2"/>
        <v>19200</v>
      </c>
      <c r="E5" s="10">
        <v>120.0</v>
      </c>
      <c r="F5" s="35" t="str">
        <f t="shared" si="1"/>
        <v>0.00058</v>
      </c>
      <c r="I5" s="10">
        <v>1.2</v>
      </c>
      <c r="J5" t="str">
        <f t="shared" si="3"/>
        <v>0.384</v>
      </c>
      <c r="K5" t="str">
        <f t="shared" si="4"/>
        <v>0.336</v>
      </c>
      <c r="L5" t="str">
        <f t="shared" si="5"/>
        <v>0.288</v>
      </c>
      <c r="M5" t="str">
        <f t="shared" si="6"/>
        <v>0.24</v>
      </c>
      <c r="N5" t="str">
        <f t="shared" si="7"/>
        <v>0.192</v>
      </c>
      <c r="O5" t="str">
        <f t="shared" si="8"/>
        <v>0.144</v>
      </c>
    </row>
    <row r="6">
      <c r="A6" s="10">
        <v>5.0</v>
      </c>
      <c r="B6" s="24" t="s">
        <v>199</v>
      </c>
      <c r="C6" s="10" t="s">
        <v>112</v>
      </c>
      <c r="D6" s="10" t="str">
        <f t="shared" si="2"/>
        <v>76800</v>
      </c>
      <c r="E6" s="10">
        <v>120.0</v>
      </c>
      <c r="F6" s="35" t="str">
        <f t="shared" si="1"/>
        <v>0.00062</v>
      </c>
      <c r="I6" s="10">
        <v>1.3</v>
      </c>
      <c r="J6" t="str">
        <f t="shared" si="3"/>
        <v>0.416</v>
      </c>
      <c r="K6" t="str">
        <f t="shared" si="4"/>
        <v>0.364</v>
      </c>
      <c r="L6" t="str">
        <f t="shared" si="5"/>
        <v>0.312</v>
      </c>
      <c r="M6" t="str">
        <f t="shared" si="6"/>
        <v>0.26</v>
      </c>
      <c r="N6" t="str">
        <f t="shared" si="7"/>
        <v>0.208</v>
      </c>
      <c r="O6" t="str">
        <f t="shared" si="8"/>
        <v>0.156</v>
      </c>
    </row>
    <row r="7">
      <c r="A7" s="10">
        <v>6.0</v>
      </c>
      <c r="B7" s="24" t="s">
        <v>200</v>
      </c>
      <c r="C7" s="10" t="s">
        <v>112</v>
      </c>
      <c r="D7" s="10" t="str">
        <f t="shared" si="2"/>
        <v>307200</v>
      </c>
      <c r="E7" s="10">
        <v>120.0</v>
      </c>
      <c r="F7" s="35" t="str">
        <f t="shared" si="1"/>
        <v>0.00067</v>
      </c>
      <c r="I7" s="10">
        <v>1.4</v>
      </c>
      <c r="J7" t="str">
        <f t="shared" si="3"/>
        <v>0.448</v>
      </c>
      <c r="K7" t="str">
        <f t="shared" si="4"/>
        <v>0.392</v>
      </c>
      <c r="L7" t="str">
        <f t="shared" si="5"/>
        <v>0.336</v>
      </c>
      <c r="M7" t="str">
        <f t="shared" si="6"/>
        <v>0.28</v>
      </c>
      <c r="N7" t="str">
        <f t="shared" si="7"/>
        <v>0.224</v>
      </c>
      <c r="O7" t="str">
        <f t="shared" si="8"/>
        <v>0.168</v>
      </c>
    </row>
    <row r="8">
      <c r="A8" s="10">
        <v>7.0</v>
      </c>
      <c r="B8" s="24" t="s">
        <v>201</v>
      </c>
      <c r="C8" s="10" t="s">
        <v>112</v>
      </c>
      <c r="D8" s="10" t="str">
        <f t="shared" si="2"/>
        <v>1228800</v>
      </c>
      <c r="E8" s="10">
        <v>120.0</v>
      </c>
      <c r="F8" s="35" t="str">
        <f t="shared" si="1"/>
        <v>0.00071</v>
      </c>
      <c r="I8" s="10">
        <v>1.5</v>
      </c>
      <c r="J8" t="str">
        <f t="shared" si="3"/>
        <v>0.48</v>
      </c>
      <c r="K8" t="str">
        <f t="shared" si="4"/>
        <v>0.42</v>
      </c>
      <c r="L8" t="str">
        <f t="shared" si="5"/>
        <v>0.36</v>
      </c>
      <c r="M8" t="str">
        <f t="shared" si="6"/>
        <v>0.3</v>
      </c>
      <c r="N8" t="str">
        <f t="shared" si="7"/>
        <v>0.24</v>
      </c>
      <c r="O8" t="str">
        <f t="shared" si="8"/>
        <v>0.18</v>
      </c>
    </row>
    <row r="9">
      <c r="A9" s="10">
        <v>8.0</v>
      </c>
      <c r="B9" s="24" t="s">
        <v>202</v>
      </c>
      <c r="C9" s="10" t="s">
        <v>112</v>
      </c>
      <c r="D9" s="10" t="str">
        <f t="shared" si="2"/>
        <v>4915200</v>
      </c>
      <c r="E9" s="10">
        <v>120.0</v>
      </c>
      <c r="F9" s="35" t="str">
        <f t="shared" si="1"/>
        <v>0.00076</v>
      </c>
      <c r="I9" s="10">
        <v>1.6</v>
      </c>
      <c r="J9" t="str">
        <f t="shared" si="3"/>
        <v>0.512</v>
      </c>
      <c r="K9" t="str">
        <f t="shared" si="4"/>
        <v>0.448</v>
      </c>
      <c r="L9" t="str">
        <f t="shared" si="5"/>
        <v>0.384</v>
      </c>
      <c r="M9" t="str">
        <f t="shared" si="6"/>
        <v>0.32</v>
      </c>
      <c r="N9" t="str">
        <f t="shared" si="7"/>
        <v>0.256</v>
      </c>
      <c r="O9" t="str">
        <f t="shared" si="8"/>
        <v>0.192</v>
      </c>
    </row>
    <row r="10">
      <c r="A10" s="10">
        <v>9.0</v>
      </c>
      <c r="B10" s="24" t="s">
        <v>203</v>
      </c>
      <c r="C10" s="10" t="s">
        <v>112</v>
      </c>
      <c r="D10" s="10" t="str">
        <f t="shared" si="2"/>
        <v>19660800</v>
      </c>
      <c r="E10" s="10">
        <v>120.0</v>
      </c>
      <c r="F10" s="35" t="str">
        <f t="shared" si="1"/>
        <v>0.00080</v>
      </c>
      <c r="I10" s="10">
        <v>1.7</v>
      </c>
      <c r="J10" t="str">
        <f t="shared" si="3"/>
        <v>0.544</v>
      </c>
      <c r="K10" t="str">
        <f t="shared" si="4"/>
        <v>0.476</v>
      </c>
      <c r="L10" t="str">
        <f t="shared" si="5"/>
        <v>0.408</v>
      </c>
      <c r="M10" t="str">
        <f t="shared" si="6"/>
        <v>0.34</v>
      </c>
      <c r="N10" t="str">
        <f t="shared" si="7"/>
        <v>0.272</v>
      </c>
      <c r="O10" t="str">
        <f t="shared" si="8"/>
        <v>0.204</v>
      </c>
    </row>
    <row r="11">
      <c r="A11" s="10">
        <v>10.0</v>
      </c>
      <c r="B11" s="24" t="s">
        <v>204</v>
      </c>
      <c r="C11" s="10" t="s">
        <v>112</v>
      </c>
      <c r="D11" s="10" t="str">
        <f t="shared" si="2"/>
        <v>78643200</v>
      </c>
      <c r="E11" s="10">
        <v>120.0</v>
      </c>
      <c r="F11" s="35" t="str">
        <f t="shared" si="1"/>
        <v>0.00084</v>
      </c>
      <c r="I11" s="10">
        <v>1.8</v>
      </c>
      <c r="J11" t="str">
        <f t="shared" si="3"/>
        <v>0.576</v>
      </c>
      <c r="K11" t="str">
        <f t="shared" si="4"/>
        <v>0.504</v>
      </c>
      <c r="L11" t="str">
        <f t="shared" si="5"/>
        <v>0.432</v>
      </c>
      <c r="M11" t="str">
        <f t="shared" si="6"/>
        <v>0.36</v>
      </c>
      <c r="N11" t="str">
        <f t="shared" si="7"/>
        <v>0.288</v>
      </c>
      <c r="O11" t="str">
        <f t="shared" si="8"/>
        <v>0.216</v>
      </c>
    </row>
    <row r="12">
      <c r="A12" s="10">
        <v>11.0</v>
      </c>
      <c r="B12" s="24" t="s">
        <v>205</v>
      </c>
      <c r="C12" s="10" t="s">
        <v>112</v>
      </c>
      <c r="D12" s="10" t="str">
        <f t="shared" si="2"/>
        <v>314572800</v>
      </c>
      <c r="E12" s="10">
        <v>120.0</v>
      </c>
      <c r="F12" s="35" t="str">
        <f t="shared" si="1"/>
        <v>0.00089</v>
      </c>
      <c r="I12" s="10">
        <v>1.9</v>
      </c>
      <c r="J12" t="str">
        <f t="shared" si="3"/>
        <v>0.608</v>
      </c>
      <c r="K12" t="str">
        <f t="shared" si="4"/>
        <v>0.532</v>
      </c>
      <c r="L12" t="str">
        <f t="shared" si="5"/>
        <v>0.456</v>
      </c>
      <c r="M12" t="str">
        <f t="shared" si="6"/>
        <v>0.38</v>
      </c>
      <c r="N12" t="str">
        <f t="shared" si="7"/>
        <v>0.304</v>
      </c>
      <c r="O12" t="str">
        <f t="shared" si="8"/>
        <v>0.228</v>
      </c>
    </row>
    <row r="13">
      <c r="A13" s="10">
        <v>12.0</v>
      </c>
      <c r="B13" s="24" t="s">
        <v>206</v>
      </c>
      <c r="C13" s="10" t="s">
        <v>112</v>
      </c>
      <c r="D13" s="10" t="str">
        <f t="shared" si="2"/>
        <v>1258291200</v>
      </c>
      <c r="E13" s="10">
        <v>120.0</v>
      </c>
      <c r="F13" s="35" t="str">
        <f t="shared" si="1"/>
        <v>0.00093</v>
      </c>
      <c r="I13" s="10">
        <v>2.0</v>
      </c>
      <c r="J13" t="str">
        <f t="shared" si="3"/>
        <v>0.64</v>
      </c>
      <c r="K13" t="str">
        <f t="shared" si="4"/>
        <v>0.56</v>
      </c>
      <c r="L13" t="str">
        <f t="shared" si="5"/>
        <v>0.48</v>
      </c>
      <c r="M13" t="str">
        <f t="shared" si="6"/>
        <v>0.4</v>
      </c>
      <c r="N13" t="str">
        <f t="shared" si="7"/>
        <v>0.32</v>
      </c>
      <c r="O13" t="str">
        <f t="shared" si="8"/>
        <v>0.24</v>
      </c>
    </row>
    <row r="14">
      <c r="A14" s="10">
        <v>13.0</v>
      </c>
      <c r="B14" s="24" t="s">
        <v>207</v>
      </c>
      <c r="C14" s="10" t="s">
        <v>112</v>
      </c>
      <c r="D14" s="10" t="str">
        <f t="shared" si="2"/>
        <v>5033164800</v>
      </c>
      <c r="E14" s="10">
        <v>120.0</v>
      </c>
      <c r="F14" s="35" t="str">
        <f t="shared" si="1"/>
        <v>0.00098</v>
      </c>
      <c r="I14" s="10">
        <v>2.1</v>
      </c>
      <c r="J14" t="str">
        <f t="shared" si="3"/>
        <v>0.672</v>
      </c>
      <c r="K14" t="str">
        <f t="shared" si="4"/>
        <v>0.588</v>
      </c>
      <c r="L14" t="str">
        <f t="shared" si="5"/>
        <v>0.504</v>
      </c>
      <c r="M14" t="str">
        <f t="shared" si="6"/>
        <v>0.42</v>
      </c>
      <c r="N14" t="str">
        <f t="shared" si="7"/>
        <v>0.336</v>
      </c>
      <c r="O14" t="str">
        <f t="shared" si="8"/>
        <v>0.252</v>
      </c>
    </row>
    <row r="15">
      <c r="A15" s="10">
        <v>14.0</v>
      </c>
      <c r="B15" s="24" t="s">
        <v>208</v>
      </c>
      <c r="C15" s="10" t="s">
        <v>112</v>
      </c>
      <c r="D15" s="10" t="str">
        <f t="shared" si="2"/>
        <v>20132659200</v>
      </c>
      <c r="E15" s="10">
        <v>120.0</v>
      </c>
      <c r="F15" s="35" t="str">
        <f t="shared" si="1"/>
        <v>0.00102</v>
      </c>
      <c r="I15" s="10">
        <v>2.2</v>
      </c>
      <c r="J15" t="str">
        <f t="shared" si="3"/>
        <v>0.704</v>
      </c>
      <c r="K15" t="str">
        <f t="shared" si="4"/>
        <v>0.616</v>
      </c>
      <c r="L15" t="str">
        <f t="shared" si="5"/>
        <v>0.528</v>
      </c>
      <c r="M15" t="str">
        <f t="shared" si="6"/>
        <v>0.44</v>
      </c>
      <c r="N15" t="str">
        <f t="shared" si="7"/>
        <v>0.352</v>
      </c>
      <c r="O15" t="str">
        <f t="shared" si="8"/>
        <v>0.264</v>
      </c>
    </row>
    <row r="16">
      <c r="A16" s="10">
        <v>15.0</v>
      </c>
      <c r="B16" s="24" t="s">
        <v>209</v>
      </c>
      <c r="C16" s="10" t="s">
        <v>112</v>
      </c>
      <c r="D16" s="10" t="str">
        <f t="shared" si="2"/>
        <v>80530636800</v>
      </c>
      <c r="E16" s="10">
        <v>120.0</v>
      </c>
      <c r="F16" s="35" t="str">
        <f t="shared" si="1"/>
        <v>0.00107</v>
      </c>
      <c r="I16" s="10">
        <v>2.3</v>
      </c>
      <c r="J16" t="str">
        <f t="shared" si="3"/>
        <v>0.736</v>
      </c>
      <c r="K16" t="str">
        <f t="shared" si="4"/>
        <v>0.644</v>
      </c>
      <c r="L16" t="str">
        <f t="shared" si="5"/>
        <v>0.552</v>
      </c>
      <c r="M16" t="str">
        <f t="shared" si="6"/>
        <v>0.46</v>
      </c>
      <c r="N16" t="str">
        <f t="shared" si="7"/>
        <v>0.368</v>
      </c>
      <c r="O16" t="str">
        <f t="shared" si="8"/>
        <v>0.276</v>
      </c>
    </row>
    <row r="17">
      <c r="A17" s="10">
        <v>16.0</v>
      </c>
      <c r="B17" s="24" t="s">
        <v>210</v>
      </c>
      <c r="C17" s="10" t="s">
        <v>112</v>
      </c>
      <c r="D17" s="10" t="str">
        <f t="shared" si="2"/>
        <v>322122547200</v>
      </c>
      <c r="E17" s="10">
        <v>120.0</v>
      </c>
      <c r="F17" s="35" t="str">
        <f t="shared" si="1"/>
        <v>0.00111</v>
      </c>
      <c r="I17" s="10">
        <v>2.4</v>
      </c>
      <c r="J17" t="str">
        <f t="shared" si="3"/>
        <v>0.768</v>
      </c>
      <c r="K17" t="str">
        <f t="shared" si="4"/>
        <v>0.672</v>
      </c>
      <c r="L17" t="str">
        <f t="shared" si="5"/>
        <v>0.576</v>
      </c>
      <c r="M17" t="str">
        <f t="shared" si="6"/>
        <v>0.48</v>
      </c>
      <c r="N17" t="str">
        <f t="shared" si="7"/>
        <v>0.384</v>
      </c>
      <c r="O17" t="str">
        <f t="shared" si="8"/>
        <v>0.288</v>
      </c>
    </row>
    <row r="18">
      <c r="A18" s="10"/>
      <c r="B18" s="24"/>
      <c r="E18" s="10"/>
      <c r="F18" s="35"/>
      <c r="I18" s="10">
        <v>2.5</v>
      </c>
      <c r="J18" t="str">
        <f t="shared" si="3"/>
        <v>0.8</v>
      </c>
      <c r="K18" t="str">
        <f t="shared" si="4"/>
        <v>0.7</v>
      </c>
      <c r="L18" t="str">
        <f t="shared" si="5"/>
        <v>0.6</v>
      </c>
      <c r="M18" t="str">
        <f t="shared" si="6"/>
        <v>0.5</v>
      </c>
      <c r="N18" t="str">
        <f t="shared" si="7"/>
        <v>0.4</v>
      </c>
      <c r="O18" t="str">
        <f t="shared" si="8"/>
        <v>0.3</v>
      </c>
    </row>
    <row r="19">
      <c r="A19" s="10"/>
      <c r="B19" s="24"/>
      <c r="E19" s="10"/>
      <c r="F19" s="35"/>
    </row>
  </sheetData>
  <mergeCells count="1">
    <mergeCell ref="I1:I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105</v>
      </c>
      <c r="D1" s="1" t="s">
        <v>186</v>
      </c>
      <c r="E1" s="1" t="s">
        <v>3</v>
      </c>
      <c r="F1" s="1" t="s">
        <v>187</v>
      </c>
      <c r="G1" s="3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4" t="s">
        <v>195</v>
      </c>
      <c r="C2" s="10" t="s">
        <v>112</v>
      </c>
      <c r="D2" s="10">
        <v>300.0</v>
      </c>
      <c r="E2" s="10">
        <v>300.0</v>
      </c>
      <c r="F2" s="36" t="str">
        <f>MerchData1!K3/(86400/E2)</f>
        <v>0.0010</v>
      </c>
    </row>
    <row r="3">
      <c r="A3" s="10">
        <v>2.0</v>
      </c>
      <c r="B3" s="24" t="s">
        <v>196</v>
      </c>
      <c r="C3" s="10" t="s">
        <v>112</v>
      </c>
      <c r="D3" s="10" t="str">
        <f t="shared" ref="D3:D17" si="1">D2*4</f>
        <v>1200</v>
      </c>
      <c r="E3" s="10">
        <v>300.0</v>
      </c>
      <c r="F3" s="36" t="str">
        <f>MerchData1!K4/(86400/E3)</f>
        <v>0.0011</v>
      </c>
    </row>
    <row r="4">
      <c r="A4" s="10">
        <v>3.0</v>
      </c>
      <c r="B4" s="24" t="s">
        <v>197</v>
      </c>
      <c r="C4" s="10" t="s">
        <v>112</v>
      </c>
      <c r="D4" s="10" t="str">
        <f t="shared" si="1"/>
        <v>4800</v>
      </c>
      <c r="E4" s="10">
        <v>300.0</v>
      </c>
      <c r="F4" s="36" t="str">
        <f>MerchData1!K5/(86400/E4)</f>
        <v>0.0012</v>
      </c>
    </row>
    <row r="5">
      <c r="A5" s="10">
        <v>4.0</v>
      </c>
      <c r="B5" s="24" t="s">
        <v>198</v>
      </c>
      <c r="C5" s="10" t="s">
        <v>112</v>
      </c>
      <c r="D5" s="10" t="str">
        <f t="shared" si="1"/>
        <v>19200</v>
      </c>
      <c r="E5" s="10">
        <v>300.0</v>
      </c>
      <c r="F5" s="36" t="str">
        <f>MerchData1!K6/(86400/E5)</f>
        <v>0.0013</v>
      </c>
    </row>
    <row r="6">
      <c r="A6" s="10">
        <v>5.0</v>
      </c>
      <c r="B6" s="24" t="s">
        <v>199</v>
      </c>
      <c r="C6" s="10" t="s">
        <v>112</v>
      </c>
      <c r="D6" s="10" t="str">
        <f t="shared" si="1"/>
        <v>76800</v>
      </c>
      <c r="E6" s="10">
        <v>300.0</v>
      </c>
      <c r="F6" s="36" t="str">
        <f>MerchData1!K7/(86400/E6)</f>
        <v>0.0014</v>
      </c>
    </row>
    <row r="7">
      <c r="A7" s="10">
        <v>6.0</v>
      </c>
      <c r="B7" s="24" t="s">
        <v>200</v>
      </c>
      <c r="C7" s="10" t="s">
        <v>112</v>
      </c>
      <c r="D7" s="10" t="str">
        <f t="shared" si="1"/>
        <v>307200</v>
      </c>
      <c r="E7" s="10">
        <v>300.0</v>
      </c>
      <c r="F7" s="36" t="str">
        <f>MerchData1!K8/(86400/E7)</f>
        <v>0.0015</v>
      </c>
    </row>
    <row r="8">
      <c r="A8" s="10">
        <v>7.0</v>
      </c>
      <c r="B8" s="24" t="s">
        <v>201</v>
      </c>
      <c r="C8" s="10" t="s">
        <v>112</v>
      </c>
      <c r="D8" s="10" t="str">
        <f t="shared" si="1"/>
        <v>1228800</v>
      </c>
      <c r="E8" s="10">
        <v>300.0</v>
      </c>
      <c r="F8" s="36" t="str">
        <f>MerchData1!K9/(86400/E8)</f>
        <v>0.0016</v>
      </c>
    </row>
    <row r="9">
      <c r="A9" s="10">
        <v>8.0</v>
      </c>
      <c r="B9" s="24" t="s">
        <v>202</v>
      </c>
      <c r="C9" s="10" t="s">
        <v>112</v>
      </c>
      <c r="D9" s="10" t="str">
        <f t="shared" si="1"/>
        <v>4915200</v>
      </c>
      <c r="E9" s="10">
        <v>300.0</v>
      </c>
      <c r="F9" s="36" t="str">
        <f>MerchData1!K10/(86400/E9)</f>
        <v>0.0017</v>
      </c>
    </row>
    <row r="10">
      <c r="A10" s="10">
        <v>9.0</v>
      </c>
      <c r="B10" s="24" t="s">
        <v>203</v>
      </c>
      <c r="C10" s="10" t="s">
        <v>112</v>
      </c>
      <c r="D10" s="10" t="str">
        <f t="shared" si="1"/>
        <v>19660800</v>
      </c>
      <c r="E10" s="10">
        <v>300.0</v>
      </c>
      <c r="F10" s="36" t="str">
        <f>MerchData1!K11/(86400/E10)</f>
        <v>0.0018</v>
      </c>
    </row>
    <row r="11">
      <c r="A11" s="10">
        <v>10.0</v>
      </c>
      <c r="B11" s="24" t="s">
        <v>204</v>
      </c>
      <c r="C11" s="10" t="s">
        <v>112</v>
      </c>
      <c r="D11" s="10" t="str">
        <f t="shared" si="1"/>
        <v>78643200</v>
      </c>
      <c r="E11" s="10">
        <v>300.0</v>
      </c>
      <c r="F11" s="36" t="str">
        <f>MerchData1!K12/(86400/E11)</f>
        <v>0.0018</v>
      </c>
    </row>
    <row r="12">
      <c r="A12" s="10">
        <v>11.0</v>
      </c>
      <c r="B12" s="24" t="s">
        <v>205</v>
      </c>
      <c r="C12" s="10" t="s">
        <v>112</v>
      </c>
      <c r="D12" s="10" t="str">
        <f t="shared" si="1"/>
        <v>314572800</v>
      </c>
      <c r="E12" s="10">
        <v>300.0</v>
      </c>
      <c r="F12" s="36" t="str">
        <f>MerchData1!K13/(86400/E12)</f>
        <v>0.0019</v>
      </c>
    </row>
    <row r="13">
      <c r="A13" s="10">
        <v>12.0</v>
      </c>
      <c r="B13" s="24" t="s">
        <v>206</v>
      </c>
      <c r="C13" s="10" t="s">
        <v>112</v>
      </c>
      <c r="D13" s="10" t="str">
        <f t="shared" si="1"/>
        <v>1258291200</v>
      </c>
      <c r="E13" s="10">
        <v>300.0</v>
      </c>
      <c r="F13" s="36" t="str">
        <f>MerchData1!K14/(86400/E13)</f>
        <v>0.0020</v>
      </c>
    </row>
    <row r="14">
      <c r="A14" s="10">
        <v>13.0</v>
      </c>
      <c r="B14" s="24" t="s">
        <v>207</v>
      </c>
      <c r="C14" s="10" t="s">
        <v>112</v>
      </c>
      <c r="D14" s="10" t="str">
        <f t="shared" si="1"/>
        <v>5033164800</v>
      </c>
      <c r="E14" s="10">
        <v>300.0</v>
      </c>
      <c r="F14" s="36" t="str">
        <f>MerchData1!K15/(86400/E14)</f>
        <v>0.0021</v>
      </c>
    </row>
    <row r="15">
      <c r="A15" s="10">
        <v>14.0</v>
      </c>
      <c r="B15" s="24" t="s">
        <v>208</v>
      </c>
      <c r="C15" s="10" t="s">
        <v>112</v>
      </c>
      <c r="D15" s="10" t="str">
        <f t="shared" si="1"/>
        <v>20132659200</v>
      </c>
      <c r="E15" s="10">
        <v>300.0</v>
      </c>
      <c r="F15" s="36" t="str">
        <f>MerchData1!K16/(86400/E15)</f>
        <v>0.0022</v>
      </c>
    </row>
    <row r="16">
      <c r="A16" s="10">
        <v>15.0</v>
      </c>
      <c r="B16" s="24" t="s">
        <v>209</v>
      </c>
      <c r="C16" s="10" t="s">
        <v>112</v>
      </c>
      <c r="D16" s="10" t="str">
        <f t="shared" si="1"/>
        <v>80530636800</v>
      </c>
      <c r="E16" s="10">
        <v>300.0</v>
      </c>
      <c r="F16" s="36" t="str">
        <f>MerchData1!K17/(86400/E16)</f>
        <v>0.0023</v>
      </c>
    </row>
    <row r="17">
      <c r="A17" s="10">
        <v>16.0</v>
      </c>
      <c r="B17" s="24" t="s">
        <v>210</v>
      </c>
      <c r="C17" s="10" t="s">
        <v>112</v>
      </c>
      <c r="D17" s="10" t="str">
        <f t="shared" si="1"/>
        <v>322122547200</v>
      </c>
      <c r="E17" s="10">
        <v>300.0</v>
      </c>
      <c r="F17" s="36" t="str">
        <f>MerchData1!K18/(86400/E17)</f>
        <v>0.0024</v>
      </c>
    </row>
    <row r="18">
      <c r="A18" s="10"/>
      <c r="B18" s="24"/>
      <c r="E18" s="10"/>
      <c r="F18" s="37"/>
    </row>
    <row r="19">
      <c r="A19" s="10"/>
      <c r="B19" s="24"/>
      <c r="E19" s="10"/>
      <c r="F19" s="10"/>
    </row>
    <row r="20">
      <c r="A20" s="10"/>
      <c r="B20" s="24"/>
      <c r="F20" s="10"/>
    </row>
    <row r="21">
      <c r="A21" s="10"/>
      <c r="B21" s="24"/>
      <c r="F21" s="10"/>
    </row>
    <row r="22">
      <c r="A22" s="10"/>
      <c r="B22" s="24"/>
      <c r="F22" s="10"/>
    </row>
    <row r="23">
      <c r="A23" s="10"/>
      <c r="B23" s="24"/>
      <c r="F23" s="10"/>
    </row>
    <row r="24">
      <c r="A24" s="10"/>
      <c r="B24" s="24"/>
      <c r="F24" s="10"/>
    </row>
    <row r="25">
      <c r="A25" s="10"/>
      <c r="B25" s="24"/>
      <c r="F25" s="10"/>
    </row>
    <row r="26">
      <c r="A26" s="10"/>
      <c r="B26" s="24"/>
      <c r="F26" s="10"/>
    </row>
    <row r="27">
      <c r="A27" s="10"/>
      <c r="B27" s="24"/>
      <c r="F27" s="10"/>
    </row>
    <row r="28">
      <c r="A28" s="10"/>
      <c r="B28" s="24"/>
      <c r="F28" s="10"/>
    </row>
    <row r="29">
      <c r="A29" s="10"/>
      <c r="B29" s="24"/>
      <c r="F29" s="10"/>
    </row>
    <row r="30">
      <c r="A30" s="10"/>
      <c r="B30" s="24"/>
      <c r="F30" s="10"/>
    </row>
    <row r="31">
      <c r="A31" s="10"/>
      <c r="B31" s="24"/>
      <c r="F31" s="10"/>
    </row>
    <row r="32">
      <c r="A32" s="10"/>
      <c r="B32" s="24"/>
      <c r="F32" s="10"/>
    </row>
    <row r="33">
      <c r="A33" s="10"/>
      <c r="B33" s="24"/>
      <c r="F33" s="10"/>
    </row>
    <row r="34">
      <c r="A34" s="10"/>
      <c r="B34" s="24"/>
      <c r="F34" s="10"/>
    </row>
    <row r="35">
      <c r="A35" s="10"/>
      <c r="B35" s="24"/>
      <c r="F35" s="10"/>
    </row>
    <row r="36">
      <c r="A36" s="10"/>
      <c r="B36" s="24"/>
      <c r="F36" s="10"/>
    </row>
    <row r="37">
      <c r="A37" s="10"/>
      <c r="B37" s="24"/>
      <c r="F37" s="1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105</v>
      </c>
      <c r="D1" s="1" t="s">
        <v>186</v>
      </c>
      <c r="E1" s="1" t="s">
        <v>3</v>
      </c>
      <c r="F1" s="1" t="s">
        <v>187</v>
      </c>
      <c r="G1" s="3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4" t="s">
        <v>195</v>
      </c>
      <c r="C2" s="10" t="s">
        <v>112</v>
      </c>
      <c r="D2" s="10">
        <v>300.0</v>
      </c>
      <c r="E2" s="10">
        <v>3600.0</v>
      </c>
      <c r="F2" s="36" t="str">
        <f>MerchData1!L3/(86400/E2)</f>
        <v>0.0100</v>
      </c>
    </row>
    <row r="3">
      <c r="A3" s="10">
        <v>2.0</v>
      </c>
      <c r="B3" s="24" t="s">
        <v>196</v>
      </c>
      <c r="C3" s="10" t="s">
        <v>112</v>
      </c>
      <c r="D3" s="10" t="str">
        <f t="shared" ref="D3:D17" si="1">D2*4</f>
        <v>1200</v>
      </c>
      <c r="E3" s="10">
        <v>3600.0</v>
      </c>
      <c r="F3" s="36" t="str">
        <f>MerchData1!L4/(86400/E3)</f>
        <v>0.0110</v>
      </c>
    </row>
    <row r="4">
      <c r="A4" s="10">
        <v>3.0</v>
      </c>
      <c r="B4" s="24" t="s">
        <v>197</v>
      </c>
      <c r="C4" s="10" t="s">
        <v>112</v>
      </c>
      <c r="D4" s="10" t="str">
        <f t="shared" si="1"/>
        <v>4800</v>
      </c>
      <c r="E4" s="10">
        <v>3600.0</v>
      </c>
      <c r="F4" s="36" t="str">
        <f>MerchData1!L5/(86400/E4)</f>
        <v>0.0120</v>
      </c>
    </row>
    <row r="5">
      <c r="A5" s="10">
        <v>4.0</v>
      </c>
      <c r="B5" s="24" t="s">
        <v>198</v>
      </c>
      <c r="C5" s="10" t="s">
        <v>112</v>
      </c>
      <c r="D5" s="10" t="str">
        <f t="shared" si="1"/>
        <v>19200</v>
      </c>
      <c r="E5" s="10">
        <v>3600.0</v>
      </c>
      <c r="F5" s="36" t="str">
        <f>MerchData1!L6/(86400/E5)</f>
        <v>0.0130</v>
      </c>
    </row>
    <row r="6">
      <c r="A6" s="10">
        <v>5.0</v>
      </c>
      <c r="B6" s="24" t="s">
        <v>199</v>
      </c>
      <c r="C6" s="10" t="s">
        <v>112</v>
      </c>
      <c r="D6" s="10" t="str">
        <f t="shared" si="1"/>
        <v>76800</v>
      </c>
      <c r="E6" s="10">
        <v>3600.0</v>
      </c>
      <c r="F6" s="36" t="str">
        <f>MerchData1!L7/(86400/E6)</f>
        <v>0.0140</v>
      </c>
    </row>
    <row r="7">
      <c r="A7" s="10">
        <v>6.0</v>
      </c>
      <c r="B7" s="24" t="s">
        <v>200</v>
      </c>
      <c r="C7" s="10" t="s">
        <v>112</v>
      </c>
      <c r="D7" s="10" t="str">
        <f t="shared" si="1"/>
        <v>307200</v>
      </c>
      <c r="E7" s="10">
        <v>3600.0</v>
      </c>
      <c r="F7" s="36" t="str">
        <f>MerchData1!L8/(86400/E7)</f>
        <v>0.0150</v>
      </c>
    </row>
    <row r="8">
      <c r="A8" s="10">
        <v>7.0</v>
      </c>
      <c r="B8" s="24" t="s">
        <v>201</v>
      </c>
      <c r="C8" s="10" t="s">
        <v>112</v>
      </c>
      <c r="D8" s="10" t="str">
        <f t="shared" si="1"/>
        <v>1228800</v>
      </c>
      <c r="E8" s="10">
        <v>3600.0</v>
      </c>
      <c r="F8" s="36" t="str">
        <f>MerchData1!L9/(86400/E8)</f>
        <v>0.0160</v>
      </c>
    </row>
    <row r="9">
      <c r="A9" s="10">
        <v>8.0</v>
      </c>
      <c r="B9" s="24" t="s">
        <v>202</v>
      </c>
      <c r="C9" s="10" t="s">
        <v>112</v>
      </c>
      <c r="D9" s="10" t="str">
        <f t="shared" si="1"/>
        <v>4915200</v>
      </c>
      <c r="E9" s="10">
        <v>3600.0</v>
      </c>
      <c r="F9" s="36" t="str">
        <f>MerchData1!L10/(86400/E9)</f>
        <v>0.0170</v>
      </c>
    </row>
    <row r="10">
      <c r="A10" s="10">
        <v>9.0</v>
      </c>
      <c r="B10" s="24" t="s">
        <v>203</v>
      </c>
      <c r="C10" s="10" t="s">
        <v>112</v>
      </c>
      <c r="D10" s="10" t="str">
        <f t="shared" si="1"/>
        <v>19660800</v>
      </c>
      <c r="E10" s="10">
        <v>3600.0</v>
      </c>
      <c r="F10" s="36" t="str">
        <f>MerchData1!L11/(86400/E10)</f>
        <v>0.0180</v>
      </c>
    </row>
    <row r="11">
      <c r="A11" s="10">
        <v>10.0</v>
      </c>
      <c r="B11" s="24" t="s">
        <v>204</v>
      </c>
      <c r="C11" s="10" t="s">
        <v>112</v>
      </c>
      <c r="D11" s="10" t="str">
        <f t="shared" si="1"/>
        <v>78643200</v>
      </c>
      <c r="E11" s="10">
        <v>3600.0</v>
      </c>
      <c r="F11" s="36" t="str">
        <f>MerchData1!L12/(86400/E11)</f>
        <v>0.0190</v>
      </c>
    </row>
    <row r="12">
      <c r="A12" s="10">
        <v>11.0</v>
      </c>
      <c r="B12" s="24" t="s">
        <v>205</v>
      </c>
      <c r="C12" s="10" t="s">
        <v>112</v>
      </c>
      <c r="D12" s="10" t="str">
        <f t="shared" si="1"/>
        <v>314572800</v>
      </c>
      <c r="E12" s="10">
        <v>3600.0</v>
      </c>
      <c r="F12" s="36" t="str">
        <f>MerchData1!L13/(86400/E12)</f>
        <v>0.0200</v>
      </c>
    </row>
    <row r="13">
      <c r="A13" s="10">
        <v>12.0</v>
      </c>
      <c r="B13" s="24" t="s">
        <v>206</v>
      </c>
      <c r="C13" s="10" t="s">
        <v>112</v>
      </c>
      <c r="D13" s="10" t="str">
        <f t="shared" si="1"/>
        <v>1258291200</v>
      </c>
      <c r="E13" s="10">
        <v>3600.0</v>
      </c>
      <c r="F13" s="36" t="str">
        <f>MerchData1!L14/(86400/E13)</f>
        <v>0.0210</v>
      </c>
    </row>
    <row r="14">
      <c r="A14" s="10">
        <v>13.0</v>
      </c>
      <c r="B14" s="24" t="s">
        <v>207</v>
      </c>
      <c r="C14" s="10" t="s">
        <v>112</v>
      </c>
      <c r="D14" s="10" t="str">
        <f t="shared" si="1"/>
        <v>5033164800</v>
      </c>
      <c r="E14" s="10">
        <v>3600.0</v>
      </c>
      <c r="F14" s="36" t="str">
        <f>MerchData1!L15/(86400/E14)</f>
        <v>0.0220</v>
      </c>
    </row>
    <row r="15">
      <c r="A15" s="10">
        <v>14.0</v>
      </c>
      <c r="B15" s="24" t="s">
        <v>208</v>
      </c>
      <c r="C15" s="10" t="s">
        <v>112</v>
      </c>
      <c r="D15" s="10" t="str">
        <f t="shared" si="1"/>
        <v>20132659200</v>
      </c>
      <c r="E15" s="10">
        <v>3600.0</v>
      </c>
      <c r="F15" s="36" t="str">
        <f>MerchData1!L16/(86400/E15)</f>
        <v>0.0230</v>
      </c>
    </row>
    <row r="16">
      <c r="A16" s="10">
        <v>15.0</v>
      </c>
      <c r="B16" s="24" t="s">
        <v>209</v>
      </c>
      <c r="C16" s="10" t="s">
        <v>112</v>
      </c>
      <c r="D16" s="10" t="str">
        <f t="shared" si="1"/>
        <v>80530636800</v>
      </c>
      <c r="E16" s="10">
        <v>3600.0</v>
      </c>
      <c r="F16" s="36" t="str">
        <f>MerchData1!L17/(86400/E16)</f>
        <v>0.0240</v>
      </c>
    </row>
    <row r="17">
      <c r="A17" s="10">
        <v>16.0</v>
      </c>
      <c r="B17" s="24" t="s">
        <v>210</v>
      </c>
      <c r="C17" s="10" t="s">
        <v>112</v>
      </c>
      <c r="D17" s="10" t="str">
        <f t="shared" si="1"/>
        <v>322122547200</v>
      </c>
      <c r="E17" s="10">
        <v>3600.0</v>
      </c>
      <c r="F17" s="36" t="str">
        <f>MerchData1!L18/(86400/E17)</f>
        <v>0.0250</v>
      </c>
    </row>
    <row r="18">
      <c r="A18" s="10"/>
      <c r="B18" s="24"/>
      <c r="F18" s="10"/>
    </row>
    <row r="19">
      <c r="A19" s="10"/>
      <c r="B19" s="24"/>
      <c r="F19" s="10"/>
    </row>
    <row r="20">
      <c r="A20" s="10"/>
      <c r="B20" s="24"/>
      <c r="F20" s="10"/>
    </row>
    <row r="21">
      <c r="A21" s="10"/>
      <c r="B21" s="24"/>
      <c r="F21" s="10"/>
    </row>
    <row r="22">
      <c r="A22" s="10"/>
      <c r="B22" s="24"/>
      <c r="F22" s="10"/>
    </row>
    <row r="23">
      <c r="A23" s="10"/>
      <c r="B23" s="24"/>
      <c r="F23" s="10"/>
    </row>
    <row r="24">
      <c r="A24" s="10"/>
      <c r="B24" s="24"/>
      <c r="F24" s="10"/>
    </row>
    <row r="25">
      <c r="A25" s="10"/>
      <c r="B25" s="24"/>
      <c r="F25" s="1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105</v>
      </c>
      <c r="D1" s="1" t="s">
        <v>186</v>
      </c>
      <c r="E1" s="1" t="s">
        <v>3</v>
      </c>
      <c r="F1" s="1" t="s">
        <v>187</v>
      </c>
      <c r="G1" s="3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4" t="s">
        <v>195</v>
      </c>
      <c r="C2" s="10" t="s">
        <v>112</v>
      </c>
      <c r="D2" s="10">
        <v>300.0</v>
      </c>
      <c r="E2" s="10" t="str">
        <f t="shared" ref="E2:E17" si="1">240*60</f>
        <v>14400</v>
      </c>
      <c r="F2" s="35" t="str">
        <f>MerchData1!M3/(86400/E2)</f>
        <v>0.03333</v>
      </c>
    </row>
    <row r="3">
      <c r="A3" s="10">
        <v>2.0</v>
      </c>
      <c r="B3" s="24" t="s">
        <v>196</v>
      </c>
      <c r="C3" s="10" t="s">
        <v>112</v>
      </c>
      <c r="D3" s="10" t="str">
        <f t="shared" ref="D3:D17" si="2">D2*4</f>
        <v>1200</v>
      </c>
      <c r="E3" s="10" t="str">
        <f t="shared" si="1"/>
        <v>14400</v>
      </c>
      <c r="F3" s="35" t="str">
        <f>MerchData1!M4/(86400/E3)</f>
        <v>0.03667</v>
      </c>
    </row>
    <row r="4">
      <c r="A4" s="10">
        <v>3.0</v>
      </c>
      <c r="B4" s="24" t="s">
        <v>197</v>
      </c>
      <c r="C4" s="10" t="s">
        <v>112</v>
      </c>
      <c r="D4" s="10" t="str">
        <f t="shared" si="2"/>
        <v>4800</v>
      </c>
      <c r="E4" s="10" t="str">
        <f t="shared" si="1"/>
        <v>14400</v>
      </c>
      <c r="F4" s="35" t="str">
        <f>MerchData1!M5/(86400/E4)</f>
        <v>0.04000</v>
      </c>
    </row>
    <row r="5">
      <c r="A5" s="10">
        <v>4.0</v>
      </c>
      <c r="B5" s="24" t="s">
        <v>198</v>
      </c>
      <c r="C5" s="10" t="s">
        <v>112</v>
      </c>
      <c r="D5" s="10" t="str">
        <f t="shared" si="2"/>
        <v>19200</v>
      </c>
      <c r="E5" s="10" t="str">
        <f t="shared" si="1"/>
        <v>14400</v>
      </c>
      <c r="F5" s="35" t="str">
        <f>MerchData1!M6/(86400/E5)</f>
        <v>0.04333</v>
      </c>
    </row>
    <row r="6">
      <c r="A6" s="10">
        <v>5.0</v>
      </c>
      <c r="B6" s="24" t="s">
        <v>199</v>
      </c>
      <c r="C6" s="10" t="s">
        <v>112</v>
      </c>
      <c r="D6" s="10" t="str">
        <f t="shared" si="2"/>
        <v>76800</v>
      </c>
      <c r="E6" s="10" t="str">
        <f t="shared" si="1"/>
        <v>14400</v>
      </c>
      <c r="F6" s="35" t="str">
        <f>MerchData1!M7/(86400/E6)</f>
        <v>0.04667</v>
      </c>
    </row>
    <row r="7">
      <c r="A7" s="10">
        <v>6.0</v>
      </c>
      <c r="B7" s="24" t="s">
        <v>200</v>
      </c>
      <c r="C7" s="10" t="s">
        <v>112</v>
      </c>
      <c r="D7" s="10" t="str">
        <f t="shared" si="2"/>
        <v>307200</v>
      </c>
      <c r="E7" s="10" t="str">
        <f t="shared" si="1"/>
        <v>14400</v>
      </c>
      <c r="F7" s="35" t="str">
        <f>MerchData1!M8/(86400/E7)</f>
        <v>0.05000</v>
      </c>
    </row>
    <row r="8">
      <c r="A8" s="10">
        <v>7.0</v>
      </c>
      <c r="B8" s="24" t="s">
        <v>201</v>
      </c>
      <c r="C8" s="10" t="s">
        <v>112</v>
      </c>
      <c r="D8" s="10" t="str">
        <f t="shared" si="2"/>
        <v>1228800</v>
      </c>
      <c r="E8" s="10" t="str">
        <f t="shared" si="1"/>
        <v>14400</v>
      </c>
      <c r="F8" s="35" t="str">
        <f>MerchData1!M9/(86400/E8)</f>
        <v>0.05333</v>
      </c>
    </row>
    <row r="9">
      <c r="A9" s="10">
        <v>8.0</v>
      </c>
      <c r="B9" s="24" t="s">
        <v>202</v>
      </c>
      <c r="C9" s="10" t="s">
        <v>112</v>
      </c>
      <c r="D9" s="10" t="str">
        <f t="shared" si="2"/>
        <v>4915200</v>
      </c>
      <c r="E9" s="10" t="str">
        <f t="shared" si="1"/>
        <v>14400</v>
      </c>
      <c r="F9" s="35" t="str">
        <f>MerchData1!M10/(86400/E9)</f>
        <v>0.05667</v>
      </c>
    </row>
    <row r="10">
      <c r="A10" s="10">
        <v>9.0</v>
      </c>
      <c r="B10" s="24" t="s">
        <v>203</v>
      </c>
      <c r="C10" s="10" t="s">
        <v>112</v>
      </c>
      <c r="D10" s="10" t="str">
        <f t="shared" si="2"/>
        <v>19660800</v>
      </c>
      <c r="E10" s="10" t="str">
        <f t="shared" si="1"/>
        <v>14400</v>
      </c>
      <c r="F10" s="35" t="str">
        <f>MerchData1!M11/(86400/E10)</f>
        <v>0.06000</v>
      </c>
    </row>
    <row r="11">
      <c r="A11" s="10">
        <v>10.0</v>
      </c>
      <c r="B11" s="24" t="s">
        <v>204</v>
      </c>
      <c r="C11" s="10" t="s">
        <v>112</v>
      </c>
      <c r="D11" s="10" t="str">
        <f t="shared" si="2"/>
        <v>78643200</v>
      </c>
      <c r="E11" s="10" t="str">
        <f t="shared" si="1"/>
        <v>14400</v>
      </c>
      <c r="F11" s="35" t="str">
        <f>MerchData1!M12/(86400/E11)</f>
        <v>0.06333</v>
      </c>
    </row>
    <row r="12">
      <c r="A12" s="10">
        <v>11.0</v>
      </c>
      <c r="B12" s="24" t="s">
        <v>205</v>
      </c>
      <c r="C12" s="10" t="s">
        <v>112</v>
      </c>
      <c r="D12" s="10" t="str">
        <f t="shared" si="2"/>
        <v>314572800</v>
      </c>
      <c r="E12" s="10" t="str">
        <f t="shared" si="1"/>
        <v>14400</v>
      </c>
      <c r="F12" s="35" t="str">
        <f>MerchData1!M13/(86400/E12)</f>
        <v>0.06667</v>
      </c>
    </row>
    <row r="13">
      <c r="A13" s="10">
        <v>12.0</v>
      </c>
      <c r="B13" s="24" t="s">
        <v>206</v>
      </c>
      <c r="C13" s="10" t="s">
        <v>112</v>
      </c>
      <c r="D13" s="10" t="str">
        <f t="shared" si="2"/>
        <v>1258291200</v>
      </c>
      <c r="E13" s="10" t="str">
        <f t="shared" si="1"/>
        <v>14400</v>
      </c>
      <c r="F13" s="35" t="str">
        <f>MerchData1!M14/(86400/E13)</f>
        <v>0.07000</v>
      </c>
    </row>
    <row r="14">
      <c r="A14" s="10">
        <v>13.0</v>
      </c>
      <c r="B14" s="24" t="s">
        <v>207</v>
      </c>
      <c r="C14" s="10" t="s">
        <v>112</v>
      </c>
      <c r="D14" s="10" t="str">
        <f t="shared" si="2"/>
        <v>5033164800</v>
      </c>
      <c r="E14" s="10" t="str">
        <f t="shared" si="1"/>
        <v>14400</v>
      </c>
      <c r="F14" s="35" t="str">
        <f>MerchData1!M15/(86400/E14)</f>
        <v>0.07333</v>
      </c>
    </row>
    <row r="15">
      <c r="A15" s="10">
        <v>14.0</v>
      </c>
      <c r="B15" s="24" t="s">
        <v>208</v>
      </c>
      <c r="C15" s="10" t="s">
        <v>112</v>
      </c>
      <c r="D15" s="10" t="str">
        <f t="shared" si="2"/>
        <v>20132659200</v>
      </c>
      <c r="E15" s="10" t="str">
        <f t="shared" si="1"/>
        <v>14400</v>
      </c>
      <c r="F15" s="35" t="str">
        <f>MerchData1!M16/(86400/E15)</f>
        <v>0.07667</v>
      </c>
    </row>
    <row r="16">
      <c r="A16" s="10">
        <v>15.0</v>
      </c>
      <c r="B16" s="24" t="s">
        <v>209</v>
      </c>
      <c r="C16" s="10" t="s">
        <v>112</v>
      </c>
      <c r="D16" s="10" t="str">
        <f t="shared" si="2"/>
        <v>80530636800</v>
      </c>
      <c r="E16" s="10" t="str">
        <f t="shared" si="1"/>
        <v>14400</v>
      </c>
      <c r="F16" s="35" t="str">
        <f>MerchData1!M17/(86400/E16)</f>
        <v>0.08000</v>
      </c>
    </row>
    <row r="17">
      <c r="A17" s="10">
        <v>16.0</v>
      </c>
      <c r="B17" s="24" t="s">
        <v>210</v>
      </c>
      <c r="C17" s="10" t="s">
        <v>112</v>
      </c>
      <c r="D17" s="10" t="str">
        <f t="shared" si="2"/>
        <v>322122547200</v>
      </c>
      <c r="E17" s="10" t="str">
        <f t="shared" si="1"/>
        <v>14400</v>
      </c>
      <c r="F17" s="35" t="str">
        <f>MerchData1!M18/(86400/E17)</f>
        <v>0.08333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105</v>
      </c>
      <c r="D1" s="1" t="s">
        <v>186</v>
      </c>
      <c r="E1" s="1" t="s">
        <v>3</v>
      </c>
      <c r="F1" s="1" t="s">
        <v>187</v>
      </c>
      <c r="G1" s="3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4" t="s">
        <v>195</v>
      </c>
      <c r="C2" s="10" t="s">
        <v>112</v>
      </c>
      <c r="D2" s="10">
        <v>300.0</v>
      </c>
      <c r="E2" t="str">
        <f t="shared" ref="E2:E17" si="1">8*60*60</f>
        <v>28800</v>
      </c>
      <c r="F2" s="36" t="str">
        <f>MerchData1!N3/(86400/E2)</f>
        <v>0.0533</v>
      </c>
    </row>
    <row r="3">
      <c r="A3" s="10">
        <v>2.0</v>
      </c>
      <c r="B3" s="24" t="s">
        <v>196</v>
      </c>
      <c r="C3" s="10" t="s">
        <v>112</v>
      </c>
      <c r="D3" s="10" t="str">
        <f t="shared" ref="D3:D17" si="2">D2*4</f>
        <v>1200</v>
      </c>
      <c r="E3" t="str">
        <f t="shared" si="1"/>
        <v>28800</v>
      </c>
      <c r="F3" s="36" t="str">
        <f>MerchData1!N4/(86400/E3)</f>
        <v>0.0587</v>
      </c>
    </row>
    <row r="4">
      <c r="A4" s="10">
        <v>3.0</v>
      </c>
      <c r="B4" s="24" t="s">
        <v>197</v>
      </c>
      <c r="C4" s="10" t="s">
        <v>112</v>
      </c>
      <c r="D4" s="10" t="str">
        <f t="shared" si="2"/>
        <v>4800</v>
      </c>
      <c r="E4" t="str">
        <f t="shared" si="1"/>
        <v>28800</v>
      </c>
      <c r="F4" s="36" t="str">
        <f>MerchData1!N5/(86400/E4)</f>
        <v>0.0640</v>
      </c>
    </row>
    <row r="5">
      <c r="A5" s="10">
        <v>4.0</v>
      </c>
      <c r="B5" s="24" t="s">
        <v>198</v>
      </c>
      <c r="C5" s="10" t="s">
        <v>112</v>
      </c>
      <c r="D5" s="10" t="str">
        <f t="shared" si="2"/>
        <v>19200</v>
      </c>
      <c r="E5" t="str">
        <f t="shared" si="1"/>
        <v>28800</v>
      </c>
      <c r="F5" s="36" t="str">
        <f>MerchData1!N6/(86400/E5)</f>
        <v>0.0693</v>
      </c>
    </row>
    <row r="6">
      <c r="A6" s="10">
        <v>5.0</v>
      </c>
      <c r="B6" s="24" t="s">
        <v>199</v>
      </c>
      <c r="C6" s="10" t="s">
        <v>112</v>
      </c>
      <c r="D6" s="10" t="str">
        <f t="shared" si="2"/>
        <v>76800</v>
      </c>
      <c r="E6" t="str">
        <f t="shared" si="1"/>
        <v>28800</v>
      </c>
      <c r="F6" s="36" t="str">
        <f>MerchData1!N7/(86400/E6)</f>
        <v>0.0747</v>
      </c>
    </row>
    <row r="7">
      <c r="A7" s="10">
        <v>6.0</v>
      </c>
      <c r="B7" s="24" t="s">
        <v>200</v>
      </c>
      <c r="C7" s="10" t="s">
        <v>112</v>
      </c>
      <c r="D7" s="10" t="str">
        <f t="shared" si="2"/>
        <v>307200</v>
      </c>
      <c r="E7" t="str">
        <f t="shared" si="1"/>
        <v>28800</v>
      </c>
      <c r="F7" s="36" t="str">
        <f>MerchData1!N8/(86400/E7)</f>
        <v>0.0800</v>
      </c>
    </row>
    <row r="8">
      <c r="A8" s="10">
        <v>7.0</v>
      </c>
      <c r="B8" s="24" t="s">
        <v>201</v>
      </c>
      <c r="C8" s="10" t="s">
        <v>112</v>
      </c>
      <c r="D8" s="10" t="str">
        <f t="shared" si="2"/>
        <v>1228800</v>
      </c>
      <c r="E8" t="str">
        <f t="shared" si="1"/>
        <v>28800</v>
      </c>
      <c r="F8" s="36" t="str">
        <f>MerchData1!N9/(86400/E8)</f>
        <v>0.0853</v>
      </c>
    </row>
    <row r="9">
      <c r="A9" s="10">
        <v>8.0</v>
      </c>
      <c r="B9" s="24" t="s">
        <v>202</v>
      </c>
      <c r="C9" s="10" t="s">
        <v>112</v>
      </c>
      <c r="D9" s="10" t="str">
        <f t="shared" si="2"/>
        <v>4915200</v>
      </c>
      <c r="E9" t="str">
        <f t="shared" si="1"/>
        <v>28800</v>
      </c>
      <c r="F9" s="36" t="str">
        <f>MerchData1!N10/(86400/E9)</f>
        <v>0.0907</v>
      </c>
    </row>
    <row r="10">
      <c r="A10" s="10">
        <v>9.0</v>
      </c>
      <c r="B10" s="24" t="s">
        <v>203</v>
      </c>
      <c r="C10" s="10" t="s">
        <v>112</v>
      </c>
      <c r="D10" s="10" t="str">
        <f t="shared" si="2"/>
        <v>19660800</v>
      </c>
      <c r="E10" t="str">
        <f t="shared" si="1"/>
        <v>28800</v>
      </c>
      <c r="F10" s="36" t="str">
        <f>MerchData1!N11/(86400/E10)</f>
        <v>0.0960</v>
      </c>
    </row>
    <row r="11">
      <c r="A11" s="10">
        <v>10.0</v>
      </c>
      <c r="B11" s="24" t="s">
        <v>204</v>
      </c>
      <c r="C11" s="10" t="s">
        <v>112</v>
      </c>
      <c r="D11" s="10" t="str">
        <f t="shared" si="2"/>
        <v>78643200</v>
      </c>
      <c r="E11" t="str">
        <f t="shared" si="1"/>
        <v>28800</v>
      </c>
      <c r="F11" s="36" t="str">
        <f>MerchData1!N12/(86400/E11)</f>
        <v>0.1013</v>
      </c>
    </row>
    <row r="12">
      <c r="A12" s="10">
        <v>11.0</v>
      </c>
      <c r="B12" s="24" t="s">
        <v>205</v>
      </c>
      <c r="C12" s="10" t="s">
        <v>112</v>
      </c>
      <c r="D12" s="10" t="str">
        <f t="shared" si="2"/>
        <v>314572800</v>
      </c>
      <c r="E12" t="str">
        <f t="shared" si="1"/>
        <v>28800</v>
      </c>
      <c r="F12" s="36" t="str">
        <f>MerchData1!N13/(86400/E12)</f>
        <v>0.1067</v>
      </c>
    </row>
    <row r="13">
      <c r="A13" s="10">
        <v>12.0</v>
      </c>
      <c r="B13" s="24" t="s">
        <v>206</v>
      </c>
      <c r="C13" s="10" t="s">
        <v>112</v>
      </c>
      <c r="D13" s="10" t="str">
        <f t="shared" si="2"/>
        <v>1258291200</v>
      </c>
      <c r="E13" t="str">
        <f t="shared" si="1"/>
        <v>28800</v>
      </c>
      <c r="F13" s="36" t="str">
        <f>MerchData1!N14/(86400/E13)</f>
        <v>0.1120</v>
      </c>
    </row>
    <row r="14">
      <c r="A14" s="10">
        <v>13.0</v>
      </c>
      <c r="B14" s="24" t="s">
        <v>207</v>
      </c>
      <c r="C14" s="10" t="s">
        <v>112</v>
      </c>
      <c r="D14" s="10" t="str">
        <f t="shared" si="2"/>
        <v>5033164800</v>
      </c>
      <c r="E14" t="str">
        <f t="shared" si="1"/>
        <v>28800</v>
      </c>
      <c r="F14" s="36" t="str">
        <f>MerchData1!N15/(86400/E14)</f>
        <v>0.1173</v>
      </c>
    </row>
    <row r="15">
      <c r="A15" s="10">
        <v>14.0</v>
      </c>
      <c r="B15" s="24" t="s">
        <v>208</v>
      </c>
      <c r="C15" s="10" t="s">
        <v>112</v>
      </c>
      <c r="D15" s="10" t="str">
        <f t="shared" si="2"/>
        <v>20132659200</v>
      </c>
      <c r="E15" t="str">
        <f t="shared" si="1"/>
        <v>28800</v>
      </c>
      <c r="F15" s="36" t="str">
        <f>MerchData1!N16/(86400/E15)</f>
        <v>0.1227</v>
      </c>
    </row>
    <row r="16">
      <c r="A16" s="10">
        <v>15.0</v>
      </c>
      <c r="B16" s="24" t="s">
        <v>209</v>
      </c>
      <c r="C16" s="10" t="s">
        <v>112</v>
      </c>
      <c r="D16" s="10" t="str">
        <f t="shared" si="2"/>
        <v>80530636800</v>
      </c>
      <c r="E16" t="str">
        <f t="shared" si="1"/>
        <v>28800</v>
      </c>
      <c r="F16" s="36" t="str">
        <f>MerchData1!N17/(86400/E16)</f>
        <v>0.1280</v>
      </c>
    </row>
    <row r="17">
      <c r="A17" s="10">
        <v>16.0</v>
      </c>
      <c r="B17" s="24" t="s">
        <v>210</v>
      </c>
      <c r="C17" s="10" t="s">
        <v>112</v>
      </c>
      <c r="D17" s="10" t="str">
        <f t="shared" si="2"/>
        <v>322122547200</v>
      </c>
      <c r="E17" t="str">
        <f t="shared" si="1"/>
        <v>28800</v>
      </c>
      <c r="F17" s="36" t="str">
        <f>MerchData1!N18/(86400/E17)</f>
        <v>0.1333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105</v>
      </c>
      <c r="D1" s="1" t="s">
        <v>186</v>
      </c>
      <c r="E1" s="1" t="s">
        <v>3</v>
      </c>
      <c r="F1" s="1" t="s">
        <v>187</v>
      </c>
      <c r="G1" s="3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4" t="s">
        <v>195</v>
      </c>
      <c r="C2" s="10" t="s">
        <v>112</v>
      </c>
      <c r="D2" s="10">
        <v>300.0</v>
      </c>
      <c r="E2" t="str">
        <f t="shared" ref="E2:E17" si="1">24*60*60</f>
        <v>86400</v>
      </c>
      <c r="F2" s="10" t="str">
        <f>MerchData1!O3/(86400/E2)</f>
        <v>0.12</v>
      </c>
    </row>
    <row r="3">
      <c r="A3" s="10">
        <v>2.0</v>
      </c>
      <c r="B3" s="24" t="s">
        <v>196</v>
      </c>
      <c r="C3" s="10" t="s">
        <v>112</v>
      </c>
      <c r="D3" s="10" t="str">
        <f t="shared" ref="D3:D17" si="2">D2*4</f>
        <v>1200</v>
      </c>
      <c r="E3" t="str">
        <f t="shared" si="1"/>
        <v>86400</v>
      </c>
      <c r="F3" s="10" t="str">
        <f>MerchData1!O4/(86400/E3)</f>
        <v>0.132</v>
      </c>
    </row>
    <row r="4">
      <c r="A4" s="10">
        <v>3.0</v>
      </c>
      <c r="B4" s="24" t="s">
        <v>197</v>
      </c>
      <c r="C4" s="10" t="s">
        <v>112</v>
      </c>
      <c r="D4" s="10" t="str">
        <f t="shared" si="2"/>
        <v>4800</v>
      </c>
      <c r="E4" t="str">
        <f t="shared" si="1"/>
        <v>86400</v>
      </c>
      <c r="F4" s="10" t="str">
        <f>MerchData1!O5/(86400/E4)</f>
        <v>0.144</v>
      </c>
    </row>
    <row r="5">
      <c r="A5" s="10">
        <v>4.0</v>
      </c>
      <c r="B5" s="24" t="s">
        <v>198</v>
      </c>
      <c r="C5" s="10" t="s">
        <v>112</v>
      </c>
      <c r="D5" s="10" t="str">
        <f t="shared" si="2"/>
        <v>19200</v>
      </c>
      <c r="E5" t="str">
        <f t="shared" si="1"/>
        <v>86400</v>
      </c>
      <c r="F5" s="10" t="str">
        <f>MerchData1!O6/(86400/E5)</f>
        <v>0.156</v>
      </c>
    </row>
    <row r="6">
      <c r="A6" s="10">
        <v>5.0</v>
      </c>
      <c r="B6" s="24" t="s">
        <v>199</v>
      </c>
      <c r="C6" s="10" t="s">
        <v>112</v>
      </c>
      <c r="D6" s="10" t="str">
        <f t="shared" si="2"/>
        <v>76800</v>
      </c>
      <c r="E6" t="str">
        <f t="shared" si="1"/>
        <v>86400</v>
      </c>
      <c r="F6" s="10" t="str">
        <f>MerchData1!O7/(86400/E6)</f>
        <v>0.168</v>
      </c>
    </row>
    <row r="7">
      <c r="A7" s="10">
        <v>6.0</v>
      </c>
      <c r="B7" s="24" t="s">
        <v>200</v>
      </c>
      <c r="C7" s="10" t="s">
        <v>112</v>
      </c>
      <c r="D7" s="10" t="str">
        <f t="shared" si="2"/>
        <v>307200</v>
      </c>
      <c r="E7" t="str">
        <f t="shared" si="1"/>
        <v>86400</v>
      </c>
      <c r="F7" s="10" t="str">
        <f>MerchData1!O8/(86400/E7)</f>
        <v>0.18</v>
      </c>
    </row>
    <row r="8">
      <c r="A8" s="10">
        <v>7.0</v>
      </c>
      <c r="B8" s="24" t="s">
        <v>201</v>
      </c>
      <c r="C8" s="10" t="s">
        <v>112</v>
      </c>
      <c r="D8" s="10" t="str">
        <f t="shared" si="2"/>
        <v>1228800</v>
      </c>
      <c r="E8" t="str">
        <f t="shared" si="1"/>
        <v>86400</v>
      </c>
      <c r="F8" s="10" t="str">
        <f>MerchData1!O9/(86400/E8)</f>
        <v>0.192</v>
      </c>
    </row>
    <row r="9">
      <c r="A9" s="10">
        <v>8.0</v>
      </c>
      <c r="B9" s="24" t="s">
        <v>202</v>
      </c>
      <c r="C9" s="10" t="s">
        <v>112</v>
      </c>
      <c r="D9" s="10" t="str">
        <f t="shared" si="2"/>
        <v>4915200</v>
      </c>
      <c r="E9" t="str">
        <f t="shared" si="1"/>
        <v>86400</v>
      </c>
      <c r="F9" s="10" t="str">
        <f>MerchData1!O10/(86400/E9)</f>
        <v>0.204</v>
      </c>
    </row>
    <row r="10">
      <c r="A10" s="10">
        <v>9.0</v>
      </c>
      <c r="B10" s="24" t="s">
        <v>203</v>
      </c>
      <c r="C10" s="10" t="s">
        <v>112</v>
      </c>
      <c r="D10" s="10" t="str">
        <f t="shared" si="2"/>
        <v>19660800</v>
      </c>
      <c r="E10" t="str">
        <f t="shared" si="1"/>
        <v>86400</v>
      </c>
      <c r="F10" s="10" t="str">
        <f>MerchData1!O11/(86400/E10)</f>
        <v>0.216</v>
      </c>
    </row>
    <row r="11">
      <c r="A11" s="10">
        <v>10.0</v>
      </c>
      <c r="B11" s="24" t="s">
        <v>204</v>
      </c>
      <c r="C11" s="10" t="s">
        <v>112</v>
      </c>
      <c r="D11" s="10" t="str">
        <f t="shared" si="2"/>
        <v>78643200</v>
      </c>
      <c r="E11" t="str">
        <f t="shared" si="1"/>
        <v>86400</v>
      </c>
      <c r="F11" s="10" t="str">
        <f>MerchData1!O12/(86400/E11)</f>
        <v>0.228</v>
      </c>
    </row>
    <row r="12">
      <c r="A12" s="10">
        <v>11.0</v>
      </c>
      <c r="B12" s="24" t="s">
        <v>205</v>
      </c>
      <c r="C12" s="10" t="s">
        <v>112</v>
      </c>
      <c r="D12" s="10" t="str">
        <f t="shared" si="2"/>
        <v>314572800</v>
      </c>
      <c r="E12" t="str">
        <f t="shared" si="1"/>
        <v>86400</v>
      </c>
      <c r="F12" s="10" t="str">
        <f>MerchData1!O13/(86400/E12)</f>
        <v>0.24</v>
      </c>
    </row>
    <row r="13">
      <c r="A13" s="10">
        <v>12.0</v>
      </c>
      <c r="B13" s="24" t="s">
        <v>206</v>
      </c>
      <c r="C13" s="10" t="s">
        <v>112</v>
      </c>
      <c r="D13" s="10" t="str">
        <f t="shared" si="2"/>
        <v>1258291200</v>
      </c>
      <c r="E13" t="str">
        <f t="shared" si="1"/>
        <v>86400</v>
      </c>
      <c r="F13" s="10" t="str">
        <f>MerchData1!O14/(86400/E13)</f>
        <v>0.252</v>
      </c>
    </row>
    <row r="14">
      <c r="A14" s="10">
        <v>13.0</v>
      </c>
      <c r="B14" s="24" t="s">
        <v>207</v>
      </c>
      <c r="C14" s="10" t="s">
        <v>112</v>
      </c>
      <c r="D14" s="10" t="str">
        <f t="shared" si="2"/>
        <v>5033164800</v>
      </c>
      <c r="E14" t="str">
        <f t="shared" si="1"/>
        <v>86400</v>
      </c>
      <c r="F14" s="10" t="str">
        <f>MerchData1!O15/(86400/E14)</f>
        <v>0.264</v>
      </c>
    </row>
    <row r="15">
      <c r="A15" s="10">
        <v>14.0</v>
      </c>
      <c r="B15" s="24" t="s">
        <v>208</v>
      </c>
      <c r="C15" s="10" t="s">
        <v>112</v>
      </c>
      <c r="D15" s="10" t="str">
        <f t="shared" si="2"/>
        <v>20132659200</v>
      </c>
      <c r="E15" t="str">
        <f t="shared" si="1"/>
        <v>86400</v>
      </c>
      <c r="F15" s="10" t="str">
        <f>MerchData1!O16/(86400/E15)</f>
        <v>0.276</v>
      </c>
    </row>
    <row r="16">
      <c r="A16" s="10">
        <v>15.0</v>
      </c>
      <c r="B16" s="24" t="s">
        <v>209</v>
      </c>
      <c r="C16" s="10" t="s">
        <v>112</v>
      </c>
      <c r="D16" s="10" t="str">
        <f t="shared" si="2"/>
        <v>80530636800</v>
      </c>
      <c r="E16" t="str">
        <f t="shared" si="1"/>
        <v>86400</v>
      </c>
      <c r="F16" s="10" t="str">
        <f>MerchData1!O17/(86400/E16)</f>
        <v>0.288</v>
      </c>
    </row>
    <row r="17">
      <c r="A17" s="10">
        <v>16.0</v>
      </c>
      <c r="B17" s="24" t="s">
        <v>210</v>
      </c>
      <c r="C17" s="10" t="s">
        <v>112</v>
      </c>
      <c r="D17" s="10" t="str">
        <f t="shared" si="2"/>
        <v>322122547200</v>
      </c>
      <c r="E17" t="str">
        <f t="shared" si="1"/>
        <v>86400</v>
      </c>
      <c r="F17" s="10" t="str">
        <f>MerchData1!O18/(86400/E17)</f>
        <v>0.3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29"/>
    <col customWidth="1" min="4" max="4" width="16.57"/>
    <col customWidth="1" min="6" max="6" width="20.57"/>
  </cols>
  <sheetData>
    <row r="1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0">
        <v>1.0</v>
      </c>
      <c r="B2" s="10" t="s">
        <v>28</v>
      </c>
      <c r="C2" s="10">
        <v>50.0</v>
      </c>
      <c r="D2" s="10" t="str">
        <f>OFFSET(SongData!$E$1,(ROW(D2)-1)*5,0)</f>
        <v>107</v>
      </c>
      <c r="E2" s="10">
        <v>100000.0</v>
      </c>
      <c r="F2" s="10" t="s">
        <v>29</v>
      </c>
      <c r="H2" s="10"/>
      <c r="I2" s="10"/>
      <c r="J2" s="10"/>
      <c r="K2" s="10"/>
    </row>
    <row r="3">
      <c r="A3" s="10">
        <v>2.0</v>
      </c>
      <c r="B3" s="10" t="s">
        <v>30</v>
      </c>
      <c r="C3" s="10">
        <v>70.0</v>
      </c>
      <c r="D3" s="10" t="str">
        <f>OFFSET(SongData!$E$1,(ROW(D3)-1)*5,0)</f>
        <v>267</v>
      </c>
      <c r="E3" s="10">
        <v>100000.0</v>
      </c>
      <c r="F3" s="10" t="s">
        <v>31</v>
      </c>
      <c r="H3" s="10"/>
      <c r="I3" s="21"/>
      <c r="J3" s="21"/>
      <c r="K3" s="21"/>
    </row>
    <row r="4">
      <c r="A4" s="10">
        <v>3.0</v>
      </c>
      <c r="B4" s="10" t="s">
        <v>32</v>
      </c>
      <c r="C4" s="10">
        <v>90.0</v>
      </c>
      <c r="D4" s="10" t="str">
        <f>OFFSET(SongData!$E$1,(ROW(D4)-1)*5,0)</f>
        <v>665</v>
      </c>
      <c r="E4" s="10">
        <v>100000.0</v>
      </c>
      <c r="F4" s="10" t="s">
        <v>33</v>
      </c>
      <c r="H4" s="10"/>
      <c r="I4" s="21"/>
      <c r="J4" s="21"/>
      <c r="K4" s="21"/>
    </row>
    <row r="5">
      <c r="A5" s="10">
        <v>4.0</v>
      </c>
      <c r="B5" s="10" t="s">
        <v>34</v>
      </c>
      <c r="C5" s="10">
        <v>110.0</v>
      </c>
      <c r="D5" s="10" t="str">
        <f>OFFSET(SongData!$E$1,(ROW(D5)-1)*5,0)</f>
        <v>1654</v>
      </c>
      <c r="E5" s="10">
        <v>100000.0</v>
      </c>
      <c r="F5" s="10" t="s">
        <v>35</v>
      </c>
      <c r="H5" s="10"/>
      <c r="I5" s="21"/>
      <c r="J5" s="21"/>
      <c r="K5" s="21"/>
    </row>
    <row r="6">
      <c r="A6" s="10">
        <v>5.0</v>
      </c>
      <c r="B6" s="10" t="s">
        <v>36</v>
      </c>
      <c r="C6" s="10">
        <v>130.0</v>
      </c>
      <c r="D6" s="10" t="str">
        <f>OFFSET(SongData!$E$1,(ROW(D6)-1)*5,0)</f>
        <v>4116</v>
      </c>
      <c r="E6" s="10">
        <v>100000.0</v>
      </c>
      <c r="F6" s="10" t="s">
        <v>37</v>
      </c>
      <c r="H6" s="10"/>
      <c r="I6" s="21"/>
      <c r="J6" s="21"/>
      <c r="K6" s="21"/>
    </row>
    <row r="7">
      <c r="A7" s="10">
        <v>6.0</v>
      </c>
      <c r="B7" s="10" t="s">
        <v>38</v>
      </c>
      <c r="C7" s="10">
        <v>150.0</v>
      </c>
      <c r="D7" s="10" t="str">
        <f>OFFSET(SongData!$E$1,(ROW(D7)-1)*5,0)</f>
        <v>10242</v>
      </c>
      <c r="E7" s="10">
        <v>100000.0</v>
      </c>
      <c r="F7" s="10" t="s">
        <v>39</v>
      </c>
      <c r="H7" s="10"/>
      <c r="I7" s="21"/>
      <c r="J7" s="21"/>
      <c r="K7" s="21"/>
    </row>
    <row r="8">
      <c r="A8" s="10">
        <v>7.0</v>
      </c>
      <c r="B8" s="10" t="s">
        <v>40</v>
      </c>
      <c r="C8" s="10">
        <v>170.0</v>
      </c>
      <c r="D8" s="10" t="str">
        <f>OFFSET(SongData!$E$1,(ROW(D8)-1)*5,0)</f>
        <v>25485</v>
      </c>
      <c r="E8" s="10">
        <v>100000.0</v>
      </c>
      <c r="F8" s="10" t="s">
        <v>41</v>
      </c>
      <c r="I8" s="10"/>
    </row>
    <row r="9">
      <c r="A9" s="10">
        <v>8.0</v>
      </c>
      <c r="B9" s="10" t="s">
        <v>42</v>
      </c>
      <c r="C9" s="10">
        <v>190.0</v>
      </c>
      <c r="D9" s="10" t="str">
        <f>OFFSET(SongData!$E$1,(ROW(D9)-1)*5,0)</f>
        <v>63414</v>
      </c>
      <c r="E9" s="10">
        <v>100000.0</v>
      </c>
      <c r="F9" s="10" t="s">
        <v>41</v>
      </c>
    </row>
    <row r="10">
      <c r="A10" s="10">
        <v>9.0</v>
      </c>
      <c r="B10" s="10" t="s">
        <v>43</v>
      </c>
      <c r="C10" s="10">
        <v>210.0</v>
      </c>
      <c r="D10" s="10" t="str">
        <f>OFFSET(SongData!$E$1,(ROW(D10)-1)*5,0)</f>
        <v>157795</v>
      </c>
      <c r="E10" s="10">
        <v>100000.0</v>
      </c>
      <c r="F10" s="10" t="s">
        <v>41</v>
      </c>
    </row>
    <row r="11">
      <c r="A11" s="10">
        <v>10.0</v>
      </c>
      <c r="B11" s="10" t="s">
        <v>44</v>
      </c>
      <c r="C11" s="10">
        <v>230.0</v>
      </c>
      <c r="D11" s="10" t="str">
        <f>OFFSET(SongData!$E$1,(ROW(D11)-1)*5,0)</f>
        <v>392644</v>
      </c>
      <c r="E11" s="10">
        <v>100000.0</v>
      </c>
      <c r="F11" s="10" t="s">
        <v>41</v>
      </c>
    </row>
    <row r="12">
      <c r="F12" s="10"/>
    </row>
    <row r="13">
      <c r="F13" s="10"/>
    </row>
    <row r="14">
      <c r="F14" s="10"/>
    </row>
    <row r="15">
      <c r="F15" s="10"/>
    </row>
    <row r="16">
      <c r="F16" s="10"/>
    </row>
    <row r="17">
      <c r="F17" s="10"/>
    </row>
    <row r="18">
      <c r="F18" s="10"/>
    </row>
    <row r="19">
      <c r="F19" s="10"/>
    </row>
    <row r="20">
      <c r="F20" s="10"/>
    </row>
    <row r="21">
      <c r="F21" s="10"/>
    </row>
    <row r="22">
      <c r="F22" s="10"/>
    </row>
    <row r="23">
      <c r="F23" s="10"/>
    </row>
    <row r="24">
      <c r="F24" s="10"/>
    </row>
    <row r="25">
      <c r="F25" s="10"/>
    </row>
    <row r="26">
      <c r="F26" s="10"/>
    </row>
    <row r="27">
      <c r="F27" s="10"/>
    </row>
    <row r="28">
      <c r="F28" s="10"/>
    </row>
    <row r="29">
      <c r="F29" s="10"/>
    </row>
    <row r="30">
      <c r="F30" s="10"/>
    </row>
    <row r="31">
      <c r="F31" s="10"/>
    </row>
    <row r="32">
      <c r="F32" s="10"/>
    </row>
    <row r="33">
      <c r="F33" s="10"/>
    </row>
    <row r="34">
      <c r="F34" s="10"/>
    </row>
    <row r="35">
      <c r="F35" s="10"/>
    </row>
    <row r="36">
      <c r="F36" s="10"/>
    </row>
    <row r="37">
      <c r="F37" s="10"/>
    </row>
    <row r="38">
      <c r="F38" s="10"/>
    </row>
    <row r="39">
      <c r="F39" s="10"/>
    </row>
    <row r="40">
      <c r="F40" s="10"/>
    </row>
    <row r="41">
      <c r="F41" s="10"/>
    </row>
    <row r="42">
      <c r="F42" s="10"/>
    </row>
    <row r="43">
      <c r="F43" s="10"/>
    </row>
    <row r="44">
      <c r="F44" s="10"/>
    </row>
    <row r="45">
      <c r="F45" s="10"/>
    </row>
    <row r="46">
      <c r="F46" s="10"/>
    </row>
    <row r="47">
      <c r="F47" s="10"/>
    </row>
    <row r="48">
      <c r="F48" s="10"/>
    </row>
    <row r="49">
      <c r="F49" s="10"/>
    </row>
    <row r="50">
      <c r="F50" s="10"/>
    </row>
    <row r="51">
      <c r="F51" s="10"/>
    </row>
    <row r="52">
      <c r="F52" s="10"/>
    </row>
    <row r="53">
      <c r="F53" s="10"/>
    </row>
    <row r="54">
      <c r="F54" s="10"/>
    </row>
    <row r="55">
      <c r="F55" s="10"/>
    </row>
    <row r="56">
      <c r="F56" s="10"/>
    </row>
    <row r="57">
      <c r="F57" s="10"/>
    </row>
    <row r="58">
      <c r="F58" s="10"/>
    </row>
    <row r="59">
      <c r="F59" s="10"/>
    </row>
    <row r="60">
      <c r="F60" s="10"/>
    </row>
    <row r="61">
      <c r="F61" s="10"/>
    </row>
    <row r="62">
      <c r="F62" s="10"/>
    </row>
    <row r="63">
      <c r="F63" s="10"/>
    </row>
  </sheetData>
  <dataValidations>
    <dataValidation type="list" allowBlank="1" sqref="F1:F999">
      <formula1>"BG_ALLEY,BG_DARK_CITY,BG_ICE,BG_JAPAN,BG_MAYA,BG_POLAR_LIGHTS,BG_SKYSCRAPER"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211</v>
      </c>
      <c r="B1" s="1" t="s">
        <v>109</v>
      </c>
      <c r="C1" s="1" t="s">
        <v>108</v>
      </c>
    </row>
    <row r="2">
      <c r="A2" s="10">
        <v>1.0</v>
      </c>
      <c r="B2" s="10">
        <v>0.0</v>
      </c>
      <c r="C2" s="10">
        <v>0.0</v>
      </c>
    </row>
    <row r="3">
      <c r="A3" s="10">
        <v>2.0</v>
      </c>
      <c r="B3" s="10">
        <v>10000.0</v>
      </c>
      <c r="C3" s="10">
        <v>0.0</v>
      </c>
    </row>
    <row r="4">
      <c r="A4" s="10">
        <v>3.0</v>
      </c>
      <c r="B4" s="10">
        <v>0.0</v>
      </c>
      <c r="C4" s="10">
        <v>200.0</v>
      </c>
    </row>
    <row r="5">
      <c r="A5" s="10">
        <v>4.0</v>
      </c>
      <c r="B5" s="10">
        <v>0.0</v>
      </c>
      <c r="C5" s="10">
        <v>500.0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29"/>
  </cols>
  <sheetData>
    <row r="1">
      <c r="A1" s="38" t="s">
        <v>0</v>
      </c>
      <c r="B1" s="38" t="s">
        <v>23</v>
      </c>
      <c r="C1" s="38" t="s">
        <v>212</v>
      </c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1.0</v>
      </c>
      <c r="B2" s="41" t="s">
        <v>213</v>
      </c>
      <c r="C2" s="41" t="b">
        <v>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1">
        <v>2.0</v>
      </c>
      <c r="B3" s="41" t="s">
        <v>214</v>
      </c>
      <c r="C3" s="41">
        <v>10.0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1">
        <v>3.0</v>
      </c>
      <c r="B4" s="41" t="s">
        <v>215</v>
      </c>
      <c r="C4" s="41">
        <v>2.0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1">
        <v>4.0</v>
      </c>
      <c r="B5" s="43" t="s">
        <v>216</v>
      </c>
      <c r="C5" s="41">
        <v>10.0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1">
        <v>5.0</v>
      </c>
      <c r="B6" s="43" t="s">
        <v>217</v>
      </c>
      <c r="C6" s="41">
        <v>2.0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1">
        <v>6.0</v>
      </c>
      <c r="B7" s="43" t="s">
        <v>218</v>
      </c>
      <c r="C7" s="41">
        <v>3.0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1">
        <v>7.0</v>
      </c>
      <c r="B8" s="43" t="s">
        <v>219</v>
      </c>
      <c r="C8" s="41">
        <v>0.01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1">
        <v>8.0</v>
      </c>
      <c r="B9" s="43" t="s">
        <v>220</v>
      </c>
      <c r="C9" s="41">
        <v>20.0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1">
        <v>9.0</v>
      </c>
      <c r="B10" s="43" t="s">
        <v>221</v>
      </c>
      <c r="C10" s="41">
        <v>30.0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1">
        <v>10.0</v>
      </c>
      <c r="B11" s="41" t="s">
        <v>222</v>
      </c>
      <c r="C11" s="41">
        <v>3.0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1">
        <v>11.0</v>
      </c>
      <c r="B12" s="41" t="s">
        <v>223</v>
      </c>
      <c r="C12" s="41">
        <v>5.0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1">
        <v>12.0</v>
      </c>
      <c r="B13" s="41" t="s">
        <v>224</v>
      </c>
      <c r="C13" s="41">
        <v>10.0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1">
        <v>13.0</v>
      </c>
      <c r="B14" s="41" t="s">
        <v>225</v>
      </c>
      <c r="C14" s="41">
        <v>10.0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1">
        <v>14.0</v>
      </c>
      <c r="B15" s="41" t="s">
        <v>226</v>
      </c>
      <c r="C15" s="41">
        <v>20.0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1">
        <v>15.0</v>
      </c>
      <c r="B16" s="41" t="s">
        <v>227</v>
      </c>
      <c r="C16" s="41">
        <v>10.0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1">
        <v>16.0</v>
      </c>
      <c r="B17" s="41" t="s">
        <v>228</v>
      </c>
      <c r="C17" s="41">
        <v>0.0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1">
        <v>17.0</v>
      </c>
      <c r="B18" s="41" t="s">
        <v>229</v>
      </c>
      <c r="C18" s="41">
        <v>2.0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1">
        <v>18.0</v>
      </c>
      <c r="B19" s="41" t="s">
        <v>230</v>
      </c>
      <c r="C19" s="41">
        <v>1.0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1">
        <v>19.0</v>
      </c>
      <c r="B20" s="41" t="s">
        <v>231</v>
      </c>
      <c r="C20" s="41">
        <v>10.0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0.86"/>
    <col customWidth="1" min="4" max="4" width="44.57"/>
    <col customWidth="1" min="5" max="5" width="19.43"/>
    <col customWidth="1" min="7" max="7" width="23.0"/>
    <col customWidth="1" min="9" max="9" width="28.86"/>
  </cols>
  <sheetData>
    <row r="1">
      <c r="A1" s="44" t="s">
        <v>0</v>
      </c>
      <c r="B1" s="44" t="s">
        <v>232</v>
      </c>
      <c r="C1" s="44" t="s">
        <v>1</v>
      </c>
      <c r="D1" s="1" t="s">
        <v>233</v>
      </c>
      <c r="E1" s="44" t="s">
        <v>105</v>
      </c>
      <c r="F1" s="44" t="s">
        <v>234</v>
      </c>
      <c r="G1" s="1" t="s">
        <v>235</v>
      </c>
      <c r="H1" s="44" t="s">
        <v>236</v>
      </c>
      <c r="I1" s="45" t="s">
        <v>237</v>
      </c>
    </row>
    <row r="2">
      <c r="A2" s="46">
        <v>2.0</v>
      </c>
      <c r="B2" s="46" t="s">
        <v>238</v>
      </c>
      <c r="C2" t="s">
        <v>239</v>
      </c>
      <c r="D2" s="10" t="s">
        <v>240</v>
      </c>
      <c r="E2" s="10" t="s">
        <v>241</v>
      </c>
      <c r="F2" s="10">
        <v>1.0</v>
      </c>
      <c r="G2" s="10">
        <v>1000.0</v>
      </c>
      <c r="H2" s="10">
        <v>5.0</v>
      </c>
      <c r="I2" s="10" t="s">
        <v>242</v>
      </c>
    </row>
    <row r="3">
      <c r="A3" s="46">
        <v>4.0</v>
      </c>
      <c r="B3" s="46" t="s">
        <v>238</v>
      </c>
      <c r="C3" t="s">
        <v>243</v>
      </c>
      <c r="D3" s="10" t="s">
        <v>244</v>
      </c>
      <c r="E3" s="10" t="s">
        <v>245</v>
      </c>
      <c r="F3" s="10">
        <v>2.0</v>
      </c>
      <c r="G3" s="10">
        <v>1000000.0</v>
      </c>
      <c r="H3" s="10">
        <v>10.0</v>
      </c>
      <c r="I3" s="10" t="s">
        <v>242</v>
      </c>
    </row>
    <row r="4">
      <c r="A4" s="46">
        <v>6.0</v>
      </c>
      <c r="B4" s="46" t="s">
        <v>238</v>
      </c>
      <c r="C4" t="s">
        <v>246</v>
      </c>
      <c r="D4" s="10" t="s">
        <v>247</v>
      </c>
      <c r="E4" s="10" t="s">
        <v>248</v>
      </c>
      <c r="F4" s="10">
        <v>3.0</v>
      </c>
      <c r="G4" s="10">
        <v>1.0E9</v>
      </c>
      <c r="H4" s="10">
        <v>50.0</v>
      </c>
      <c r="I4" s="10" t="s">
        <v>242</v>
      </c>
    </row>
    <row r="5">
      <c r="A5" s="46">
        <v>7.0</v>
      </c>
      <c r="B5" s="46" t="s">
        <v>238</v>
      </c>
      <c r="C5" t="s">
        <v>249</v>
      </c>
      <c r="D5" s="10" t="s">
        <v>250</v>
      </c>
      <c r="E5" s="10" t="s">
        <v>251</v>
      </c>
      <c r="F5" s="10">
        <v>4.0</v>
      </c>
      <c r="G5" s="10">
        <v>1.0E12</v>
      </c>
      <c r="H5" s="10">
        <v>100.0</v>
      </c>
      <c r="I5" s="10" t="s">
        <v>242</v>
      </c>
    </row>
    <row r="6">
      <c r="A6" s="46">
        <v>10.0</v>
      </c>
      <c r="B6" s="46" t="s">
        <v>238</v>
      </c>
      <c r="C6" t="s">
        <v>252</v>
      </c>
      <c r="D6" s="10" t="s">
        <v>253</v>
      </c>
      <c r="E6" s="10" t="s">
        <v>254</v>
      </c>
      <c r="F6" s="10">
        <v>5.0</v>
      </c>
      <c r="G6" s="10">
        <v>1.0E15</v>
      </c>
      <c r="H6" s="10">
        <v>200.0</v>
      </c>
      <c r="I6" s="10" t="s">
        <v>242</v>
      </c>
    </row>
    <row r="7">
      <c r="A7" s="46">
        <v>12.0</v>
      </c>
      <c r="B7" s="46" t="s">
        <v>255</v>
      </c>
      <c r="C7" t="s">
        <v>256</v>
      </c>
      <c r="D7" t="s">
        <v>257</v>
      </c>
      <c r="E7" s="10" t="s">
        <v>112</v>
      </c>
      <c r="F7" s="46">
        <v>2.0</v>
      </c>
      <c r="G7" s="46"/>
      <c r="H7">
        <v>10.0</v>
      </c>
      <c r="I7" s="10" t="s">
        <v>258</v>
      </c>
    </row>
    <row r="8">
      <c r="A8" s="46">
        <v>13.0</v>
      </c>
      <c r="B8" s="46" t="s">
        <v>255</v>
      </c>
      <c r="C8" t="s">
        <v>259</v>
      </c>
      <c r="D8" t="s">
        <v>260</v>
      </c>
      <c r="E8" s="10" t="s">
        <v>112</v>
      </c>
      <c r="F8" s="46">
        <v>3.0</v>
      </c>
      <c r="G8" s="46"/>
      <c r="H8">
        <v>10.0</v>
      </c>
      <c r="I8" s="10" t="s">
        <v>258</v>
      </c>
    </row>
    <row r="9">
      <c r="A9" s="46">
        <v>14.0</v>
      </c>
      <c r="B9" s="46" t="s">
        <v>255</v>
      </c>
      <c r="C9" t="s">
        <v>261</v>
      </c>
      <c r="D9" t="s">
        <v>262</v>
      </c>
      <c r="E9" s="10" t="s">
        <v>112</v>
      </c>
      <c r="F9" s="46">
        <v>4.0</v>
      </c>
      <c r="G9" s="46"/>
      <c r="H9">
        <v>10.0</v>
      </c>
      <c r="I9" s="10" t="s">
        <v>258</v>
      </c>
    </row>
    <row r="10">
      <c r="A10" s="46">
        <v>15.0</v>
      </c>
      <c r="B10" s="46" t="s">
        <v>255</v>
      </c>
      <c r="C10" t="s">
        <v>263</v>
      </c>
      <c r="D10" t="s">
        <v>264</v>
      </c>
      <c r="E10" s="10" t="s">
        <v>112</v>
      </c>
      <c r="F10" s="46">
        <v>5.0</v>
      </c>
      <c r="G10" s="46"/>
      <c r="H10">
        <v>10.0</v>
      </c>
      <c r="I10" s="10" t="s">
        <v>258</v>
      </c>
    </row>
    <row r="11">
      <c r="A11" s="46">
        <v>16.0</v>
      </c>
      <c r="B11" s="46" t="s">
        <v>255</v>
      </c>
      <c r="C11" t="s">
        <v>265</v>
      </c>
      <c r="D11" t="s">
        <v>266</v>
      </c>
      <c r="E11" s="10" t="s">
        <v>112</v>
      </c>
      <c r="F11" s="46">
        <v>6.0</v>
      </c>
      <c r="G11" s="46"/>
      <c r="H11">
        <v>20.0</v>
      </c>
      <c r="I11" s="10" t="s">
        <v>258</v>
      </c>
    </row>
    <row r="12">
      <c r="A12" s="46">
        <v>17.0</v>
      </c>
      <c r="B12" s="46" t="s">
        <v>255</v>
      </c>
      <c r="C12" t="s">
        <v>267</v>
      </c>
      <c r="D12" t="s">
        <v>268</v>
      </c>
      <c r="E12" s="10" t="s">
        <v>112</v>
      </c>
      <c r="F12" s="46">
        <v>7.0</v>
      </c>
      <c r="G12" s="46"/>
      <c r="H12">
        <v>20.0</v>
      </c>
      <c r="I12" s="10" t="s">
        <v>258</v>
      </c>
    </row>
    <row r="13">
      <c r="A13" s="46">
        <v>18.0</v>
      </c>
      <c r="B13" s="46" t="s">
        <v>255</v>
      </c>
      <c r="C13" t="s">
        <v>269</v>
      </c>
      <c r="D13" t="s">
        <v>270</v>
      </c>
      <c r="E13" s="10" t="s">
        <v>112</v>
      </c>
      <c r="F13" s="46">
        <v>8.0</v>
      </c>
      <c r="G13" s="46"/>
      <c r="H13">
        <v>50.0</v>
      </c>
      <c r="I13" s="10" t="s">
        <v>258</v>
      </c>
    </row>
    <row r="14">
      <c r="A14" s="46">
        <v>19.0</v>
      </c>
      <c r="B14" s="46" t="s">
        <v>255</v>
      </c>
      <c r="C14" t="s">
        <v>271</v>
      </c>
      <c r="D14" t="s">
        <v>272</v>
      </c>
      <c r="E14" s="10" t="s">
        <v>112</v>
      </c>
      <c r="F14" s="46">
        <v>9.0</v>
      </c>
      <c r="G14" s="46"/>
      <c r="H14">
        <v>50.0</v>
      </c>
      <c r="I14" s="10" t="s">
        <v>258</v>
      </c>
    </row>
    <row r="15">
      <c r="A15" s="46">
        <v>20.0</v>
      </c>
      <c r="B15" s="46" t="s">
        <v>255</v>
      </c>
      <c r="C15" t="s">
        <v>273</v>
      </c>
      <c r="D15" t="s">
        <v>274</v>
      </c>
      <c r="E15" s="10" t="s">
        <v>112</v>
      </c>
      <c r="F15" s="46">
        <v>10.0</v>
      </c>
      <c r="G15" s="46"/>
      <c r="H15">
        <v>100.0</v>
      </c>
      <c r="I15" s="10" t="s">
        <v>258</v>
      </c>
    </row>
    <row r="16">
      <c r="A16" s="46">
        <v>21.0</v>
      </c>
      <c r="B16" s="46" t="s">
        <v>255</v>
      </c>
      <c r="C16" t="s">
        <v>275</v>
      </c>
      <c r="D16" t="s">
        <v>276</v>
      </c>
      <c r="E16" s="10" t="s">
        <v>112</v>
      </c>
      <c r="F16" s="46">
        <v>11.0</v>
      </c>
      <c r="G16" s="46"/>
      <c r="H16">
        <v>200.0</v>
      </c>
      <c r="I16" s="10" t="s">
        <v>258</v>
      </c>
    </row>
    <row r="17">
      <c r="A17" s="46">
        <v>22.0</v>
      </c>
      <c r="B17" s="46" t="s">
        <v>277</v>
      </c>
      <c r="C17" s="46" t="s">
        <v>278</v>
      </c>
      <c r="D17" s="46" t="s">
        <v>279</v>
      </c>
      <c r="E17" s="10" t="s">
        <v>112</v>
      </c>
      <c r="F17" s="46">
        <v>1.0</v>
      </c>
      <c r="G17" s="46"/>
      <c r="H17" s="10">
        <v>50.0</v>
      </c>
      <c r="I17" s="10" t="s">
        <v>258</v>
      </c>
    </row>
    <row r="18">
      <c r="A18" s="46">
        <v>23.0</v>
      </c>
      <c r="B18" s="46" t="s">
        <v>280</v>
      </c>
      <c r="C18" t="s">
        <v>281</v>
      </c>
      <c r="D18" t="s">
        <v>282</v>
      </c>
      <c r="E18" s="10" t="s">
        <v>112</v>
      </c>
      <c r="F18" s="46">
        <v>1.0</v>
      </c>
      <c r="G18" s="46"/>
      <c r="H18" s="10">
        <v>10.0</v>
      </c>
      <c r="I18" s="10" t="s">
        <v>258</v>
      </c>
    </row>
    <row r="19">
      <c r="A19" s="46">
        <v>24.0</v>
      </c>
      <c r="B19" s="46" t="s">
        <v>280</v>
      </c>
      <c r="C19" t="s">
        <v>283</v>
      </c>
      <c r="D19" t="s">
        <v>284</v>
      </c>
      <c r="E19" s="10" t="s">
        <v>112</v>
      </c>
      <c r="F19" s="46">
        <v>2.0</v>
      </c>
      <c r="G19" s="46"/>
      <c r="H19" s="10">
        <v>20.0</v>
      </c>
      <c r="I19" s="10" t="s">
        <v>258</v>
      </c>
    </row>
    <row r="20">
      <c r="A20" s="46">
        <v>25.0</v>
      </c>
      <c r="B20" s="46" t="s">
        <v>280</v>
      </c>
      <c r="C20" t="s">
        <v>285</v>
      </c>
      <c r="D20" t="s">
        <v>286</v>
      </c>
      <c r="E20" s="10" t="s">
        <v>112</v>
      </c>
      <c r="F20" s="46">
        <v>3.0</v>
      </c>
      <c r="G20" s="46"/>
      <c r="H20" s="10">
        <v>50.0</v>
      </c>
      <c r="I20" s="10" t="s">
        <v>258</v>
      </c>
    </row>
    <row r="21">
      <c r="A21" s="46">
        <v>26.0</v>
      </c>
      <c r="B21" s="46" t="s">
        <v>280</v>
      </c>
      <c r="C21" t="s">
        <v>287</v>
      </c>
      <c r="D21" t="s">
        <v>288</v>
      </c>
      <c r="E21" s="10" t="s">
        <v>112</v>
      </c>
      <c r="F21" s="46">
        <v>4.0</v>
      </c>
      <c r="G21" s="46"/>
      <c r="H21" s="10">
        <v>100.0</v>
      </c>
      <c r="I21" s="10" t="s">
        <v>258</v>
      </c>
    </row>
    <row r="22">
      <c r="A22" s="46">
        <v>27.0</v>
      </c>
      <c r="B22" s="46" t="s">
        <v>289</v>
      </c>
      <c r="C22" t="s">
        <v>290</v>
      </c>
      <c r="D22" t="s">
        <v>291</v>
      </c>
      <c r="E22" s="10" t="s">
        <v>112</v>
      </c>
      <c r="F22" s="46">
        <v>1.0</v>
      </c>
      <c r="G22" s="46"/>
      <c r="H22">
        <v>50.0</v>
      </c>
      <c r="I22" s="10" t="s">
        <v>258</v>
      </c>
    </row>
    <row r="23">
      <c r="A23" s="46">
        <v>28.0</v>
      </c>
      <c r="B23" s="46" t="s">
        <v>289</v>
      </c>
      <c r="C23" t="s">
        <v>290</v>
      </c>
      <c r="D23" t="s">
        <v>292</v>
      </c>
      <c r="E23" s="10" t="s">
        <v>112</v>
      </c>
      <c r="F23" s="46">
        <v>2.0</v>
      </c>
      <c r="G23" s="46"/>
      <c r="H23">
        <v>50.0</v>
      </c>
      <c r="I23" s="10" t="s">
        <v>258</v>
      </c>
    </row>
    <row r="24">
      <c r="A24" s="46">
        <v>29.0</v>
      </c>
      <c r="B24" s="46" t="s">
        <v>289</v>
      </c>
      <c r="C24" t="s">
        <v>290</v>
      </c>
      <c r="D24" t="s">
        <v>293</v>
      </c>
      <c r="E24" s="10" t="s">
        <v>112</v>
      </c>
      <c r="F24" s="46">
        <v>3.0</v>
      </c>
      <c r="G24" s="46"/>
      <c r="H24">
        <v>50.0</v>
      </c>
      <c r="I24" s="10" t="s">
        <v>258</v>
      </c>
    </row>
    <row r="25">
      <c r="A25" s="46">
        <v>30.0</v>
      </c>
      <c r="B25" s="46" t="s">
        <v>289</v>
      </c>
      <c r="C25" t="s">
        <v>290</v>
      </c>
      <c r="D25" t="s">
        <v>294</v>
      </c>
      <c r="E25" s="10" t="s">
        <v>112</v>
      </c>
      <c r="F25" s="46">
        <v>4.0</v>
      </c>
      <c r="G25" s="46"/>
      <c r="H25">
        <v>50.0</v>
      </c>
      <c r="I25" s="10" t="s">
        <v>258</v>
      </c>
    </row>
    <row r="26">
      <c r="A26" s="46">
        <v>31.0</v>
      </c>
      <c r="B26" s="46" t="s">
        <v>289</v>
      </c>
      <c r="C26" t="s">
        <v>295</v>
      </c>
      <c r="D26" t="s">
        <v>296</v>
      </c>
      <c r="E26" s="10" t="s">
        <v>112</v>
      </c>
      <c r="F26" s="46">
        <v>1.0</v>
      </c>
      <c r="G26" s="46"/>
      <c r="H26" s="10">
        <v>10.0</v>
      </c>
      <c r="I26" s="10" t="s">
        <v>258</v>
      </c>
    </row>
    <row r="27">
      <c r="A27" s="46">
        <v>32.0</v>
      </c>
      <c r="B27" s="46" t="s">
        <v>289</v>
      </c>
      <c r="C27" t="s">
        <v>297</v>
      </c>
      <c r="D27" s="10" t="s">
        <v>298</v>
      </c>
      <c r="E27" s="10" t="s">
        <v>112</v>
      </c>
      <c r="F27" s="46">
        <v>2.0</v>
      </c>
      <c r="G27" s="46"/>
      <c r="H27" s="10">
        <v>50.0</v>
      </c>
      <c r="I27" s="10" t="s">
        <v>258</v>
      </c>
    </row>
    <row r="28">
      <c r="A28" s="46">
        <v>33.0</v>
      </c>
      <c r="B28" s="46" t="s">
        <v>289</v>
      </c>
      <c r="C28" t="s">
        <v>299</v>
      </c>
      <c r="D28" t="s">
        <v>300</v>
      </c>
      <c r="E28" s="10" t="s">
        <v>112</v>
      </c>
      <c r="F28" s="46">
        <v>1.0</v>
      </c>
      <c r="G28" s="46"/>
      <c r="H28" s="10">
        <v>50.0</v>
      </c>
      <c r="I28" s="10" t="s">
        <v>258</v>
      </c>
    </row>
    <row r="29">
      <c r="A29" s="46">
        <v>34.0</v>
      </c>
      <c r="B29" s="46" t="s">
        <v>289</v>
      </c>
      <c r="C29" t="s">
        <v>301</v>
      </c>
      <c r="D29" s="10" t="s">
        <v>302</v>
      </c>
      <c r="E29" s="10" t="s">
        <v>112</v>
      </c>
      <c r="F29" s="46">
        <v>2.0</v>
      </c>
      <c r="G29" s="46"/>
      <c r="H29" s="10">
        <v>200.0</v>
      </c>
      <c r="I29" s="10" t="s">
        <v>258</v>
      </c>
    </row>
    <row r="30">
      <c r="A30" s="46">
        <v>35.0</v>
      </c>
      <c r="B30" s="46" t="s">
        <v>289</v>
      </c>
      <c r="C30" t="s">
        <v>303</v>
      </c>
      <c r="D30" t="s">
        <v>304</v>
      </c>
      <c r="E30" s="10" t="s">
        <v>112</v>
      </c>
      <c r="F30" s="46">
        <v>1.0</v>
      </c>
      <c r="G30" s="46"/>
      <c r="H30">
        <v>5.0</v>
      </c>
      <c r="I30" s="10" t="s">
        <v>258</v>
      </c>
    </row>
    <row r="31">
      <c r="A31" s="46">
        <v>36.0</v>
      </c>
      <c r="B31" s="46" t="s">
        <v>289</v>
      </c>
      <c r="C31" t="s">
        <v>305</v>
      </c>
      <c r="D31" t="s">
        <v>306</v>
      </c>
      <c r="E31" s="10" t="s">
        <v>112</v>
      </c>
      <c r="F31" s="46">
        <v>2.0</v>
      </c>
      <c r="G31" s="46"/>
      <c r="H31" s="10">
        <v>20.0</v>
      </c>
      <c r="I31" s="10" t="s">
        <v>258</v>
      </c>
    </row>
    <row r="32">
      <c r="A32" s="46">
        <v>37.0</v>
      </c>
      <c r="B32" s="46" t="s">
        <v>289</v>
      </c>
      <c r="C32" t="s">
        <v>307</v>
      </c>
      <c r="D32" t="s">
        <v>308</v>
      </c>
      <c r="E32" s="10" t="s">
        <v>112</v>
      </c>
      <c r="F32" s="46">
        <v>3.0</v>
      </c>
      <c r="G32" s="46"/>
      <c r="H32" s="10">
        <v>50.0</v>
      </c>
      <c r="I32" s="10" t="s">
        <v>258</v>
      </c>
    </row>
    <row r="33">
      <c r="A33" s="46">
        <v>38.0</v>
      </c>
      <c r="B33" s="46" t="s">
        <v>289</v>
      </c>
      <c r="C33" t="s">
        <v>309</v>
      </c>
      <c r="D33" t="s">
        <v>310</v>
      </c>
      <c r="E33" s="10" t="s">
        <v>112</v>
      </c>
      <c r="F33" s="46">
        <v>1.0</v>
      </c>
      <c r="G33" s="46"/>
      <c r="H33">
        <v>5.0</v>
      </c>
      <c r="I33" s="10" t="s">
        <v>258</v>
      </c>
    </row>
    <row r="34">
      <c r="A34" s="46">
        <v>39.0</v>
      </c>
      <c r="B34" s="46" t="s">
        <v>289</v>
      </c>
      <c r="C34" t="s">
        <v>311</v>
      </c>
      <c r="D34" t="s">
        <v>312</v>
      </c>
      <c r="E34" s="10" t="s">
        <v>112</v>
      </c>
      <c r="F34" s="46">
        <v>2.0</v>
      </c>
      <c r="G34" s="46"/>
      <c r="H34" s="10">
        <v>20.0</v>
      </c>
      <c r="I34" s="10" t="s">
        <v>258</v>
      </c>
    </row>
    <row r="35">
      <c r="A35" s="46">
        <v>40.0</v>
      </c>
      <c r="B35" s="46" t="s">
        <v>289</v>
      </c>
      <c r="C35" t="s">
        <v>313</v>
      </c>
      <c r="D35" t="s">
        <v>314</v>
      </c>
      <c r="E35" s="10" t="s">
        <v>112</v>
      </c>
      <c r="F35" s="46">
        <v>3.0</v>
      </c>
      <c r="G35" s="46"/>
      <c r="H35" s="10">
        <v>50.0</v>
      </c>
      <c r="I35" s="10" t="s">
        <v>258</v>
      </c>
    </row>
    <row r="36">
      <c r="A36" s="46">
        <v>41.0</v>
      </c>
      <c r="B36" s="46" t="s">
        <v>289</v>
      </c>
      <c r="C36" t="s">
        <v>315</v>
      </c>
      <c r="D36" t="s">
        <v>316</v>
      </c>
      <c r="E36" s="10" t="s">
        <v>112</v>
      </c>
      <c r="F36" s="46">
        <v>1.0</v>
      </c>
      <c r="G36" s="46"/>
      <c r="H36" s="10">
        <v>10.0</v>
      </c>
      <c r="I36" s="10" t="s">
        <v>258</v>
      </c>
    </row>
    <row r="37">
      <c r="A37" s="46">
        <v>42.0</v>
      </c>
      <c r="B37" s="46" t="s">
        <v>289</v>
      </c>
      <c r="C37" t="s">
        <v>317</v>
      </c>
      <c r="D37" t="s">
        <v>318</v>
      </c>
      <c r="E37" s="10" t="s">
        <v>112</v>
      </c>
      <c r="F37" s="46">
        <v>2.0</v>
      </c>
      <c r="G37" s="46"/>
      <c r="H37" s="10">
        <v>25.0</v>
      </c>
      <c r="I37" s="10" t="s">
        <v>258</v>
      </c>
    </row>
    <row r="38">
      <c r="A38" s="46">
        <v>43.0</v>
      </c>
      <c r="B38" s="46" t="s">
        <v>289</v>
      </c>
      <c r="C38" t="s">
        <v>319</v>
      </c>
      <c r="D38" t="s">
        <v>320</v>
      </c>
      <c r="E38" s="10" t="s">
        <v>112</v>
      </c>
      <c r="F38" s="46">
        <v>3.0</v>
      </c>
      <c r="G38" s="46"/>
      <c r="H38" s="10">
        <v>50.0</v>
      </c>
      <c r="I38" s="10" t="s">
        <v>258</v>
      </c>
    </row>
    <row r="39">
      <c r="A39" s="46">
        <v>44.0</v>
      </c>
      <c r="B39" s="46" t="s">
        <v>289</v>
      </c>
      <c r="C39" t="s">
        <v>321</v>
      </c>
      <c r="D39" t="s">
        <v>322</v>
      </c>
      <c r="E39" s="10" t="s">
        <v>112</v>
      </c>
      <c r="F39" s="46">
        <v>4.0</v>
      </c>
      <c r="G39" s="46"/>
      <c r="H39" s="10">
        <v>200.0</v>
      </c>
      <c r="I39" s="10" t="s">
        <v>258</v>
      </c>
    </row>
    <row r="40">
      <c r="A40" s="46">
        <v>45.0</v>
      </c>
      <c r="B40" s="46" t="s">
        <v>289</v>
      </c>
      <c r="C40" t="s">
        <v>323</v>
      </c>
      <c r="D40" t="s">
        <v>324</v>
      </c>
      <c r="E40" s="10" t="s">
        <v>112</v>
      </c>
      <c r="F40" s="46">
        <v>1.0</v>
      </c>
      <c r="G40" s="46"/>
      <c r="H40" s="10">
        <v>10.0</v>
      </c>
      <c r="I40" s="10" t="s">
        <v>258</v>
      </c>
    </row>
    <row r="41">
      <c r="A41" s="46">
        <v>46.0</v>
      </c>
      <c r="B41" s="46" t="s">
        <v>289</v>
      </c>
      <c r="C41" t="s">
        <v>325</v>
      </c>
      <c r="D41" t="s">
        <v>326</v>
      </c>
      <c r="E41" s="10" t="s">
        <v>112</v>
      </c>
      <c r="F41" s="46">
        <v>2.0</v>
      </c>
      <c r="G41" s="46"/>
      <c r="H41" s="10">
        <v>25.0</v>
      </c>
      <c r="I41" s="10" t="s">
        <v>258</v>
      </c>
    </row>
    <row r="42">
      <c r="A42" s="46">
        <v>47.0</v>
      </c>
      <c r="B42" s="46" t="s">
        <v>289</v>
      </c>
      <c r="C42" t="s">
        <v>327</v>
      </c>
      <c r="D42" t="s">
        <v>328</v>
      </c>
      <c r="E42" s="10" t="s">
        <v>112</v>
      </c>
      <c r="F42" s="46">
        <v>3.0</v>
      </c>
      <c r="G42" s="46"/>
      <c r="H42" s="10">
        <v>50.0</v>
      </c>
      <c r="I42" s="10" t="s">
        <v>258</v>
      </c>
    </row>
    <row r="43">
      <c r="A43" s="46">
        <v>48.0</v>
      </c>
      <c r="B43" s="46" t="s">
        <v>289</v>
      </c>
      <c r="C43" t="s">
        <v>329</v>
      </c>
      <c r="D43" t="s">
        <v>330</v>
      </c>
      <c r="E43" s="10" t="s">
        <v>112</v>
      </c>
      <c r="F43" s="46">
        <v>4.0</v>
      </c>
      <c r="G43" s="46"/>
      <c r="H43" s="10">
        <v>200.0</v>
      </c>
      <c r="I43" s="10" t="s">
        <v>258</v>
      </c>
    </row>
    <row r="44">
      <c r="A44" s="46">
        <v>49.0</v>
      </c>
      <c r="B44" s="46" t="s">
        <v>289</v>
      </c>
      <c r="C44" t="s">
        <v>331</v>
      </c>
      <c r="D44" t="s">
        <v>332</v>
      </c>
      <c r="E44" s="10" t="s">
        <v>112</v>
      </c>
      <c r="F44" s="46">
        <v>1.0</v>
      </c>
      <c r="G44" s="46"/>
      <c r="H44" s="10">
        <v>10.0</v>
      </c>
      <c r="I44" s="10" t="s">
        <v>258</v>
      </c>
    </row>
    <row r="45">
      <c r="A45" s="46">
        <v>50.0</v>
      </c>
      <c r="B45" s="46" t="s">
        <v>289</v>
      </c>
      <c r="C45" t="s">
        <v>333</v>
      </c>
      <c r="D45" t="s">
        <v>334</v>
      </c>
      <c r="E45" s="10" t="s">
        <v>112</v>
      </c>
      <c r="F45" s="46">
        <v>2.0</v>
      </c>
      <c r="G45" s="46"/>
      <c r="H45" s="10">
        <v>25.0</v>
      </c>
      <c r="I45" s="10" t="s">
        <v>258</v>
      </c>
    </row>
    <row r="46">
      <c r="A46" s="46">
        <v>51.0</v>
      </c>
      <c r="B46" s="46" t="s">
        <v>289</v>
      </c>
      <c r="C46" t="s">
        <v>335</v>
      </c>
      <c r="D46" t="s">
        <v>336</v>
      </c>
      <c r="E46" s="10" t="s">
        <v>112</v>
      </c>
      <c r="F46" s="46">
        <v>3.0</v>
      </c>
      <c r="G46" s="46"/>
      <c r="H46" s="10">
        <v>50.0</v>
      </c>
      <c r="I46" s="10" t="s">
        <v>258</v>
      </c>
    </row>
    <row r="47">
      <c r="A47" s="46">
        <v>52.0</v>
      </c>
      <c r="B47" s="46" t="s">
        <v>289</v>
      </c>
      <c r="C47" t="s">
        <v>337</v>
      </c>
      <c r="D47" t="s">
        <v>338</v>
      </c>
      <c r="E47" s="10" t="s">
        <v>112</v>
      </c>
      <c r="F47" s="46">
        <v>4.0</v>
      </c>
      <c r="G47" s="46"/>
      <c r="H47" s="10">
        <v>200.0</v>
      </c>
      <c r="I47" s="10" t="s">
        <v>258</v>
      </c>
    </row>
    <row r="48">
      <c r="A48" s="46">
        <v>53.0</v>
      </c>
      <c r="B48" s="46" t="s">
        <v>289</v>
      </c>
      <c r="C48" t="s">
        <v>339</v>
      </c>
      <c r="D48" s="10" t="s">
        <v>340</v>
      </c>
      <c r="E48" s="10" t="s">
        <v>112</v>
      </c>
      <c r="F48" s="46">
        <v>1.0</v>
      </c>
      <c r="G48" s="46"/>
      <c r="H48" s="10">
        <v>20.0</v>
      </c>
      <c r="I48" s="10" t="s">
        <v>258</v>
      </c>
    </row>
    <row r="49">
      <c r="A49" s="46">
        <v>54.0</v>
      </c>
      <c r="B49" s="46" t="s">
        <v>289</v>
      </c>
      <c r="C49" t="s">
        <v>341</v>
      </c>
      <c r="D49" s="10" t="s">
        <v>342</v>
      </c>
      <c r="E49" s="10" t="s">
        <v>112</v>
      </c>
      <c r="F49" s="46">
        <v>2.0</v>
      </c>
      <c r="G49" s="46"/>
      <c r="H49" s="10">
        <v>50.0</v>
      </c>
      <c r="I49" s="10" t="s">
        <v>258</v>
      </c>
    </row>
    <row r="50">
      <c r="A50" s="46">
        <v>55.0</v>
      </c>
      <c r="B50" s="46" t="s">
        <v>289</v>
      </c>
      <c r="C50" t="s">
        <v>343</v>
      </c>
      <c r="D50" s="10" t="s">
        <v>344</v>
      </c>
      <c r="E50" s="10" t="s">
        <v>112</v>
      </c>
      <c r="F50" s="46">
        <v>1.0</v>
      </c>
      <c r="G50" s="46"/>
      <c r="H50" s="10">
        <v>10.0</v>
      </c>
      <c r="I50" s="10" t="s">
        <v>258</v>
      </c>
    </row>
    <row r="51">
      <c r="A51" s="46">
        <v>56.0</v>
      </c>
      <c r="B51" s="46" t="s">
        <v>289</v>
      </c>
      <c r="C51" t="s">
        <v>345</v>
      </c>
      <c r="D51" s="10" t="s">
        <v>346</v>
      </c>
      <c r="E51" s="10" t="s">
        <v>112</v>
      </c>
      <c r="F51" s="46">
        <v>2.0</v>
      </c>
      <c r="G51" s="46"/>
      <c r="H51" s="10">
        <v>25.0</v>
      </c>
      <c r="I51" s="10" t="s">
        <v>258</v>
      </c>
    </row>
    <row r="52">
      <c r="A52" s="46">
        <v>57.0</v>
      </c>
      <c r="B52" s="46" t="s">
        <v>289</v>
      </c>
      <c r="C52" t="s">
        <v>347</v>
      </c>
      <c r="D52" s="10" t="s">
        <v>348</v>
      </c>
      <c r="E52" s="10" t="s">
        <v>112</v>
      </c>
      <c r="F52" s="46">
        <v>3.0</v>
      </c>
      <c r="G52" s="46"/>
      <c r="H52" s="10">
        <v>50.0</v>
      </c>
      <c r="I52" s="10" t="s">
        <v>258</v>
      </c>
    </row>
    <row r="53">
      <c r="A53" s="46">
        <v>58.0</v>
      </c>
      <c r="B53" s="46" t="s">
        <v>289</v>
      </c>
      <c r="C53" t="s">
        <v>349</v>
      </c>
      <c r="D53" t="s">
        <v>350</v>
      </c>
      <c r="E53" s="10" t="s">
        <v>112</v>
      </c>
      <c r="F53" s="46">
        <v>1.0</v>
      </c>
      <c r="G53" s="46"/>
      <c r="H53" s="10">
        <v>10.0</v>
      </c>
      <c r="I53" s="10" t="s">
        <v>258</v>
      </c>
    </row>
    <row r="54">
      <c r="A54" s="10">
        <v>59.0</v>
      </c>
      <c r="B54" s="10" t="s">
        <v>289</v>
      </c>
      <c r="C54" s="10" t="s">
        <v>351</v>
      </c>
      <c r="D54" s="10" t="s">
        <v>352</v>
      </c>
      <c r="E54" s="10" t="s">
        <v>112</v>
      </c>
      <c r="F54" s="10">
        <v>1.0</v>
      </c>
      <c r="G54" s="46"/>
      <c r="H54" s="10">
        <v>20.0</v>
      </c>
      <c r="I54" s="10" t="s">
        <v>258</v>
      </c>
    </row>
    <row r="55">
      <c r="A55" s="10">
        <v>60.0</v>
      </c>
      <c r="B55" s="10" t="s">
        <v>289</v>
      </c>
      <c r="C55" s="10" t="s">
        <v>353</v>
      </c>
      <c r="D55" s="10" t="s">
        <v>354</v>
      </c>
      <c r="E55" s="10" t="s">
        <v>112</v>
      </c>
      <c r="F55" s="10">
        <v>2.0</v>
      </c>
      <c r="G55" s="46"/>
      <c r="H55" s="10">
        <v>50.0</v>
      </c>
      <c r="I55" s="10" t="s">
        <v>258</v>
      </c>
    </row>
    <row r="56">
      <c r="A56" s="10">
        <v>61.0</v>
      </c>
      <c r="B56" s="46" t="s">
        <v>289</v>
      </c>
      <c r="C56" t="s">
        <v>355</v>
      </c>
      <c r="D56" t="s">
        <v>356</v>
      </c>
      <c r="E56" s="10" t="s">
        <v>112</v>
      </c>
      <c r="F56" s="46">
        <v>3.0</v>
      </c>
      <c r="G56" s="46"/>
      <c r="H56" s="10">
        <v>10.0</v>
      </c>
      <c r="I56" s="10" t="s">
        <v>258</v>
      </c>
    </row>
    <row r="57">
      <c r="A57" s="10">
        <v>62.0</v>
      </c>
      <c r="B57" s="46" t="s">
        <v>289</v>
      </c>
      <c r="C57" t="s">
        <v>357</v>
      </c>
      <c r="D57" t="s">
        <v>358</v>
      </c>
      <c r="E57" s="10" t="s">
        <v>112</v>
      </c>
      <c r="F57" s="46">
        <v>4.0</v>
      </c>
      <c r="G57" s="46"/>
      <c r="H57" s="10">
        <v>10.0</v>
      </c>
      <c r="I57" s="10" t="s">
        <v>258</v>
      </c>
    </row>
    <row r="58">
      <c r="A58" s="10">
        <v>63.0</v>
      </c>
      <c r="B58" s="46" t="s">
        <v>289</v>
      </c>
      <c r="C58" t="s">
        <v>359</v>
      </c>
      <c r="D58" t="s">
        <v>360</v>
      </c>
      <c r="E58" s="10" t="s">
        <v>112</v>
      </c>
      <c r="F58" s="46">
        <v>5.0</v>
      </c>
      <c r="G58" s="46"/>
      <c r="H58" s="10">
        <v>200.0</v>
      </c>
      <c r="I58" s="10" t="s">
        <v>258</v>
      </c>
    </row>
    <row r="59">
      <c r="A59" s="46"/>
      <c r="E59" s="10"/>
      <c r="F59" s="46"/>
      <c r="G59" s="46"/>
    </row>
    <row r="60">
      <c r="E60" s="10"/>
      <c r="F60" s="46"/>
      <c r="G60" s="46"/>
    </row>
    <row r="61">
      <c r="E61" s="10"/>
      <c r="F61" s="46"/>
      <c r="G61" s="46"/>
    </row>
    <row r="62">
      <c r="E62" s="10"/>
      <c r="F62" s="46"/>
      <c r="G62" s="46"/>
    </row>
    <row r="63">
      <c r="E63" s="10"/>
      <c r="G63" s="46"/>
    </row>
    <row r="64">
      <c r="E64" s="10"/>
      <c r="G64" s="46"/>
    </row>
    <row r="65">
      <c r="E65" s="10"/>
      <c r="G65" s="46"/>
    </row>
    <row r="66">
      <c r="E66" s="10"/>
      <c r="G66" s="46"/>
    </row>
    <row r="67">
      <c r="E67" s="10"/>
      <c r="G67" s="46"/>
    </row>
    <row r="68">
      <c r="E68" s="10"/>
      <c r="G68" s="46"/>
    </row>
    <row r="69">
      <c r="E69" s="10"/>
      <c r="G69" s="46"/>
    </row>
    <row r="70">
      <c r="E70" s="10"/>
      <c r="G70" s="46"/>
    </row>
    <row r="71">
      <c r="G71" s="46"/>
    </row>
    <row r="72">
      <c r="G72" s="46"/>
    </row>
    <row r="73">
      <c r="G73" s="46"/>
    </row>
    <row r="74">
      <c r="G74" s="46"/>
    </row>
    <row r="75">
      <c r="G75" s="46"/>
    </row>
    <row r="76">
      <c r="G76" s="46"/>
    </row>
    <row r="77">
      <c r="G77" s="46"/>
    </row>
    <row r="78">
      <c r="G78" s="46"/>
    </row>
    <row r="79">
      <c r="G79" s="46"/>
    </row>
    <row r="80">
      <c r="G80" s="46"/>
    </row>
    <row r="81">
      <c r="G81" s="46"/>
    </row>
    <row r="82">
      <c r="G82" s="46"/>
    </row>
    <row r="83">
      <c r="G83" s="46"/>
    </row>
    <row r="84">
      <c r="G84" s="46"/>
    </row>
    <row r="85">
      <c r="G85" s="46"/>
    </row>
    <row r="86">
      <c r="G86" s="46"/>
    </row>
    <row r="87">
      <c r="G87" s="46"/>
    </row>
    <row r="88">
      <c r="G88" s="46"/>
    </row>
    <row r="89">
      <c r="G89" s="46"/>
    </row>
    <row r="90">
      <c r="G90" s="46"/>
    </row>
    <row r="91">
      <c r="G91" s="46"/>
    </row>
    <row r="92">
      <c r="G92" s="46"/>
    </row>
    <row r="93">
      <c r="G93" s="46"/>
    </row>
    <row r="94">
      <c r="G94" s="46"/>
    </row>
    <row r="95">
      <c r="G95" s="46"/>
    </row>
    <row r="96">
      <c r="G96" s="46"/>
    </row>
    <row r="97">
      <c r="G97" s="46"/>
    </row>
    <row r="98">
      <c r="G98" s="46"/>
    </row>
    <row r="99">
      <c r="G99" s="46"/>
    </row>
    <row r="100">
      <c r="G100" s="46"/>
    </row>
    <row r="101">
      <c r="G101" s="46"/>
    </row>
    <row r="102">
      <c r="G102" s="46"/>
    </row>
    <row r="103">
      <c r="G103" s="46"/>
    </row>
    <row r="104">
      <c r="G104" s="46"/>
    </row>
    <row r="105">
      <c r="G105" s="46"/>
    </row>
    <row r="106">
      <c r="G106" s="46"/>
    </row>
    <row r="107">
      <c r="G107" s="46"/>
    </row>
    <row r="108">
      <c r="G108" s="46"/>
    </row>
    <row r="109">
      <c r="G109" s="46"/>
    </row>
    <row r="110">
      <c r="G110" s="46"/>
    </row>
    <row r="111">
      <c r="G111" s="46"/>
    </row>
    <row r="112">
      <c r="G112" s="46"/>
    </row>
    <row r="113">
      <c r="G113" s="46"/>
    </row>
    <row r="114">
      <c r="G114" s="46"/>
    </row>
    <row r="115">
      <c r="G115" s="46"/>
    </row>
    <row r="116">
      <c r="G116" s="46"/>
    </row>
    <row r="117">
      <c r="G117" s="46"/>
    </row>
    <row r="118">
      <c r="G118" s="46"/>
    </row>
    <row r="119">
      <c r="G119" s="46"/>
    </row>
    <row r="120">
      <c r="G120" s="46"/>
    </row>
    <row r="121">
      <c r="G121" s="46"/>
    </row>
    <row r="122">
      <c r="G122" s="46"/>
    </row>
    <row r="123">
      <c r="G123" s="46"/>
    </row>
    <row r="124">
      <c r="G124" s="46"/>
    </row>
    <row r="125">
      <c r="G125" s="46"/>
    </row>
    <row r="126">
      <c r="G126" s="46"/>
    </row>
    <row r="127">
      <c r="G127" s="46"/>
    </row>
    <row r="128">
      <c r="G128" s="46"/>
    </row>
    <row r="129">
      <c r="G129" s="46"/>
    </row>
    <row r="130">
      <c r="G130" s="46"/>
    </row>
    <row r="131">
      <c r="G131" s="46"/>
    </row>
    <row r="132">
      <c r="G132" s="46"/>
    </row>
    <row r="133">
      <c r="G133" s="46"/>
    </row>
    <row r="134">
      <c r="G134" s="46"/>
    </row>
    <row r="135">
      <c r="G135" s="46"/>
    </row>
    <row r="136">
      <c r="G136" s="46"/>
    </row>
    <row r="137">
      <c r="G137" s="46"/>
    </row>
    <row r="138">
      <c r="G138" s="46"/>
    </row>
    <row r="139">
      <c r="G139" s="46"/>
    </row>
    <row r="140">
      <c r="G140" s="46"/>
    </row>
    <row r="141">
      <c r="G141" s="46"/>
    </row>
    <row r="142">
      <c r="G142" s="46"/>
    </row>
    <row r="143">
      <c r="G143" s="46"/>
    </row>
    <row r="144">
      <c r="G144" s="46"/>
    </row>
    <row r="145">
      <c r="G145" s="46"/>
    </row>
    <row r="146">
      <c r="G146" s="46"/>
    </row>
    <row r="147">
      <c r="G147" s="46"/>
    </row>
    <row r="148">
      <c r="G148" s="46"/>
    </row>
    <row r="149">
      <c r="G149" s="46"/>
    </row>
    <row r="150">
      <c r="G150" s="46"/>
    </row>
    <row r="151">
      <c r="G151" s="46"/>
    </row>
    <row r="152">
      <c r="G152" s="46"/>
    </row>
    <row r="153">
      <c r="G153" s="46"/>
    </row>
    <row r="154">
      <c r="G154" s="46"/>
    </row>
    <row r="155">
      <c r="G155" s="46"/>
    </row>
    <row r="156">
      <c r="G156" s="46"/>
    </row>
    <row r="157">
      <c r="G157" s="46"/>
    </row>
    <row r="158">
      <c r="G158" s="46"/>
    </row>
    <row r="159">
      <c r="G159" s="46"/>
    </row>
    <row r="160">
      <c r="G160" s="46"/>
    </row>
    <row r="161">
      <c r="G161" s="46"/>
    </row>
    <row r="162">
      <c r="G162" s="46"/>
    </row>
    <row r="163">
      <c r="G163" s="46"/>
    </row>
    <row r="164">
      <c r="G164" s="46"/>
    </row>
    <row r="165">
      <c r="G165" s="46"/>
    </row>
    <row r="166">
      <c r="G166" s="46"/>
    </row>
    <row r="167">
      <c r="G167" s="46"/>
    </row>
    <row r="168">
      <c r="G168" s="46"/>
    </row>
    <row r="169">
      <c r="G169" s="46"/>
    </row>
    <row r="170">
      <c r="G170" s="46"/>
    </row>
    <row r="171">
      <c r="G171" s="46"/>
    </row>
    <row r="172">
      <c r="G172" s="46"/>
    </row>
    <row r="173">
      <c r="G173" s="46"/>
    </row>
    <row r="174">
      <c r="G174" s="46"/>
    </row>
    <row r="175">
      <c r="G175" s="46"/>
    </row>
    <row r="176">
      <c r="G176" s="46"/>
    </row>
    <row r="177">
      <c r="G177" s="46"/>
    </row>
    <row r="178">
      <c r="G178" s="46"/>
    </row>
    <row r="179">
      <c r="G179" s="46"/>
    </row>
    <row r="180">
      <c r="G180" s="46"/>
    </row>
    <row r="181">
      <c r="G181" s="46"/>
    </row>
    <row r="182">
      <c r="G182" s="46"/>
    </row>
    <row r="183">
      <c r="G183" s="46"/>
    </row>
    <row r="184">
      <c r="G184" s="46"/>
    </row>
    <row r="185">
      <c r="G185" s="46"/>
    </row>
    <row r="186">
      <c r="G186" s="46"/>
    </row>
    <row r="187">
      <c r="G187" s="46"/>
    </row>
    <row r="188">
      <c r="G188" s="46"/>
    </row>
    <row r="189">
      <c r="G189" s="46"/>
    </row>
    <row r="190">
      <c r="G190" s="46"/>
    </row>
    <row r="191">
      <c r="G191" s="46"/>
    </row>
    <row r="192">
      <c r="G192" s="46"/>
    </row>
    <row r="193">
      <c r="G193" s="46"/>
    </row>
    <row r="194">
      <c r="G194" s="46"/>
    </row>
    <row r="195">
      <c r="G195" s="46"/>
    </row>
    <row r="196">
      <c r="G196" s="46"/>
    </row>
    <row r="197">
      <c r="G197" s="46"/>
    </row>
    <row r="198">
      <c r="G198" s="46"/>
    </row>
    <row r="199">
      <c r="G199" s="46"/>
    </row>
    <row r="200">
      <c r="G200" s="46"/>
    </row>
    <row r="201">
      <c r="G201" s="46"/>
    </row>
    <row r="202">
      <c r="G202" s="46"/>
    </row>
    <row r="203">
      <c r="G203" s="46"/>
    </row>
    <row r="204">
      <c r="G204" s="46"/>
    </row>
    <row r="205">
      <c r="G205" s="46"/>
    </row>
    <row r="206">
      <c r="G206" s="46"/>
    </row>
    <row r="207">
      <c r="G207" s="46"/>
    </row>
    <row r="208">
      <c r="G208" s="46"/>
    </row>
    <row r="209">
      <c r="G209" s="46"/>
    </row>
    <row r="210">
      <c r="G210" s="46"/>
    </row>
    <row r="211">
      <c r="G211" s="46"/>
    </row>
    <row r="212">
      <c r="G212" s="46"/>
    </row>
    <row r="213">
      <c r="G213" s="46"/>
    </row>
    <row r="214">
      <c r="G214" s="46"/>
    </row>
    <row r="215">
      <c r="G215" s="46"/>
    </row>
    <row r="216">
      <c r="G216" s="46"/>
    </row>
    <row r="217">
      <c r="G217" s="46"/>
    </row>
    <row r="218">
      <c r="G218" s="46"/>
    </row>
    <row r="219">
      <c r="G219" s="46"/>
    </row>
    <row r="220">
      <c r="G220" s="46"/>
    </row>
    <row r="221">
      <c r="G221" s="46"/>
    </row>
    <row r="222">
      <c r="G222" s="46"/>
    </row>
    <row r="223">
      <c r="G223" s="46"/>
    </row>
    <row r="224">
      <c r="G224" s="46"/>
    </row>
    <row r="225">
      <c r="G225" s="46"/>
    </row>
    <row r="226">
      <c r="G226" s="46"/>
    </row>
    <row r="227">
      <c r="G227" s="46"/>
    </row>
    <row r="228">
      <c r="G228" s="46"/>
    </row>
    <row r="229">
      <c r="G229" s="46"/>
    </row>
    <row r="230">
      <c r="G230" s="46"/>
    </row>
    <row r="231">
      <c r="G231" s="46"/>
    </row>
    <row r="232">
      <c r="G232" s="46"/>
    </row>
    <row r="233">
      <c r="G233" s="46"/>
    </row>
    <row r="234">
      <c r="G234" s="46"/>
    </row>
    <row r="235">
      <c r="G235" s="46"/>
    </row>
    <row r="236">
      <c r="G236" s="46"/>
    </row>
    <row r="237">
      <c r="G237" s="46"/>
    </row>
    <row r="238">
      <c r="G238" s="46"/>
    </row>
    <row r="239">
      <c r="G239" s="46"/>
    </row>
    <row r="240">
      <c r="G240" s="46"/>
    </row>
    <row r="241">
      <c r="G241" s="46"/>
    </row>
    <row r="242">
      <c r="G242" s="46"/>
    </row>
    <row r="243">
      <c r="G243" s="46"/>
    </row>
    <row r="244">
      <c r="G244" s="46"/>
    </row>
    <row r="245">
      <c r="G245" s="46"/>
    </row>
    <row r="246">
      <c r="G246" s="46"/>
    </row>
    <row r="247">
      <c r="G247" s="46"/>
    </row>
    <row r="248">
      <c r="G248" s="46"/>
    </row>
    <row r="249">
      <c r="G249" s="46"/>
    </row>
    <row r="250">
      <c r="G250" s="46"/>
    </row>
    <row r="251">
      <c r="G251" s="46"/>
    </row>
    <row r="252">
      <c r="G252" s="46"/>
    </row>
    <row r="253">
      <c r="G253" s="46"/>
    </row>
    <row r="254">
      <c r="G254" s="46"/>
    </row>
    <row r="255">
      <c r="G255" s="46"/>
    </row>
    <row r="256">
      <c r="G256" s="46"/>
    </row>
    <row r="257">
      <c r="G257" s="46"/>
    </row>
    <row r="258">
      <c r="G258" s="46"/>
    </row>
    <row r="259">
      <c r="G259" s="46"/>
    </row>
    <row r="260">
      <c r="G260" s="46"/>
    </row>
    <row r="261">
      <c r="G261" s="46"/>
    </row>
    <row r="262">
      <c r="G262" s="46"/>
    </row>
    <row r="263">
      <c r="G263" s="46"/>
    </row>
    <row r="264">
      <c r="G264" s="46"/>
    </row>
    <row r="265">
      <c r="G265" s="46"/>
    </row>
    <row r="266">
      <c r="G266" s="46"/>
    </row>
    <row r="267">
      <c r="G267" s="46"/>
    </row>
    <row r="268">
      <c r="G268" s="46"/>
    </row>
    <row r="269">
      <c r="G269" s="46"/>
    </row>
    <row r="270">
      <c r="G270" s="46"/>
    </row>
    <row r="271">
      <c r="G271" s="46"/>
    </row>
    <row r="272">
      <c r="G272" s="46"/>
    </row>
    <row r="273">
      <c r="G273" s="46"/>
    </row>
    <row r="274">
      <c r="G274" s="46"/>
    </row>
    <row r="275">
      <c r="G275" s="46"/>
    </row>
    <row r="276">
      <c r="G276" s="46"/>
    </row>
    <row r="277">
      <c r="G277" s="46"/>
    </row>
    <row r="278">
      <c r="G278" s="46"/>
    </row>
    <row r="279">
      <c r="G279" s="46"/>
    </row>
    <row r="280">
      <c r="G280" s="46"/>
    </row>
    <row r="281">
      <c r="G281" s="46"/>
    </row>
    <row r="282">
      <c r="G282" s="46"/>
    </row>
    <row r="283">
      <c r="G283" s="46"/>
    </row>
    <row r="284">
      <c r="G284" s="46"/>
    </row>
    <row r="285">
      <c r="G285" s="46"/>
    </row>
    <row r="286">
      <c r="G286" s="46"/>
    </row>
    <row r="287">
      <c r="G287" s="46"/>
    </row>
    <row r="288">
      <c r="G288" s="46"/>
    </row>
    <row r="289">
      <c r="G289" s="46"/>
    </row>
    <row r="290">
      <c r="G290" s="46"/>
    </row>
    <row r="291">
      <c r="G291" s="46"/>
    </row>
    <row r="292">
      <c r="G292" s="46"/>
    </row>
    <row r="293">
      <c r="G293" s="46"/>
    </row>
    <row r="294">
      <c r="G294" s="46"/>
    </row>
    <row r="295">
      <c r="G295" s="46"/>
    </row>
    <row r="296">
      <c r="G296" s="46"/>
    </row>
    <row r="297">
      <c r="G297" s="46"/>
    </row>
    <row r="298">
      <c r="G298" s="46"/>
    </row>
    <row r="299">
      <c r="G299" s="46"/>
    </row>
    <row r="300">
      <c r="G300" s="46"/>
    </row>
    <row r="301">
      <c r="G301" s="46"/>
    </row>
    <row r="302">
      <c r="G302" s="46"/>
    </row>
    <row r="303">
      <c r="G303" s="46"/>
    </row>
    <row r="304">
      <c r="G304" s="46"/>
    </row>
    <row r="305">
      <c r="G305" s="46"/>
    </row>
    <row r="306">
      <c r="G306" s="46"/>
    </row>
    <row r="307">
      <c r="G307" s="46"/>
    </row>
    <row r="308">
      <c r="G308" s="46"/>
    </row>
    <row r="309">
      <c r="G309" s="46"/>
    </row>
    <row r="310">
      <c r="G310" s="46"/>
    </row>
    <row r="311">
      <c r="G311" s="46"/>
    </row>
    <row r="312">
      <c r="G312" s="46"/>
    </row>
    <row r="313">
      <c r="G313" s="46"/>
    </row>
    <row r="314">
      <c r="G314" s="46"/>
    </row>
    <row r="315">
      <c r="G315" s="46"/>
    </row>
    <row r="316">
      <c r="G316" s="46"/>
    </row>
    <row r="317">
      <c r="G317" s="46"/>
    </row>
    <row r="318">
      <c r="G318" s="46"/>
    </row>
    <row r="319">
      <c r="G319" s="46"/>
    </row>
    <row r="320">
      <c r="G320" s="46"/>
    </row>
    <row r="321">
      <c r="G321" s="46"/>
    </row>
    <row r="322">
      <c r="G322" s="46"/>
    </row>
    <row r="323">
      <c r="G323" s="46"/>
    </row>
    <row r="324">
      <c r="G324" s="46"/>
    </row>
    <row r="325">
      <c r="G325" s="46"/>
    </row>
    <row r="326">
      <c r="G326" s="46"/>
    </row>
    <row r="327">
      <c r="G327" s="46"/>
    </row>
    <row r="328">
      <c r="G328" s="46"/>
    </row>
    <row r="329">
      <c r="G329" s="46"/>
    </row>
    <row r="330">
      <c r="G330" s="46"/>
    </row>
    <row r="331">
      <c r="G331" s="46"/>
    </row>
    <row r="332">
      <c r="G332" s="46"/>
    </row>
    <row r="333">
      <c r="G333" s="46"/>
    </row>
    <row r="334">
      <c r="G334" s="46"/>
    </row>
    <row r="335">
      <c r="G335" s="46"/>
    </row>
    <row r="336">
      <c r="G336" s="46"/>
    </row>
    <row r="337">
      <c r="G337" s="46"/>
    </row>
    <row r="338">
      <c r="G338" s="46"/>
    </row>
    <row r="339">
      <c r="G339" s="46"/>
    </row>
    <row r="340">
      <c r="G340" s="46"/>
    </row>
    <row r="341">
      <c r="G341" s="46"/>
    </row>
    <row r="342">
      <c r="G342" s="46"/>
    </row>
    <row r="343">
      <c r="G343" s="46"/>
    </row>
    <row r="344">
      <c r="G344" s="46"/>
    </row>
    <row r="345">
      <c r="G345" s="46"/>
    </row>
    <row r="346">
      <c r="G346" s="46"/>
    </row>
    <row r="347">
      <c r="G347" s="46"/>
    </row>
    <row r="348">
      <c r="G348" s="46"/>
    </row>
    <row r="349">
      <c r="G349" s="46"/>
    </row>
    <row r="350">
      <c r="G350" s="46"/>
    </row>
    <row r="351">
      <c r="G351" s="46"/>
    </row>
    <row r="352">
      <c r="G352" s="46"/>
    </row>
    <row r="353">
      <c r="G353" s="46"/>
    </row>
    <row r="354">
      <c r="G354" s="46"/>
    </row>
    <row r="355">
      <c r="G355" s="46"/>
    </row>
    <row r="356">
      <c r="G356" s="46"/>
    </row>
    <row r="357">
      <c r="G357" s="46"/>
    </row>
    <row r="358">
      <c r="G358" s="46"/>
    </row>
    <row r="359">
      <c r="G359" s="46"/>
    </row>
    <row r="360">
      <c r="G360" s="46"/>
    </row>
    <row r="361">
      <c r="G361" s="46"/>
    </row>
    <row r="362">
      <c r="G362" s="46"/>
    </row>
    <row r="363">
      <c r="G363" s="46"/>
    </row>
    <row r="364">
      <c r="G364" s="46"/>
    </row>
    <row r="365">
      <c r="G365" s="46"/>
    </row>
    <row r="366">
      <c r="G366" s="46"/>
    </row>
    <row r="367">
      <c r="G367" s="46"/>
    </row>
    <row r="368">
      <c r="G368" s="46"/>
    </row>
    <row r="369">
      <c r="G369" s="46"/>
    </row>
    <row r="370">
      <c r="G370" s="46"/>
    </row>
    <row r="371">
      <c r="G371" s="46"/>
    </row>
    <row r="372">
      <c r="G372" s="46"/>
    </row>
    <row r="373">
      <c r="G373" s="46"/>
    </row>
    <row r="374">
      <c r="G374" s="46"/>
    </row>
    <row r="375">
      <c r="G375" s="46"/>
    </row>
    <row r="376">
      <c r="G376" s="46"/>
    </row>
    <row r="377">
      <c r="G377" s="46"/>
    </row>
    <row r="378">
      <c r="G378" s="46"/>
    </row>
    <row r="379">
      <c r="G379" s="46"/>
    </row>
    <row r="380">
      <c r="G380" s="46"/>
    </row>
    <row r="381">
      <c r="G381" s="46"/>
    </row>
    <row r="382">
      <c r="G382" s="46"/>
    </row>
    <row r="383">
      <c r="G383" s="46"/>
    </row>
    <row r="384">
      <c r="G384" s="46"/>
    </row>
    <row r="385">
      <c r="G385" s="46"/>
    </row>
    <row r="386">
      <c r="G386" s="46"/>
    </row>
    <row r="387">
      <c r="G387" s="46"/>
    </row>
    <row r="388">
      <c r="G388" s="46"/>
    </row>
    <row r="389">
      <c r="G389" s="46"/>
    </row>
    <row r="390">
      <c r="G390" s="46"/>
    </row>
    <row r="391">
      <c r="G391" s="46"/>
    </row>
    <row r="392">
      <c r="G392" s="46"/>
    </row>
    <row r="393">
      <c r="G393" s="46"/>
    </row>
    <row r="394">
      <c r="G394" s="46"/>
    </row>
    <row r="395">
      <c r="G395" s="46"/>
    </row>
    <row r="396">
      <c r="G396" s="46"/>
    </row>
    <row r="397">
      <c r="G397" s="46"/>
    </row>
    <row r="398">
      <c r="G398" s="46"/>
    </row>
    <row r="399">
      <c r="G399" s="46"/>
    </row>
    <row r="400">
      <c r="G400" s="46"/>
    </row>
    <row r="401">
      <c r="G401" s="46"/>
    </row>
    <row r="402">
      <c r="G402" s="46"/>
    </row>
    <row r="403">
      <c r="G403" s="46"/>
    </row>
    <row r="404">
      <c r="G404" s="46"/>
    </row>
    <row r="405">
      <c r="G405" s="46"/>
    </row>
    <row r="406">
      <c r="G406" s="46"/>
    </row>
    <row r="407">
      <c r="G407" s="46"/>
    </row>
    <row r="408">
      <c r="G408" s="46"/>
    </row>
    <row r="409">
      <c r="G409" s="46"/>
    </row>
    <row r="410">
      <c r="G410" s="46"/>
    </row>
    <row r="411">
      <c r="G411" s="46"/>
    </row>
    <row r="412">
      <c r="G412" s="46"/>
    </row>
    <row r="413">
      <c r="G413" s="46"/>
    </row>
    <row r="414">
      <c r="G414" s="46"/>
    </row>
    <row r="415">
      <c r="G415" s="46"/>
    </row>
    <row r="416">
      <c r="G416" s="46"/>
    </row>
    <row r="417">
      <c r="G417" s="46"/>
    </row>
    <row r="418">
      <c r="G418" s="46"/>
    </row>
    <row r="419">
      <c r="G419" s="46"/>
    </row>
    <row r="420">
      <c r="G420" s="46"/>
    </row>
    <row r="421">
      <c r="G421" s="46"/>
    </row>
    <row r="422">
      <c r="G422" s="46"/>
    </row>
    <row r="423">
      <c r="G423" s="46"/>
    </row>
    <row r="424">
      <c r="G424" s="46"/>
    </row>
    <row r="425">
      <c r="G425" s="46"/>
    </row>
    <row r="426">
      <c r="G426" s="46"/>
    </row>
    <row r="427">
      <c r="G427" s="46"/>
    </row>
    <row r="428">
      <c r="G428" s="46"/>
    </row>
    <row r="429">
      <c r="G429" s="46"/>
    </row>
    <row r="430">
      <c r="G430" s="46"/>
    </row>
    <row r="431">
      <c r="G431" s="46"/>
    </row>
    <row r="432">
      <c r="G432" s="46"/>
    </row>
    <row r="433">
      <c r="G433" s="46"/>
    </row>
    <row r="434">
      <c r="G434" s="46"/>
    </row>
    <row r="435">
      <c r="G435" s="46"/>
    </row>
    <row r="436">
      <c r="G436" s="46"/>
    </row>
    <row r="437">
      <c r="G437" s="46"/>
    </row>
    <row r="438">
      <c r="G438" s="46"/>
    </row>
    <row r="439">
      <c r="G439" s="46"/>
    </row>
    <row r="440">
      <c r="G440" s="46"/>
    </row>
    <row r="441">
      <c r="G441" s="46"/>
    </row>
    <row r="442">
      <c r="G442" s="46"/>
    </row>
    <row r="443">
      <c r="G443" s="46"/>
    </row>
    <row r="444">
      <c r="G444" s="46"/>
    </row>
    <row r="445">
      <c r="G445" s="46"/>
    </row>
    <row r="446">
      <c r="G446" s="46"/>
    </row>
    <row r="447">
      <c r="G447" s="46"/>
    </row>
    <row r="448">
      <c r="G448" s="46"/>
    </row>
    <row r="449">
      <c r="G449" s="46"/>
    </row>
    <row r="450">
      <c r="G450" s="46"/>
    </row>
    <row r="451">
      <c r="G451" s="46"/>
    </row>
    <row r="452">
      <c r="G452" s="46"/>
    </row>
    <row r="453">
      <c r="G453" s="46"/>
    </row>
    <row r="454">
      <c r="G454" s="46"/>
    </row>
    <row r="455">
      <c r="G455" s="46"/>
    </row>
    <row r="456">
      <c r="G456" s="46"/>
    </row>
    <row r="457">
      <c r="G457" s="46"/>
    </row>
    <row r="458">
      <c r="G458" s="46"/>
    </row>
    <row r="459">
      <c r="G459" s="46"/>
    </row>
    <row r="460">
      <c r="G460" s="46"/>
    </row>
    <row r="461">
      <c r="G461" s="46"/>
    </row>
    <row r="462">
      <c r="G462" s="46"/>
    </row>
    <row r="463">
      <c r="G463" s="46"/>
    </row>
    <row r="464">
      <c r="G464" s="46"/>
    </row>
    <row r="465">
      <c r="G465" s="46"/>
    </row>
    <row r="466">
      <c r="G466" s="46"/>
    </row>
    <row r="467">
      <c r="G467" s="46"/>
    </row>
    <row r="468">
      <c r="G468" s="46"/>
    </row>
    <row r="469">
      <c r="G469" s="46"/>
    </row>
    <row r="470">
      <c r="G470" s="46"/>
    </row>
    <row r="471">
      <c r="G471" s="46"/>
    </row>
    <row r="472">
      <c r="G472" s="46"/>
    </row>
    <row r="473">
      <c r="G473" s="46"/>
    </row>
    <row r="474">
      <c r="G474" s="46"/>
    </row>
    <row r="475">
      <c r="G475" s="46"/>
    </row>
    <row r="476">
      <c r="G476" s="46"/>
    </row>
    <row r="477">
      <c r="G477" s="46"/>
    </row>
    <row r="478">
      <c r="G478" s="46"/>
    </row>
    <row r="479">
      <c r="G479" s="46"/>
    </row>
    <row r="480">
      <c r="G480" s="46"/>
    </row>
    <row r="481">
      <c r="G481" s="46"/>
    </row>
    <row r="482">
      <c r="G482" s="46"/>
    </row>
    <row r="483">
      <c r="G483" s="46"/>
    </row>
    <row r="484">
      <c r="G484" s="46"/>
    </row>
    <row r="485">
      <c r="G485" s="46"/>
    </row>
    <row r="486">
      <c r="G486" s="46"/>
    </row>
    <row r="487">
      <c r="G487" s="46"/>
    </row>
    <row r="488">
      <c r="G488" s="46"/>
    </row>
    <row r="489">
      <c r="G489" s="46"/>
    </row>
    <row r="490">
      <c r="G490" s="46"/>
    </row>
    <row r="491">
      <c r="G491" s="46"/>
    </row>
    <row r="492">
      <c r="G492" s="46"/>
    </row>
    <row r="493">
      <c r="G493" s="46"/>
    </row>
    <row r="494">
      <c r="G494" s="46"/>
    </row>
    <row r="495">
      <c r="G495" s="46"/>
    </row>
    <row r="496">
      <c r="G496" s="46"/>
    </row>
    <row r="497">
      <c r="G497" s="46"/>
    </row>
    <row r="498">
      <c r="G498" s="46"/>
    </row>
    <row r="499">
      <c r="G499" s="46"/>
    </row>
    <row r="500">
      <c r="G500" s="46"/>
    </row>
    <row r="501">
      <c r="G501" s="46"/>
    </row>
    <row r="502">
      <c r="G502" s="46"/>
    </row>
    <row r="503">
      <c r="G503" s="46"/>
    </row>
    <row r="504">
      <c r="G504" s="46"/>
    </row>
    <row r="505">
      <c r="G505" s="46"/>
    </row>
    <row r="506">
      <c r="G506" s="46"/>
    </row>
    <row r="507">
      <c r="G507" s="46"/>
    </row>
    <row r="508">
      <c r="G508" s="46"/>
    </row>
    <row r="509">
      <c r="G509" s="46"/>
    </row>
    <row r="510">
      <c r="G510" s="46"/>
    </row>
    <row r="511">
      <c r="G511" s="46"/>
    </row>
    <row r="512">
      <c r="G512" s="46"/>
    </row>
    <row r="513">
      <c r="G513" s="46"/>
    </row>
    <row r="514">
      <c r="G514" s="46"/>
    </row>
    <row r="515">
      <c r="G515" s="46"/>
    </row>
    <row r="516">
      <c r="G516" s="46"/>
    </row>
    <row r="517">
      <c r="G517" s="46"/>
    </row>
    <row r="518">
      <c r="G518" s="46"/>
    </row>
    <row r="519">
      <c r="G519" s="46"/>
    </row>
    <row r="520">
      <c r="G520" s="46"/>
    </row>
    <row r="521">
      <c r="G521" s="46"/>
    </row>
    <row r="522">
      <c r="G522" s="46"/>
    </row>
    <row r="523">
      <c r="G523" s="46"/>
    </row>
    <row r="524">
      <c r="G524" s="46"/>
    </row>
    <row r="525">
      <c r="G525" s="46"/>
    </row>
    <row r="526">
      <c r="G526" s="46"/>
    </row>
    <row r="527">
      <c r="G527" s="46"/>
    </row>
    <row r="528">
      <c r="G528" s="46"/>
    </row>
    <row r="529">
      <c r="G529" s="46"/>
    </row>
    <row r="530">
      <c r="G530" s="46"/>
    </row>
    <row r="531">
      <c r="G531" s="46"/>
    </row>
    <row r="532">
      <c r="G532" s="46"/>
    </row>
    <row r="533">
      <c r="G533" s="46"/>
    </row>
    <row r="534">
      <c r="G534" s="46"/>
    </row>
    <row r="535">
      <c r="G535" s="46"/>
    </row>
    <row r="536">
      <c r="G536" s="46"/>
    </row>
    <row r="537">
      <c r="G537" s="46"/>
    </row>
    <row r="538">
      <c r="G538" s="46"/>
    </row>
    <row r="539">
      <c r="G539" s="46"/>
    </row>
    <row r="540">
      <c r="G540" s="46"/>
    </row>
    <row r="541">
      <c r="G541" s="46"/>
    </row>
    <row r="542">
      <c r="G542" s="46"/>
    </row>
    <row r="543">
      <c r="G543" s="46"/>
    </row>
    <row r="544">
      <c r="G544" s="46"/>
    </row>
    <row r="545">
      <c r="G545" s="46"/>
    </row>
    <row r="546">
      <c r="G546" s="46"/>
    </row>
    <row r="547">
      <c r="G547" s="46"/>
    </row>
    <row r="548">
      <c r="G548" s="46"/>
    </row>
    <row r="549">
      <c r="G549" s="46"/>
    </row>
    <row r="550">
      <c r="G550" s="46"/>
    </row>
    <row r="551">
      <c r="G551" s="46"/>
    </row>
    <row r="552">
      <c r="G552" s="46"/>
    </row>
    <row r="553">
      <c r="G553" s="46"/>
    </row>
    <row r="554">
      <c r="G554" s="46"/>
    </row>
    <row r="555">
      <c r="G555" s="46"/>
    </row>
    <row r="556">
      <c r="G556" s="46"/>
    </row>
    <row r="557">
      <c r="G557" s="46"/>
    </row>
    <row r="558">
      <c r="G558" s="46"/>
    </row>
    <row r="559">
      <c r="G559" s="46"/>
    </row>
    <row r="560">
      <c r="G560" s="46"/>
    </row>
    <row r="561">
      <c r="G561" s="46"/>
    </row>
    <row r="562">
      <c r="G562" s="46"/>
    </row>
    <row r="563">
      <c r="G563" s="46"/>
    </row>
    <row r="564">
      <c r="G564" s="46"/>
    </row>
    <row r="565">
      <c r="G565" s="46"/>
    </row>
    <row r="566">
      <c r="G566" s="46"/>
    </row>
    <row r="567">
      <c r="G567" s="46"/>
    </row>
    <row r="568">
      <c r="G568" s="46"/>
    </row>
    <row r="569">
      <c r="G569" s="46"/>
    </row>
    <row r="570">
      <c r="G570" s="46"/>
    </row>
    <row r="571">
      <c r="G571" s="46"/>
    </row>
    <row r="572">
      <c r="G572" s="46"/>
    </row>
    <row r="573">
      <c r="G573" s="46"/>
    </row>
    <row r="574">
      <c r="G574" s="46"/>
    </row>
    <row r="575">
      <c r="G575" s="46"/>
    </row>
    <row r="576">
      <c r="G576" s="46"/>
    </row>
    <row r="577">
      <c r="G577" s="46"/>
    </row>
    <row r="578">
      <c r="G578" s="46"/>
    </row>
    <row r="579">
      <c r="G579" s="46"/>
    </row>
    <row r="580">
      <c r="G580" s="46"/>
    </row>
    <row r="581">
      <c r="G581" s="46"/>
    </row>
    <row r="582">
      <c r="G582" s="46"/>
    </row>
    <row r="583">
      <c r="G583" s="46"/>
    </row>
    <row r="584">
      <c r="G584" s="46"/>
    </row>
    <row r="585">
      <c r="G585" s="46"/>
    </row>
    <row r="586">
      <c r="G586" s="46"/>
    </row>
    <row r="587">
      <c r="G587" s="46"/>
    </row>
    <row r="588">
      <c r="G588" s="46"/>
    </row>
    <row r="589">
      <c r="G589" s="46"/>
    </row>
    <row r="590">
      <c r="G590" s="46"/>
    </row>
    <row r="591">
      <c r="G591" s="46"/>
    </row>
    <row r="592">
      <c r="G592" s="46"/>
    </row>
    <row r="593">
      <c r="G593" s="46"/>
    </row>
    <row r="594">
      <c r="G594" s="46"/>
    </row>
    <row r="595">
      <c r="G595" s="46"/>
    </row>
    <row r="596">
      <c r="G596" s="46"/>
    </row>
    <row r="597">
      <c r="G597" s="46"/>
    </row>
    <row r="598">
      <c r="G598" s="46"/>
    </row>
    <row r="599">
      <c r="G599" s="46"/>
    </row>
    <row r="600">
      <c r="G600" s="46"/>
    </row>
    <row r="601">
      <c r="G601" s="46"/>
    </row>
    <row r="602">
      <c r="G602" s="46"/>
    </row>
    <row r="603">
      <c r="G603" s="46"/>
    </row>
    <row r="604">
      <c r="G604" s="46"/>
    </row>
    <row r="605">
      <c r="G605" s="46"/>
    </row>
    <row r="606">
      <c r="G606" s="46"/>
    </row>
    <row r="607">
      <c r="G607" s="46"/>
    </row>
    <row r="608">
      <c r="G608" s="46"/>
    </row>
    <row r="609">
      <c r="G609" s="46"/>
    </row>
    <row r="610">
      <c r="G610" s="46"/>
    </row>
    <row r="611">
      <c r="G611" s="46"/>
    </row>
    <row r="612">
      <c r="G612" s="46"/>
    </row>
    <row r="613">
      <c r="G613" s="46"/>
    </row>
    <row r="614">
      <c r="G614" s="46"/>
    </row>
    <row r="615">
      <c r="G615" s="46"/>
    </row>
    <row r="616">
      <c r="G616" s="46"/>
    </row>
    <row r="617">
      <c r="G617" s="46"/>
    </row>
    <row r="618">
      <c r="G618" s="46"/>
    </row>
    <row r="619">
      <c r="G619" s="46"/>
    </row>
    <row r="620">
      <c r="G620" s="46"/>
    </row>
    <row r="621">
      <c r="G621" s="46"/>
    </row>
    <row r="622">
      <c r="G622" s="46"/>
    </row>
    <row r="623">
      <c r="G623" s="46"/>
    </row>
    <row r="624">
      <c r="G624" s="46"/>
    </row>
    <row r="625">
      <c r="G625" s="46"/>
    </row>
    <row r="626">
      <c r="G626" s="46"/>
    </row>
    <row r="627">
      <c r="G627" s="46"/>
    </row>
    <row r="628">
      <c r="G628" s="46"/>
    </row>
    <row r="629">
      <c r="G629" s="46"/>
    </row>
    <row r="630">
      <c r="G630" s="46"/>
    </row>
    <row r="631">
      <c r="G631" s="46"/>
    </row>
    <row r="632">
      <c r="G632" s="46"/>
    </row>
    <row r="633">
      <c r="G633" s="46"/>
    </row>
    <row r="634">
      <c r="G634" s="46"/>
    </row>
    <row r="635">
      <c r="G635" s="46"/>
    </row>
    <row r="636">
      <c r="G636" s="46"/>
    </row>
    <row r="637">
      <c r="G637" s="46"/>
    </row>
    <row r="638">
      <c r="G638" s="46"/>
    </row>
    <row r="639">
      <c r="G639" s="46"/>
    </row>
    <row r="640">
      <c r="G640" s="46"/>
    </row>
    <row r="641">
      <c r="G641" s="46"/>
    </row>
    <row r="642">
      <c r="G642" s="46"/>
    </row>
    <row r="643">
      <c r="G643" s="46"/>
    </row>
    <row r="644">
      <c r="G644" s="46"/>
    </row>
    <row r="645">
      <c r="G645" s="46"/>
    </row>
    <row r="646">
      <c r="G646" s="46"/>
    </row>
    <row r="647">
      <c r="G647" s="46"/>
    </row>
    <row r="648">
      <c r="G648" s="46"/>
    </row>
    <row r="649">
      <c r="G649" s="46"/>
    </row>
    <row r="650">
      <c r="G650" s="46"/>
    </row>
    <row r="651">
      <c r="G651" s="46"/>
    </row>
    <row r="652">
      <c r="G652" s="46"/>
    </row>
    <row r="653">
      <c r="G653" s="46"/>
    </row>
    <row r="654">
      <c r="G654" s="46"/>
    </row>
    <row r="655">
      <c r="G655" s="46"/>
    </row>
    <row r="656">
      <c r="G656" s="46"/>
    </row>
    <row r="657">
      <c r="G657" s="46"/>
    </row>
    <row r="658">
      <c r="G658" s="46"/>
    </row>
    <row r="659">
      <c r="G659" s="46"/>
    </row>
    <row r="660">
      <c r="G660" s="46"/>
    </row>
    <row r="661">
      <c r="G661" s="46"/>
    </row>
    <row r="662">
      <c r="G662" s="46"/>
    </row>
    <row r="663">
      <c r="G663" s="46"/>
    </row>
    <row r="664">
      <c r="G664" s="46"/>
    </row>
    <row r="665">
      <c r="G665" s="46"/>
    </row>
    <row r="666">
      <c r="G666" s="46"/>
    </row>
    <row r="667">
      <c r="G667" s="46"/>
    </row>
    <row r="668">
      <c r="G668" s="46"/>
    </row>
    <row r="669">
      <c r="G669" s="46"/>
    </row>
    <row r="670">
      <c r="G670" s="46"/>
    </row>
    <row r="671">
      <c r="G671" s="46"/>
    </row>
    <row r="672">
      <c r="G672" s="46"/>
    </row>
    <row r="673">
      <c r="G673" s="46"/>
    </row>
    <row r="674">
      <c r="G674" s="46"/>
    </row>
    <row r="675">
      <c r="G675" s="46"/>
    </row>
    <row r="676">
      <c r="G676" s="46"/>
    </row>
    <row r="677">
      <c r="G677" s="46"/>
    </row>
    <row r="678">
      <c r="G678" s="46"/>
    </row>
    <row r="679">
      <c r="G679" s="46"/>
    </row>
    <row r="680">
      <c r="G680" s="46"/>
    </row>
    <row r="681">
      <c r="G681" s="46"/>
    </row>
    <row r="682">
      <c r="G682" s="46"/>
    </row>
    <row r="683">
      <c r="G683" s="46"/>
    </row>
    <row r="684">
      <c r="G684" s="46"/>
    </row>
    <row r="685">
      <c r="G685" s="46"/>
    </row>
    <row r="686">
      <c r="G686" s="46"/>
    </row>
    <row r="687">
      <c r="G687" s="46"/>
    </row>
    <row r="688">
      <c r="G688" s="46"/>
    </row>
    <row r="689">
      <c r="G689" s="46"/>
    </row>
    <row r="690">
      <c r="G690" s="46"/>
    </row>
    <row r="691">
      <c r="G691" s="46"/>
    </row>
    <row r="692">
      <c r="G692" s="46"/>
    </row>
    <row r="693">
      <c r="G693" s="46"/>
    </row>
    <row r="694">
      <c r="G694" s="46"/>
    </row>
    <row r="695">
      <c r="G695" s="46"/>
    </row>
    <row r="696">
      <c r="G696" s="46"/>
    </row>
    <row r="697">
      <c r="G697" s="46"/>
    </row>
    <row r="698">
      <c r="G698" s="46"/>
    </row>
    <row r="699">
      <c r="G699" s="46"/>
    </row>
    <row r="700">
      <c r="G700" s="46"/>
    </row>
    <row r="701">
      <c r="G701" s="46"/>
    </row>
    <row r="702">
      <c r="G702" s="46"/>
    </row>
    <row r="703">
      <c r="G703" s="46"/>
    </row>
    <row r="704">
      <c r="G704" s="46"/>
    </row>
    <row r="705">
      <c r="G705" s="46"/>
    </row>
    <row r="706">
      <c r="G706" s="46"/>
    </row>
    <row r="707">
      <c r="G707" s="46"/>
    </row>
    <row r="708">
      <c r="G708" s="46"/>
    </row>
    <row r="709">
      <c r="G709" s="46"/>
    </row>
    <row r="710">
      <c r="G710" s="46"/>
    </row>
    <row r="711">
      <c r="G711" s="46"/>
    </row>
    <row r="712">
      <c r="G712" s="46"/>
    </row>
    <row r="713">
      <c r="G713" s="46"/>
    </row>
    <row r="714">
      <c r="G714" s="46"/>
    </row>
    <row r="715">
      <c r="G715" s="46"/>
    </row>
    <row r="716">
      <c r="G716" s="46"/>
    </row>
    <row r="717">
      <c r="G717" s="46"/>
    </row>
    <row r="718">
      <c r="G718" s="46"/>
    </row>
    <row r="719">
      <c r="G719" s="46"/>
    </row>
    <row r="720">
      <c r="G720" s="46"/>
    </row>
    <row r="721">
      <c r="G721" s="46"/>
    </row>
    <row r="722">
      <c r="G722" s="46"/>
    </row>
    <row r="723">
      <c r="G723" s="46"/>
    </row>
    <row r="724">
      <c r="G724" s="46"/>
    </row>
    <row r="725">
      <c r="G725" s="46"/>
    </row>
    <row r="726">
      <c r="G726" s="46"/>
    </row>
    <row r="727">
      <c r="G727" s="46"/>
    </row>
    <row r="728">
      <c r="G728" s="46"/>
    </row>
    <row r="729">
      <c r="G729" s="46"/>
    </row>
    <row r="730">
      <c r="G730" s="46"/>
    </row>
    <row r="731">
      <c r="G731" s="46"/>
    </row>
    <row r="732">
      <c r="G732" s="46"/>
    </row>
    <row r="733">
      <c r="G733" s="46"/>
    </row>
    <row r="734">
      <c r="G734" s="46"/>
    </row>
    <row r="735">
      <c r="G735" s="46"/>
    </row>
    <row r="736">
      <c r="G736" s="46"/>
    </row>
    <row r="737">
      <c r="G737" s="46"/>
    </row>
    <row r="738">
      <c r="G738" s="46"/>
    </row>
    <row r="739">
      <c r="G739" s="46"/>
    </row>
    <row r="740">
      <c r="G740" s="46"/>
    </row>
    <row r="741">
      <c r="G741" s="46"/>
    </row>
    <row r="742">
      <c r="G742" s="46"/>
    </row>
    <row r="743">
      <c r="G743" s="46"/>
    </row>
    <row r="744">
      <c r="G744" s="46"/>
    </row>
    <row r="745">
      <c r="G745" s="46"/>
    </row>
    <row r="746">
      <c r="G746" s="46"/>
    </row>
    <row r="747">
      <c r="G747" s="46"/>
    </row>
    <row r="748">
      <c r="G748" s="46"/>
    </row>
    <row r="749">
      <c r="G749" s="46"/>
    </row>
    <row r="750">
      <c r="G750" s="46"/>
    </row>
    <row r="751">
      <c r="G751" s="46"/>
    </row>
    <row r="752">
      <c r="G752" s="46"/>
    </row>
    <row r="753">
      <c r="G753" s="46"/>
    </row>
    <row r="754">
      <c r="G754" s="46"/>
    </row>
    <row r="755">
      <c r="G755" s="46"/>
    </row>
    <row r="756">
      <c r="G756" s="46"/>
    </row>
    <row r="757">
      <c r="G757" s="46"/>
    </row>
    <row r="758">
      <c r="G758" s="46"/>
    </row>
    <row r="759">
      <c r="G759" s="46"/>
    </row>
    <row r="760">
      <c r="G760" s="46"/>
    </row>
    <row r="761">
      <c r="G761" s="46"/>
    </row>
    <row r="762">
      <c r="G762" s="46"/>
    </row>
    <row r="763">
      <c r="G763" s="46"/>
    </row>
    <row r="764">
      <c r="G764" s="46"/>
    </row>
    <row r="765">
      <c r="G765" s="46"/>
    </row>
    <row r="766">
      <c r="G766" s="46"/>
    </row>
    <row r="767">
      <c r="G767" s="46"/>
    </row>
    <row r="768">
      <c r="G768" s="46"/>
    </row>
    <row r="769">
      <c r="G769" s="46"/>
    </row>
    <row r="770">
      <c r="G770" s="46"/>
    </row>
    <row r="771">
      <c r="G771" s="46"/>
    </row>
    <row r="772">
      <c r="G772" s="46"/>
    </row>
    <row r="773">
      <c r="G773" s="46"/>
    </row>
    <row r="774">
      <c r="G774" s="46"/>
    </row>
    <row r="775">
      <c r="G775" s="46"/>
    </row>
    <row r="776">
      <c r="G776" s="46"/>
    </row>
    <row r="777">
      <c r="G777" s="46"/>
    </row>
    <row r="778">
      <c r="G778" s="46"/>
    </row>
    <row r="779">
      <c r="G779" s="46"/>
    </row>
    <row r="780">
      <c r="G780" s="46"/>
    </row>
    <row r="781">
      <c r="G781" s="46"/>
    </row>
    <row r="782">
      <c r="G782" s="46"/>
    </row>
    <row r="783">
      <c r="G783" s="46"/>
    </row>
    <row r="784">
      <c r="G784" s="46"/>
    </row>
    <row r="785">
      <c r="G785" s="46"/>
    </row>
    <row r="786">
      <c r="G786" s="46"/>
    </row>
    <row r="787">
      <c r="G787" s="46"/>
    </row>
    <row r="788">
      <c r="G788" s="46"/>
    </row>
    <row r="789">
      <c r="G789" s="46"/>
    </row>
    <row r="790">
      <c r="G790" s="46"/>
    </row>
    <row r="791">
      <c r="G791" s="46"/>
    </row>
    <row r="792">
      <c r="G792" s="46"/>
    </row>
    <row r="793">
      <c r="G793" s="46"/>
    </row>
    <row r="794">
      <c r="G794" s="46"/>
    </row>
    <row r="795">
      <c r="G795" s="46"/>
    </row>
    <row r="796">
      <c r="G796" s="46"/>
    </row>
    <row r="797">
      <c r="G797" s="46"/>
    </row>
    <row r="798">
      <c r="G798" s="46"/>
    </row>
    <row r="799">
      <c r="G799" s="46"/>
    </row>
    <row r="800">
      <c r="G800" s="46"/>
    </row>
    <row r="801">
      <c r="G801" s="46"/>
    </row>
    <row r="802">
      <c r="G802" s="46"/>
    </row>
    <row r="803">
      <c r="G803" s="46"/>
    </row>
    <row r="804">
      <c r="G804" s="46"/>
    </row>
    <row r="805">
      <c r="G805" s="46"/>
    </row>
    <row r="806">
      <c r="G806" s="46"/>
    </row>
    <row r="807">
      <c r="G807" s="46"/>
    </row>
    <row r="808">
      <c r="G808" s="46"/>
    </row>
    <row r="809">
      <c r="G809" s="46"/>
    </row>
    <row r="810">
      <c r="G810" s="46"/>
    </row>
    <row r="811">
      <c r="G811" s="46"/>
    </row>
    <row r="812">
      <c r="G812" s="46"/>
    </row>
    <row r="813">
      <c r="G813" s="46"/>
    </row>
    <row r="814">
      <c r="G814" s="46"/>
    </row>
    <row r="815">
      <c r="G815" s="46"/>
    </row>
    <row r="816">
      <c r="G816" s="46"/>
    </row>
    <row r="817">
      <c r="G817" s="46"/>
    </row>
    <row r="818">
      <c r="G818" s="46"/>
    </row>
    <row r="819">
      <c r="G819" s="46"/>
    </row>
    <row r="820">
      <c r="G820" s="46"/>
    </row>
    <row r="821">
      <c r="G821" s="46"/>
    </row>
    <row r="822">
      <c r="G822" s="46"/>
    </row>
    <row r="823">
      <c r="G823" s="46"/>
    </row>
    <row r="824">
      <c r="G824" s="46"/>
    </row>
    <row r="825">
      <c r="G825" s="46"/>
    </row>
    <row r="826">
      <c r="G826" s="46"/>
    </row>
    <row r="827">
      <c r="G827" s="46"/>
    </row>
    <row r="828">
      <c r="G828" s="46"/>
    </row>
    <row r="829">
      <c r="G829" s="46"/>
    </row>
    <row r="830">
      <c r="G830" s="46"/>
    </row>
    <row r="831">
      <c r="G831" s="46"/>
    </row>
    <row r="832">
      <c r="G832" s="46"/>
    </row>
    <row r="833">
      <c r="G833" s="46"/>
    </row>
    <row r="834">
      <c r="G834" s="46"/>
    </row>
    <row r="835">
      <c r="G835" s="46"/>
    </row>
    <row r="836">
      <c r="G836" s="46"/>
    </row>
    <row r="837">
      <c r="G837" s="46"/>
    </row>
    <row r="838">
      <c r="G838" s="46"/>
    </row>
    <row r="839">
      <c r="G839" s="46"/>
    </row>
    <row r="840">
      <c r="G840" s="46"/>
    </row>
    <row r="841">
      <c r="G841" s="46"/>
    </row>
    <row r="842">
      <c r="G842" s="46"/>
    </row>
    <row r="843">
      <c r="G843" s="46"/>
    </row>
    <row r="844">
      <c r="G844" s="46"/>
    </row>
    <row r="845">
      <c r="G845" s="46"/>
    </row>
    <row r="846">
      <c r="G846" s="46"/>
    </row>
    <row r="847">
      <c r="G847" s="46"/>
    </row>
    <row r="848">
      <c r="G848" s="46"/>
    </row>
    <row r="849">
      <c r="G849" s="46"/>
    </row>
    <row r="850">
      <c r="G850" s="46"/>
    </row>
    <row r="851">
      <c r="G851" s="46"/>
    </row>
    <row r="852">
      <c r="G852" s="46"/>
    </row>
    <row r="853">
      <c r="G853" s="46"/>
    </row>
    <row r="854">
      <c r="G854" s="46"/>
    </row>
    <row r="855">
      <c r="G855" s="46"/>
    </row>
    <row r="856">
      <c r="G856" s="46"/>
    </row>
    <row r="857">
      <c r="G857" s="46"/>
    </row>
    <row r="858">
      <c r="G858" s="46"/>
    </row>
    <row r="859">
      <c r="G859" s="46"/>
    </row>
    <row r="860">
      <c r="G860" s="46"/>
    </row>
    <row r="861">
      <c r="G861" s="46"/>
    </row>
    <row r="862">
      <c r="G862" s="46"/>
    </row>
    <row r="863">
      <c r="G863" s="46"/>
    </row>
    <row r="864">
      <c r="G864" s="46"/>
    </row>
    <row r="865">
      <c r="G865" s="46"/>
    </row>
    <row r="866">
      <c r="G866" s="46"/>
    </row>
    <row r="867">
      <c r="G867" s="46"/>
    </row>
    <row r="868">
      <c r="G868" s="46"/>
    </row>
    <row r="869">
      <c r="G869" s="46"/>
    </row>
    <row r="870">
      <c r="G870" s="46"/>
    </row>
    <row r="871">
      <c r="G871" s="46"/>
    </row>
    <row r="872">
      <c r="G872" s="46"/>
    </row>
    <row r="873">
      <c r="G873" s="46"/>
    </row>
    <row r="874">
      <c r="G874" s="46"/>
    </row>
    <row r="875">
      <c r="G875" s="46"/>
    </row>
    <row r="876">
      <c r="G876" s="46"/>
    </row>
    <row r="877">
      <c r="G877" s="46"/>
    </row>
    <row r="878">
      <c r="G878" s="46"/>
    </row>
    <row r="879">
      <c r="G879" s="46"/>
    </row>
    <row r="880">
      <c r="G880" s="46"/>
    </row>
    <row r="881">
      <c r="G881" s="46"/>
    </row>
    <row r="882">
      <c r="G882" s="46"/>
    </row>
    <row r="883">
      <c r="G883" s="46"/>
    </row>
    <row r="884">
      <c r="G884" s="46"/>
    </row>
    <row r="885">
      <c r="G885" s="46"/>
    </row>
    <row r="886">
      <c r="G886" s="46"/>
    </row>
    <row r="887">
      <c r="G887" s="46"/>
    </row>
    <row r="888">
      <c r="G888" s="46"/>
    </row>
    <row r="889">
      <c r="G889" s="46"/>
    </row>
    <row r="890">
      <c r="G890" s="46"/>
    </row>
    <row r="891">
      <c r="G891" s="46"/>
    </row>
    <row r="892">
      <c r="G892" s="46"/>
    </row>
    <row r="893">
      <c r="G893" s="46"/>
    </row>
    <row r="894">
      <c r="G894" s="46"/>
    </row>
    <row r="895">
      <c r="G895" s="46"/>
    </row>
    <row r="896">
      <c r="G896" s="46"/>
    </row>
    <row r="897">
      <c r="G897" s="46"/>
    </row>
    <row r="898">
      <c r="G898" s="46"/>
    </row>
    <row r="899">
      <c r="G899" s="46"/>
    </row>
    <row r="900">
      <c r="G900" s="46"/>
    </row>
    <row r="901">
      <c r="G901" s="46"/>
    </row>
    <row r="902">
      <c r="G902" s="46"/>
    </row>
    <row r="903">
      <c r="G903" s="46"/>
    </row>
    <row r="904">
      <c r="G904" s="46"/>
    </row>
    <row r="905">
      <c r="G905" s="46"/>
    </row>
    <row r="906">
      <c r="G906" s="46"/>
    </row>
    <row r="907">
      <c r="G907" s="46"/>
    </row>
    <row r="908">
      <c r="G908" s="46"/>
    </row>
    <row r="909">
      <c r="G909" s="46"/>
    </row>
    <row r="910">
      <c r="G910" s="46"/>
    </row>
    <row r="911">
      <c r="G911" s="46"/>
    </row>
    <row r="912">
      <c r="G912" s="46"/>
    </row>
    <row r="913">
      <c r="G913" s="46"/>
    </row>
    <row r="914">
      <c r="G914" s="46"/>
    </row>
    <row r="915">
      <c r="G915" s="46"/>
    </row>
    <row r="916">
      <c r="G916" s="46"/>
    </row>
    <row r="917">
      <c r="G917" s="46"/>
    </row>
    <row r="918">
      <c r="G918" s="46"/>
    </row>
    <row r="919">
      <c r="G919" s="46"/>
    </row>
    <row r="920">
      <c r="G920" s="46"/>
    </row>
    <row r="921">
      <c r="G921" s="46"/>
    </row>
    <row r="922">
      <c r="G922" s="46"/>
    </row>
    <row r="923">
      <c r="G923" s="46"/>
    </row>
    <row r="924">
      <c r="G924" s="46"/>
    </row>
    <row r="925">
      <c r="G925" s="46"/>
    </row>
    <row r="926">
      <c r="G926" s="46"/>
    </row>
    <row r="927">
      <c r="G927" s="46"/>
    </row>
    <row r="928">
      <c r="G928" s="46"/>
    </row>
    <row r="929">
      <c r="G929" s="46"/>
    </row>
    <row r="930">
      <c r="G930" s="46"/>
    </row>
    <row r="931">
      <c r="G931" s="46"/>
    </row>
    <row r="932">
      <c r="G932" s="46"/>
    </row>
    <row r="933">
      <c r="G933" s="46"/>
    </row>
    <row r="934">
      <c r="G934" s="46"/>
    </row>
    <row r="935">
      <c r="G935" s="46"/>
    </row>
    <row r="936">
      <c r="G936" s="46"/>
    </row>
    <row r="937">
      <c r="G937" s="46"/>
    </row>
    <row r="938">
      <c r="G938" s="46"/>
    </row>
    <row r="939">
      <c r="G939" s="46"/>
    </row>
    <row r="940">
      <c r="G940" s="46"/>
    </row>
    <row r="941">
      <c r="G941" s="46"/>
    </row>
    <row r="942">
      <c r="G942" s="46"/>
    </row>
    <row r="943">
      <c r="G943" s="46"/>
    </row>
    <row r="944">
      <c r="G944" s="46"/>
    </row>
    <row r="945">
      <c r="G945" s="46"/>
    </row>
    <row r="946">
      <c r="G946" s="46"/>
    </row>
    <row r="947">
      <c r="G947" s="46"/>
    </row>
    <row r="948">
      <c r="G948" s="46"/>
    </row>
    <row r="949">
      <c r="G949" s="46"/>
    </row>
    <row r="950">
      <c r="G950" s="46"/>
    </row>
    <row r="951">
      <c r="G951" s="46"/>
    </row>
    <row r="952">
      <c r="G952" s="46"/>
    </row>
    <row r="953">
      <c r="G953" s="46"/>
    </row>
    <row r="954">
      <c r="G954" s="46"/>
    </row>
    <row r="955">
      <c r="G955" s="46"/>
    </row>
    <row r="956">
      <c r="G956" s="46"/>
    </row>
    <row r="957">
      <c r="G957" s="46"/>
    </row>
    <row r="958">
      <c r="G958" s="46"/>
    </row>
    <row r="959">
      <c r="G959" s="46"/>
    </row>
    <row r="960">
      <c r="G960" s="46"/>
    </row>
    <row r="961">
      <c r="G961" s="46"/>
    </row>
    <row r="962">
      <c r="G962" s="46"/>
    </row>
    <row r="963">
      <c r="G963" s="46"/>
    </row>
    <row r="964">
      <c r="G964" s="46"/>
    </row>
    <row r="965">
      <c r="G965" s="46"/>
    </row>
    <row r="966">
      <c r="G966" s="46"/>
    </row>
    <row r="967">
      <c r="G967" s="46"/>
    </row>
    <row r="968">
      <c r="G968" s="46"/>
    </row>
    <row r="969">
      <c r="G969" s="46"/>
    </row>
    <row r="970">
      <c r="G970" s="46"/>
    </row>
    <row r="971">
      <c r="G971" s="46"/>
    </row>
    <row r="972">
      <c r="G972" s="46"/>
    </row>
    <row r="973">
      <c r="G973" s="46"/>
    </row>
    <row r="974">
      <c r="G974" s="46"/>
    </row>
    <row r="975">
      <c r="G975" s="46"/>
    </row>
    <row r="976">
      <c r="G976" s="46"/>
    </row>
    <row r="977">
      <c r="G977" s="46"/>
    </row>
    <row r="978">
      <c r="G978" s="46"/>
    </row>
    <row r="979">
      <c r="G979" s="46"/>
    </row>
    <row r="980">
      <c r="G980" s="46"/>
    </row>
    <row r="981">
      <c r="G981" s="46"/>
    </row>
    <row r="982">
      <c r="G982" s="46"/>
    </row>
    <row r="983">
      <c r="G983" s="46"/>
    </row>
    <row r="984">
      <c r="G984" s="46"/>
    </row>
    <row r="985">
      <c r="G985" s="46"/>
    </row>
    <row r="986">
      <c r="G986" s="46"/>
    </row>
    <row r="987">
      <c r="G987" s="46"/>
    </row>
    <row r="988">
      <c r="G988" s="46"/>
    </row>
    <row r="989">
      <c r="G989" s="46"/>
    </row>
    <row r="990">
      <c r="G990" s="46"/>
    </row>
    <row r="991">
      <c r="G991" s="46"/>
    </row>
    <row r="992">
      <c r="G992" s="46"/>
    </row>
    <row r="993">
      <c r="G993" s="46"/>
    </row>
    <row r="994">
      <c r="G994" s="4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9.29"/>
    <col customWidth="1" min="8" max="8" width="29.14"/>
    <col customWidth="1" min="9" max="9" width="24.86"/>
  </cols>
  <sheetData>
    <row r="1">
      <c r="A1" s="1" t="s">
        <v>0</v>
      </c>
      <c r="B1" s="1" t="s">
        <v>23</v>
      </c>
      <c r="C1" s="1" t="s">
        <v>106</v>
      </c>
      <c r="D1" s="1" t="s">
        <v>361</v>
      </c>
      <c r="E1" s="1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</row>
    <row r="2">
      <c r="A2" s="10">
        <v>1.0</v>
      </c>
      <c r="B2" s="10" t="s">
        <v>368</v>
      </c>
      <c r="C2" s="10" t="s">
        <v>369</v>
      </c>
      <c r="D2" s="10" t="str">
        <f t="shared" ref="D2:D5" si="1">0.4*0.25</f>
        <v>0.1</v>
      </c>
      <c r="E2" s="10">
        <v>0.2</v>
      </c>
      <c r="F2" s="10">
        <v>0.0</v>
      </c>
      <c r="G2" s="10">
        <v>0.0</v>
      </c>
      <c r="H2" s="10">
        <v>0.0</v>
      </c>
      <c r="I2" s="10">
        <v>0.0</v>
      </c>
      <c r="J2" s="10" t="b">
        <v>0</v>
      </c>
    </row>
    <row r="3">
      <c r="A3" s="10">
        <v>2.0</v>
      </c>
      <c r="B3" s="10" t="s">
        <v>370</v>
      </c>
      <c r="C3" s="10" t="s">
        <v>369</v>
      </c>
      <c r="D3" s="10" t="str">
        <f t="shared" si="1"/>
        <v>0.1</v>
      </c>
      <c r="E3" s="10">
        <v>0.0</v>
      </c>
      <c r="F3" s="10">
        <v>1.0</v>
      </c>
      <c r="G3" s="10">
        <v>0.0</v>
      </c>
      <c r="H3" s="10">
        <v>0.0</v>
      </c>
      <c r="I3" s="10">
        <v>0.0</v>
      </c>
      <c r="J3" s="10" t="b">
        <v>0</v>
      </c>
    </row>
    <row r="4">
      <c r="A4" s="10">
        <v>3.0</v>
      </c>
      <c r="B4" s="10" t="s">
        <v>371</v>
      </c>
      <c r="C4" s="10" t="s">
        <v>369</v>
      </c>
      <c r="D4" s="10" t="str">
        <f t="shared" si="1"/>
        <v>0.1</v>
      </c>
      <c r="E4" s="10">
        <v>0.0</v>
      </c>
      <c r="F4" s="10">
        <v>0.0</v>
      </c>
      <c r="G4" s="10">
        <v>2.0</v>
      </c>
      <c r="H4" s="10">
        <v>0.0</v>
      </c>
      <c r="I4" s="10">
        <v>10.0</v>
      </c>
      <c r="J4" s="10" t="b">
        <v>0</v>
      </c>
    </row>
    <row r="5">
      <c r="A5" s="10">
        <v>4.0</v>
      </c>
      <c r="B5" s="10" t="s">
        <v>372</v>
      </c>
      <c r="C5" s="10" t="s">
        <v>369</v>
      </c>
      <c r="D5" s="10" t="str">
        <f t="shared" si="1"/>
        <v>0.1</v>
      </c>
      <c r="E5" s="10">
        <v>0.0</v>
      </c>
      <c r="F5" s="10">
        <v>0.0</v>
      </c>
      <c r="G5" s="10">
        <v>0.0</v>
      </c>
      <c r="H5" s="10">
        <v>5.0</v>
      </c>
      <c r="I5" s="10">
        <v>10.0</v>
      </c>
      <c r="J5" s="10" t="b">
        <v>0</v>
      </c>
    </row>
    <row r="6">
      <c r="A6" s="10">
        <v>5.0</v>
      </c>
      <c r="B6" s="10" t="s">
        <v>373</v>
      </c>
      <c r="C6" s="10" t="s">
        <v>369</v>
      </c>
      <c r="D6" s="10" t="str">
        <f t="shared" ref="D6:D9" si="2">0.3*0.25</f>
        <v>0.075</v>
      </c>
      <c r="E6" s="10">
        <v>0.3</v>
      </c>
      <c r="F6" s="10">
        <v>0.0</v>
      </c>
      <c r="G6" s="10">
        <v>0.0</v>
      </c>
      <c r="H6" s="10">
        <v>0.0</v>
      </c>
      <c r="I6" s="10">
        <v>0.0</v>
      </c>
      <c r="J6" s="10" t="b">
        <v>0</v>
      </c>
    </row>
    <row r="7">
      <c r="A7" s="10">
        <v>6.0</v>
      </c>
      <c r="B7" s="10" t="s">
        <v>374</v>
      </c>
      <c r="C7" s="10" t="s">
        <v>369</v>
      </c>
      <c r="D7" s="10" t="str">
        <f t="shared" si="2"/>
        <v>0.075</v>
      </c>
      <c r="E7" s="10">
        <v>0.0</v>
      </c>
      <c r="F7" s="10">
        <v>2.0</v>
      </c>
      <c r="G7" s="10">
        <v>0.0</v>
      </c>
      <c r="H7" s="10">
        <v>0.0</v>
      </c>
      <c r="I7" s="10">
        <v>0.0</v>
      </c>
      <c r="J7" s="10" t="b">
        <v>0</v>
      </c>
    </row>
    <row r="8">
      <c r="A8" s="10">
        <v>7.0</v>
      </c>
      <c r="B8" s="10" t="s">
        <v>375</v>
      </c>
      <c r="C8" s="10" t="s">
        <v>369</v>
      </c>
      <c r="D8" s="10" t="str">
        <f t="shared" si="2"/>
        <v>0.075</v>
      </c>
      <c r="E8" s="10">
        <v>0.0</v>
      </c>
      <c r="F8" s="10">
        <v>0.0</v>
      </c>
      <c r="G8" s="10">
        <v>3.0</v>
      </c>
      <c r="H8" s="10">
        <v>0.0</v>
      </c>
      <c r="I8" s="10">
        <v>10.0</v>
      </c>
      <c r="J8" s="10" t="b">
        <v>0</v>
      </c>
    </row>
    <row r="9">
      <c r="A9" s="10">
        <v>8.0</v>
      </c>
      <c r="B9" s="10" t="s">
        <v>376</v>
      </c>
      <c r="C9" s="10" t="s">
        <v>369</v>
      </c>
      <c r="D9" s="10" t="str">
        <f t="shared" si="2"/>
        <v>0.075</v>
      </c>
      <c r="E9" s="10">
        <v>0.0</v>
      </c>
      <c r="F9" s="10">
        <v>0.0</v>
      </c>
      <c r="G9" s="10">
        <v>0.0</v>
      </c>
      <c r="H9" s="10">
        <v>10.0</v>
      </c>
      <c r="I9" s="10">
        <v>10.0</v>
      </c>
      <c r="J9" s="10" t="b">
        <v>0</v>
      </c>
    </row>
    <row r="10">
      <c r="A10" s="10">
        <v>9.0</v>
      </c>
      <c r="B10" s="10" t="s">
        <v>377</v>
      </c>
      <c r="C10" s="10" t="s">
        <v>369</v>
      </c>
      <c r="D10" s="10" t="str">
        <f t="shared" ref="D10:D13" si="3">0.15*0.25</f>
        <v>0.0375</v>
      </c>
      <c r="E10" s="10">
        <v>0.5</v>
      </c>
      <c r="F10" s="10">
        <v>0.0</v>
      </c>
      <c r="G10" s="10">
        <v>0.0</v>
      </c>
      <c r="H10" s="10">
        <v>0.0</v>
      </c>
      <c r="I10" s="10">
        <v>0.0</v>
      </c>
      <c r="J10" s="10" t="b">
        <v>0</v>
      </c>
    </row>
    <row r="11">
      <c r="A11" s="10">
        <v>10.0</v>
      </c>
      <c r="B11" s="10" t="s">
        <v>378</v>
      </c>
      <c r="C11" s="10" t="s">
        <v>369</v>
      </c>
      <c r="D11" s="10" t="str">
        <f t="shared" si="3"/>
        <v>0.0375</v>
      </c>
      <c r="E11" s="10">
        <v>0.0</v>
      </c>
      <c r="F11" s="10">
        <v>3.0</v>
      </c>
      <c r="G11" s="10">
        <v>0.0</v>
      </c>
      <c r="H11" s="10">
        <v>0.0</v>
      </c>
      <c r="I11" s="10">
        <v>0.0</v>
      </c>
      <c r="J11" s="10" t="b">
        <v>0</v>
      </c>
    </row>
    <row r="12">
      <c r="A12" s="10">
        <v>11.0</v>
      </c>
      <c r="B12" s="10" t="s">
        <v>379</v>
      </c>
      <c r="C12" s="10" t="s">
        <v>369</v>
      </c>
      <c r="D12" s="10" t="str">
        <f t="shared" si="3"/>
        <v>0.0375</v>
      </c>
      <c r="E12" s="10">
        <v>0.0</v>
      </c>
      <c r="F12" s="10">
        <v>0.0</v>
      </c>
      <c r="G12" s="10">
        <v>5.0</v>
      </c>
      <c r="H12" s="10">
        <v>0.0</v>
      </c>
      <c r="I12" s="10">
        <v>10.0</v>
      </c>
      <c r="J12" s="10" t="b">
        <v>0</v>
      </c>
    </row>
    <row r="13">
      <c r="A13" s="10">
        <v>12.0</v>
      </c>
      <c r="B13" s="10" t="s">
        <v>380</v>
      </c>
      <c r="C13" s="10" t="s">
        <v>369</v>
      </c>
      <c r="D13" s="10" t="str">
        <f t="shared" si="3"/>
        <v>0.0375</v>
      </c>
      <c r="E13" s="10">
        <v>0.0</v>
      </c>
      <c r="F13" s="10">
        <v>0.0</v>
      </c>
      <c r="G13" s="10">
        <v>0.0</v>
      </c>
      <c r="H13" s="10">
        <v>15.0</v>
      </c>
      <c r="I13" s="10">
        <v>10.0</v>
      </c>
      <c r="J13" s="10" t="b">
        <v>0</v>
      </c>
    </row>
    <row r="14">
      <c r="A14" s="10">
        <v>13.0</v>
      </c>
      <c r="B14" s="10" t="s">
        <v>381</v>
      </c>
      <c r="C14" s="10" t="s">
        <v>369</v>
      </c>
      <c r="D14" s="10" t="str">
        <f t="shared" ref="D14:D17" si="4">0.1*0.25</f>
        <v>0.025</v>
      </c>
      <c r="E14" s="10">
        <v>0.75</v>
      </c>
      <c r="F14" s="10">
        <v>0.0</v>
      </c>
      <c r="G14" s="10">
        <v>0.0</v>
      </c>
      <c r="H14" s="10">
        <v>0.0</v>
      </c>
      <c r="I14" s="10">
        <v>0.0</v>
      </c>
      <c r="J14" s="10" t="b">
        <v>0</v>
      </c>
    </row>
    <row r="15">
      <c r="A15" s="10">
        <v>14.0</v>
      </c>
      <c r="B15" s="10" t="s">
        <v>382</v>
      </c>
      <c r="C15" s="10" t="s">
        <v>369</v>
      </c>
      <c r="D15" s="10" t="str">
        <f t="shared" si="4"/>
        <v>0.025</v>
      </c>
      <c r="E15" s="10">
        <v>0.0</v>
      </c>
      <c r="F15" s="10">
        <v>4.0</v>
      </c>
      <c r="G15" s="10">
        <v>0.0</v>
      </c>
      <c r="H15" s="10">
        <v>0.0</v>
      </c>
      <c r="I15" s="10">
        <v>0.0</v>
      </c>
      <c r="J15" s="10" t="b">
        <v>0</v>
      </c>
    </row>
    <row r="16">
      <c r="A16" s="10">
        <v>15.0</v>
      </c>
      <c r="B16" s="10" t="s">
        <v>383</v>
      </c>
      <c r="C16" s="10" t="s">
        <v>369</v>
      </c>
      <c r="D16" s="10" t="str">
        <f t="shared" si="4"/>
        <v>0.025</v>
      </c>
      <c r="E16" s="10">
        <v>0.0</v>
      </c>
      <c r="F16" s="10">
        <v>0.0</v>
      </c>
      <c r="G16" s="10">
        <v>10.0</v>
      </c>
      <c r="H16" s="10">
        <v>0.0</v>
      </c>
      <c r="I16" s="10">
        <v>10.0</v>
      </c>
      <c r="J16" s="10" t="b">
        <v>0</v>
      </c>
    </row>
    <row r="17">
      <c r="A17" s="10">
        <v>16.0</v>
      </c>
      <c r="B17" s="10" t="s">
        <v>384</v>
      </c>
      <c r="C17" s="10" t="s">
        <v>369</v>
      </c>
      <c r="D17" s="10" t="str">
        <f t="shared" si="4"/>
        <v>0.025</v>
      </c>
      <c r="E17" s="10">
        <v>0.0</v>
      </c>
      <c r="F17" s="10">
        <v>0.0</v>
      </c>
      <c r="G17" s="10">
        <v>0.0</v>
      </c>
      <c r="H17" s="10">
        <v>20.0</v>
      </c>
      <c r="I17" s="10">
        <v>10.0</v>
      </c>
      <c r="J17" s="10" t="b">
        <v>0</v>
      </c>
    </row>
    <row r="18">
      <c r="A18" s="10">
        <v>17.0</v>
      </c>
      <c r="B18" s="10" t="s">
        <v>385</v>
      </c>
      <c r="C18" s="10" t="s">
        <v>369</v>
      </c>
      <c r="D18" s="10" t="str">
        <f t="shared" ref="D18:D21" si="5">0.05*0.25</f>
        <v>0.0125</v>
      </c>
      <c r="E18" s="10">
        <v>1.0</v>
      </c>
      <c r="F18" s="10">
        <v>0.0</v>
      </c>
      <c r="G18" s="10">
        <v>0.0</v>
      </c>
      <c r="H18" s="10">
        <v>0.0</v>
      </c>
      <c r="I18" s="10">
        <v>0.0</v>
      </c>
      <c r="J18" s="10" t="b">
        <v>0</v>
      </c>
    </row>
    <row r="19">
      <c r="A19" s="10">
        <v>18.0</v>
      </c>
      <c r="B19" s="10" t="s">
        <v>386</v>
      </c>
      <c r="C19" s="10" t="s">
        <v>369</v>
      </c>
      <c r="D19" s="10" t="str">
        <f t="shared" si="5"/>
        <v>0.0125</v>
      </c>
      <c r="E19" s="10">
        <v>0.0</v>
      </c>
      <c r="F19" s="10">
        <v>5.0</v>
      </c>
      <c r="G19" s="10">
        <v>0.0</v>
      </c>
      <c r="H19" s="10">
        <v>0.0</v>
      </c>
      <c r="I19" s="10">
        <v>0.0</v>
      </c>
      <c r="J19" s="10" t="b">
        <v>0</v>
      </c>
    </row>
    <row r="20">
      <c r="A20" s="10">
        <v>19.0</v>
      </c>
      <c r="B20" s="10" t="s">
        <v>387</v>
      </c>
      <c r="C20" s="10" t="s">
        <v>369</v>
      </c>
      <c r="D20" s="10" t="str">
        <f t="shared" si="5"/>
        <v>0.0125</v>
      </c>
      <c r="E20" s="10">
        <v>0.0</v>
      </c>
      <c r="F20" s="10">
        <v>0.0</v>
      </c>
      <c r="G20" s="10">
        <v>100.0</v>
      </c>
      <c r="H20" s="10">
        <v>0.0</v>
      </c>
      <c r="I20" s="10">
        <v>10.0</v>
      </c>
      <c r="J20" s="10" t="b">
        <v>0</v>
      </c>
    </row>
    <row r="21">
      <c r="A21" s="10">
        <v>20.0</v>
      </c>
      <c r="B21" s="10" t="s">
        <v>388</v>
      </c>
      <c r="C21" s="10" t="s">
        <v>369</v>
      </c>
      <c r="D21" s="10" t="str">
        <f t="shared" si="5"/>
        <v>0.0125</v>
      </c>
      <c r="E21" s="10">
        <v>0.0</v>
      </c>
      <c r="F21" s="10">
        <v>0.0</v>
      </c>
      <c r="G21" s="10">
        <v>0.0</v>
      </c>
      <c r="H21" s="10">
        <v>30.0</v>
      </c>
      <c r="I21" s="10">
        <v>10.0</v>
      </c>
      <c r="J21" s="10" t="b">
        <v>0</v>
      </c>
    </row>
    <row r="22">
      <c r="B22" s="10"/>
      <c r="C22" s="10"/>
      <c r="D22" s="10"/>
      <c r="E22" s="10"/>
    </row>
    <row r="23">
      <c r="B23" s="10"/>
      <c r="C23" s="10"/>
      <c r="D23" s="10"/>
      <c r="F23" s="10"/>
    </row>
    <row r="24">
      <c r="B24" s="10"/>
      <c r="C24" s="10"/>
      <c r="D24" s="10"/>
      <c r="I24" s="10"/>
    </row>
    <row r="25">
      <c r="B25" s="10"/>
      <c r="C25" s="10"/>
      <c r="D25" s="10"/>
      <c r="G25" s="10"/>
    </row>
    <row r="26">
      <c r="B26" s="10"/>
      <c r="C26" s="10"/>
      <c r="D26" s="10"/>
      <c r="H26" s="10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23</v>
      </c>
      <c r="C1" s="1" t="s">
        <v>106</v>
      </c>
      <c r="D1" s="1" t="s">
        <v>361</v>
      </c>
      <c r="E1" s="1" t="s">
        <v>362</v>
      </c>
      <c r="F1" s="1" t="s">
        <v>363</v>
      </c>
      <c r="G1" s="1" t="s">
        <v>389</v>
      </c>
      <c r="H1" s="1" t="s">
        <v>390</v>
      </c>
    </row>
    <row r="2">
      <c r="A2" s="10">
        <v>1.0</v>
      </c>
      <c r="B2" s="10" t="s">
        <v>391</v>
      </c>
      <c r="C2" s="10" t="s">
        <v>369</v>
      </c>
      <c r="D2" s="37" t="str">
        <f t="shared" ref="D2:D4" si="1">0.7*9/36</f>
        <v>0.175</v>
      </c>
      <c r="E2" s="10">
        <v>0.3</v>
      </c>
      <c r="F2" s="10">
        <v>0.0</v>
      </c>
      <c r="G2" s="10">
        <v>0.0</v>
      </c>
      <c r="H2" s="10">
        <v>2.0</v>
      </c>
    </row>
    <row r="3">
      <c r="A3" s="10">
        <v>2.0</v>
      </c>
      <c r="B3" s="10" t="s">
        <v>392</v>
      </c>
      <c r="C3" s="10" t="s">
        <v>369</v>
      </c>
      <c r="D3" s="37" t="str">
        <f t="shared" si="1"/>
        <v>0.175</v>
      </c>
      <c r="E3" s="10">
        <v>0.5</v>
      </c>
      <c r="F3" s="10">
        <v>0.0</v>
      </c>
      <c r="G3" s="10">
        <v>0.0</v>
      </c>
      <c r="H3" s="10">
        <v>2.0</v>
      </c>
    </row>
    <row r="4">
      <c r="A4" s="10">
        <v>3.0</v>
      </c>
      <c r="B4" s="10" t="s">
        <v>393</v>
      </c>
      <c r="C4" s="10" t="s">
        <v>369</v>
      </c>
      <c r="D4" s="37" t="str">
        <f t="shared" si="1"/>
        <v>0.175</v>
      </c>
      <c r="E4" s="10">
        <v>0.75</v>
      </c>
      <c r="F4" s="10">
        <v>0.0</v>
      </c>
      <c r="G4" s="10">
        <v>0.0</v>
      </c>
      <c r="H4" s="10">
        <v>2.0</v>
      </c>
    </row>
    <row r="5">
      <c r="A5" s="10">
        <v>4.0</v>
      </c>
      <c r="B5" s="10" t="s">
        <v>394</v>
      </c>
      <c r="C5" s="10" t="s">
        <v>369</v>
      </c>
      <c r="D5" s="37" t="str">
        <f>0.7*5/36</f>
        <v>0.097</v>
      </c>
      <c r="E5" s="10">
        <v>1.0</v>
      </c>
      <c r="F5" s="10">
        <v>0.0</v>
      </c>
      <c r="G5" s="10">
        <v>0.0</v>
      </c>
      <c r="H5" s="10">
        <v>2.0</v>
      </c>
    </row>
    <row r="6">
      <c r="A6" s="10">
        <v>5.0</v>
      </c>
      <c r="B6" s="10" t="s">
        <v>395</v>
      </c>
      <c r="C6" s="10" t="s">
        <v>369</v>
      </c>
      <c r="D6" s="37" t="str">
        <f>0.7*3/36</f>
        <v>0.058</v>
      </c>
      <c r="E6" s="10">
        <v>1.5</v>
      </c>
      <c r="F6" s="10">
        <v>0.0</v>
      </c>
      <c r="G6" s="10">
        <v>0.0</v>
      </c>
      <c r="H6" s="10">
        <v>2.0</v>
      </c>
    </row>
    <row r="7">
      <c r="A7" s="10">
        <v>6.0</v>
      </c>
      <c r="B7" s="10" t="s">
        <v>396</v>
      </c>
      <c r="C7" s="10" t="s">
        <v>369</v>
      </c>
      <c r="D7" s="37" t="str">
        <f>0.7*1/36</f>
        <v>0.019</v>
      </c>
      <c r="E7" s="10">
        <v>3.0</v>
      </c>
      <c r="F7" s="10">
        <v>0.0</v>
      </c>
      <c r="G7" s="10">
        <v>0.0</v>
      </c>
      <c r="H7" s="10">
        <v>2.0</v>
      </c>
    </row>
    <row r="8">
      <c r="A8" s="10">
        <v>7.0</v>
      </c>
      <c r="B8" s="10" t="s">
        <v>397</v>
      </c>
      <c r="C8" s="10" t="s">
        <v>369</v>
      </c>
      <c r="D8" s="37" t="str">
        <f>0.1*3/6</f>
        <v>0.050</v>
      </c>
      <c r="E8" s="10">
        <v>0.0</v>
      </c>
      <c r="F8" s="10">
        <v>50.0</v>
      </c>
      <c r="G8" s="10">
        <v>0.0</v>
      </c>
      <c r="H8" s="10">
        <v>2.0</v>
      </c>
    </row>
    <row r="9">
      <c r="A9" s="10">
        <v>8.0</v>
      </c>
      <c r="B9" s="10" t="s">
        <v>398</v>
      </c>
      <c r="C9" s="10" t="s">
        <v>369</v>
      </c>
      <c r="D9" s="37" t="str">
        <f>0.1*2/6</f>
        <v>0.033</v>
      </c>
      <c r="E9" s="10">
        <v>0.0</v>
      </c>
      <c r="F9" s="10">
        <v>100.0</v>
      </c>
      <c r="G9" s="10">
        <v>0.0</v>
      </c>
      <c r="H9" s="10">
        <v>2.0</v>
      </c>
    </row>
    <row r="10">
      <c r="A10" s="10">
        <v>9.0</v>
      </c>
      <c r="B10" s="10" t="s">
        <v>399</v>
      </c>
      <c r="C10" s="10" t="s">
        <v>369</v>
      </c>
      <c r="D10" s="37" t="str">
        <f>0.1/6</f>
        <v>0.017</v>
      </c>
      <c r="E10" s="10">
        <v>0.0</v>
      </c>
      <c r="F10" s="10">
        <v>200.0</v>
      </c>
      <c r="G10" s="10">
        <v>0.0</v>
      </c>
      <c r="H10" s="10">
        <v>2.0</v>
      </c>
    </row>
    <row r="11">
      <c r="A11" s="10">
        <v>10.0</v>
      </c>
      <c r="B11" s="10" t="s">
        <v>400</v>
      </c>
      <c r="C11" s="10" t="s">
        <v>369</v>
      </c>
      <c r="D11" s="37" t="str">
        <f>0.2*2/3</f>
        <v>0.133</v>
      </c>
      <c r="E11" s="10">
        <v>0.0</v>
      </c>
      <c r="F11" s="10">
        <v>0.0</v>
      </c>
      <c r="G11" s="47">
        <v>0.75</v>
      </c>
      <c r="H11" s="47" t="str">
        <f>0.5/0.75</f>
        <v>0.67</v>
      </c>
    </row>
    <row r="12">
      <c r="A12" s="10">
        <v>11.0</v>
      </c>
      <c r="B12" s="10" t="s">
        <v>401</v>
      </c>
      <c r="C12" s="10" t="s">
        <v>369</v>
      </c>
      <c r="D12" s="37" t="str">
        <f>0.2*2/9</f>
        <v>0.044</v>
      </c>
      <c r="E12" s="10">
        <v>0.0</v>
      </c>
      <c r="F12" s="10">
        <v>0.0</v>
      </c>
      <c r="G12" s="47">
        <v>0.5</v>
      </c>
      <c r="H12" s="10" t="str">
        <f>0.25/G12</f>
        <v>0.5</v>
      </c>
    </row>
    <row r="13">
      <c r="A13" s="10">
        <v>12.0</v>
      </c>
      <c r="B13" s="10" t="s">
        <v>402</v>
      </c>
      <c r="C13" s="10" t="s">
        <v>369</v>
      </c>
      <c r="D13" s="37" t="str">
        <f>0.2/9</f>
        <v>0.022</v>
      </c>
      <c r="E13" s="10">
        <v>0.0</v>
      </c>
      <c r="F13" s="10">
        <v>0.0</v>
      </c>
      <c r="G13" s="47">
        <v>0.25</v>
      </c>
      <c r="H13" s="10" t="str">
        <f>0.1/0.25</f>
        <v>0.4</v>
      </c>
      <c r="I13" s="10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23</v>
      </c>
      <c r="C1" s="1" t="s">
        <v>106</v>
      </c>
      <c r="D1" s="1" t="s">
        <v>362</v>
      </c>
      <c r="E1" s="1" t="s">
        <v>363</v>
      </c>
    </row>
    <row r="2">
      <c r="A2" s="10">
        <v>1.0</v>
      </c>
      <c r="B2" s="10" t="s">
        <v>403</v>
      </c>
      <c r="C2" s="10" t="s">
        <v>403</v>
      </c>
      <c r="D2" s="10">
        <v>0.05</v>
      </c>
      <c r="E2" s="10">
        <v>0.0</v>
      </c>
    </row>
    <row r="3">
      <c r="A3" s="10">
        <v>2.0</v>
      </c>
      <c r="B3" s="10" t="s">
        <v>403</v>
      </c>
      <c r="C3" s="10" t="s">
        <v>403</v>
      </c>
      <c r="D3" s="10">
        <v>0.05</v>
      </c>
      <c r="E3" s="10">
        <v>0.0</v>
      </c>
    </row>
    <row r="4">
      <c r="A4" s="10">
        <v>3.0</v>
      </c>
      <c r="B4" s="10" t="s">
        <v>404</v>
      </c>
      <c r="C4" s="10" t="s">
        <v>404</v>
      </c>
      <c r="D4" s="10">
        <v>0.1</v>
      </c>
      <c r="E4" s="10">
        <v>0.0</v>
      </c>
    </row>
    <row r="5">
      <c r="A5" s="10">
        <v>4.0</v>
      </c>
      <c r="B5" s="10" t="s">
        <v>404</v>
      </c>
      <c r="C5" s="10" t="s">
        <v>404</v>
      </c>
      <c r="D5" s="10">
        <v>0.1</v>
      </c>
      <c r="E5" s="10">
        <v>0.0</v>
      </c>
    </row>
    <row r="6">
      <c r="A6" s="10">
        <v>5.0</v>
      </c>
      <c r="B6" s="10" t="s">
        <v>405</v>
      </c>
      <c r="C6" s="10" t="s">
        <v>405</v>
      </c>
      <c r="D6" s="10">
        <v>0.15</v>
      </c>
      <c r="E6" s="10">
        <v>0.0</v>
      </c>
    </row>
    <row r="7">
      <c r="A7" s="10">
        <v>6.0</v>
      </c>
      <c r="B7" s="10" t="s">
        <v>406</v>
      </c>
      <c r="C7" s="10" t="s">
        <v>406</v>
      </c>
      <c r="D7" s="10">
        <v>0.0</v>
      </c>
      <c r="E7" s="10">
        <v>5.0</v>
      </c>
    </row>
    <row r="8">
      <c r="A8" s="10">
        <v>7.0</v>
      </c>
      <c r="B8" s="10" t="s">
        <v>407</v>
      </c>
      <c r="C8" s="10" t="s">
        <v>407</v>
      </c>
      <c r="D8" s="10">
        <v>0.0</v>
      </c>
      <c r="E8" s="10">
        <v>10.0</v>
      </c>
    </row>
    <row r="9">
      <c r="A9" s="10">
        <v>8.0</v>
      </c>
      <c r="B9" s="10" t="s">
        <v>403</v>
      </c>
      <c r="C9" s="10" t="s">
        <v>403</v>
      </c>
      <c r="D9" s="10" t="str">
        <f t="shared" ref="D9:D10" si="1">Offset(D9,-7,0)+0.05</f>
        <v>0.1</v>
      </c>
      <c r="E9" s="10">
        <v>0.0</v>
      </c>
    </row>
    <row r="10">
      <c r="A10" s="10">
        <v>9.0</v>
      </c>
      <c r="B10" s="10" t="s">
        <v>403</v>
      </c>
      <c r="C10" s="10" t="s">
        <v>403</v>
      </c>
      <c r="D10" s="10" t="str">
        <f t="shared" si="1"/>
        <v>0.1</v>
      </c>
      <c r="E10" s="10">
        <v>0.0</v>
      </c>
    </row>
    <row r="11">
      <c r="A11" s="10">
        <v>10.0</v>
      </c>
      <c r="B11" s="10" t="s">
        <v>404</v>
      </c>
      <c r="C11" s="10" t="s">
        <v>404</v>
      </c>
      <c r="D11" s="10" t="str">
        <f t="shared" ref="D11:D12" si="2">Offset(D11,-7,0)+0.1</f>
        <v>0.2</v>
      </c>
      <c r="E11" s="10">
        <v>0.0</v>
      </c>
    </row>
    <row r="12">
      <c r="A12" s="10">
        <v>11.0</v>
      </c>
      <c r="B12" s="10" t="s">
        <v>404</v>
      </c>
      <c r="C12" s="10" t="s">
        <v>404</v>
      </c>
      <c r="D12" s="10" t="str">
        <f t="shared" si="2"/>
        <v>0.2</v>
      </c>
      <c r="E12" s="10">
        <v>0.0</v>
      </c>
    </row>
    <row r="13">
      <c r="A13" s="10">
        <v>12.0</v>
      </c>
      <c r="B13" s="10" t="s">
        <v>405</v>
      </c>
      <c r="C13" s="10" t="s">
        <v>405</v>
      </c>
      <c r="D13" s="10" t="str">
        <f>Offset(D13,-7,0)+0.15</f>
        <v>0.3</v>
      </c>
      <c r="E13" s="10">
        <v>0.0</v>
      </c>
    </row>
    <row r="14">
      <c r="A14" s="10">
        <v>13.0</v>
      </c>
      <c r="B14" s="10" t="s">
        <v>406</v>
      </c>
      <c r="C14" s="10" t="s">
        <v>406</v>
      </c>
      <c r="D14" s="10">
        <v>0.0</v>
      </c>
      <c r="E14" s="10" t="str">
        <f>offset(E14,-7,0)+5</f>
        <v>10</v>
      </c>
    </row>
    <row r="15">
      <c r="A15" s="10">
        <v>14.0</v>
      </c>
      <c r="B15" s="10" t="s">
        <v>407</v>
      </c>
      <c r="C15" s="10" t="s">
        <v>407</v>
      </c>
      <c r="D15" s="10">
        <v>0.0</v>
      </c>
      <c r="E15" s="10" t="str">
        <f>offset(E15,-7,0)+10</f>
        <v>20</v>
      </c>
    </row>
    <row r="16">
      <c r="A16" s="10">
        <v>15.0</v>
      </c>
      <c r="B16" s="10" t="s">
        <v>403</v>
      </c>
      <c r="C16" s="10" t="s">
        <v>403</v>
      </c>
      <c r="D16" s="10" t="str">
        <f t="shared" ref="D16:D17" si="3">Offset(D16,-7,0)+0.05</f>
        <v>0.15</v>
      </c>
      <c r="E16" s="10">
        <v>0.0</v>
      </c>
    </row>
    <row r="17">
      <c r="A17" s="10">
        <v>16.0</v>
      </c>
      <c r="B17" s="10" t="s">
        <v>403</v>
      </c>
      <c r="C17" s="10" t="s">
        <v>403</v>
      </c>
      <c r="D17" s="10" t="str">
        <f t="shared" si="3"/>
        <v>0.15</v>
      </c>
      <c r="E17" s="10">
        <v>0.0</v>
      </c>
    </row>
    <row r="18">
      <c r="A18" s="10">
        <v>17.0</v>
      </c>
      <c r="B18" s="10" t="s">
        <v>404</v>
      </c>
      <c r="C18" s="10" t="s">
        <v>404</v>
      </c>
      <c r="D18" s="10" t="str">
        <f t="shared" ref="D18:D19" si="4">Offset(D18,-7,0)+0.1</f>
        <v>0.3</v>
      </c>
      <c r="E18" s="10">
        <v>0.0</v>
      </c>
    </row>
    <row r="19">
      <c r="A19" s="10">
        <v>18.0</v>
      </c>
      <c r="B19" s="10" t="s">
        <v>404</v>
      </c>
      <c r="C19" s="10" t="s">
        <v>404</v>
      </c>
      <c r="D19" s="10" t="str">
        <f t="shared" si="4"/>
        <v>0.3</v>
      </c>
      <c r="E19" s="10">
        <v>0.0</v>
      </c>
    </row>
    <row r="20">
      <c r="A20" s="10">
        <v>19.0</v>
      </c>
      <c r="B20" s="10" t="s">
        <v>405</v>
      </c>
      <c r="C20" s="10" t="s">
        <v>405</v>
      </c>
      <c r="D20" s="10" t="str">
        <f>Offset(D20,-7,0)+0.15</f>
        <v>0.45</v>
      </c>
      <c r="E20" s="10">
        <v>0.0</v>
      </c>
    </row>
    <row r="21">
      <c r="A21" s="10">
        <v>20.0</v>
      </c>
      <c r="B21" s="10" t="s">
        <v>406</v>
      </c>
      <c r="C21" s="10" t="s">
        <v>406</v>
      </c>
      <c r="D21" s="10">
        <v>0.0</v>
      </c>
      <c r="E21" s="10" t="str">
        <f>offset(E21,-7,0)+5</f>
        <v>15</v>
      </c>
    </row>
    <row r="22">
      <c r="A22" s="10">
        <v>21.0</v>
      </c>
      <c r="B22" s="10" t="s">
        <v>407</v>
      </c>
      <c r="C22" s="10" t="s">
        <v>407</v>
      </c>
      <c r="D22" s="10">
        <v>0.0</v>
      </c>
      <c r="E22" s="10" t="str">
        <f>offset(E22,-7,0)+10</f>
        <v>30</v>
      </c>
    </row>
    <row r="23">
      <c r="A23" s="10">
        <v>22.0</v>
      </c>
      <c r="B23" s="10" t="s">
        <v>403</v>
      </c>
      <c r="C23" s="10" t="s">
        <v>403</v>
      </c>
      <c r="D23" s="10" t="str">
        <f t="shared" ref="D23:D24" si="5">Offset(D23,-7,0)+0.05</f>
        <v>0.2</v>
      </c>
      <c r="E23" s="10">
        <v>0.0</v>
      </c>
    </row>
    <row r="24">
      <c r="A24" s="10">
        <v>23.0</v>
      </c>
      <c r="B24" s="10" t="s">
        <v>403</v>
      </c>
      <c r="C24" s="10" t="s">
        <v>403</v>
      </c>
      <c r="D24" s="10" t="str">
        <f t="shared" si="5"/>
        <v>0.2</v>
      </c>
      <c r="E24" s="10">
        <v>0.0</v>
      </c>
    </row>
    <row r="25">
      <c r="A25" s="10">
        <v>24.0</v>
      </c>
      <c r="B25" s="10" t="s">
        <v>404</v>
      </c>
      <c r="C25" s="10" t="s">
        <v>404</v>
      </c>
      <c r="D25" s="10" t="str">
        <f t="shared" ref="D25:D26" si="6">Offset(D25,-7,0)+0.1</f>
        <v>0.4</v>
      </c>
      <c r="E25" s="10">
        <v>0.0</v>
      </c>
    </row>
    <row r="26">
      <c r="A26" s="10">
        <v>25.0</v>
      </c>
      <c r="B26" s="10" t="s">
        <v>404</v>
      </c>
      <c r="C26" s="10" t="s">
        <v>404</v>
      </c>
      <c r="D26" s="10" t="str">
        <f t="shared" si="6"/>
        <v>0.4</v>
      </c>
      <c r="E26" s="10">
        <v>0.0</v>
      </c>
    </row>
    <row r="27">
      <c r="A27" s="10">
        <v>26.0</v>
      </c>
      <c r="B27" s="10" t="s">
        <v>405</v>
      </c>
      <c r="C27" s="10" t="s">
        <v>405</v>
      </c>
      <c r="D27" s="10" t="str">
        <f>Offset(D27,-7,0)+0.15</f>
        <v>0.6</v>
      </c>
      <c r="E27" s="10">
        <v>0.0</v>
      </c>
    </row>
    <row r="28">
      <c r="A28" s="10">
        <v>27.0</v>
      </c>
      <c r="B28" s="10" t="s">
        <v>406</v>
      </c>
      <c r="C28" s="10" t="s">
        <v>406</v>
      </c>
      <c r="D28" s="10">
        <v>0.0</v>
      </c>
      <c r="E28" s="10" t="str">
        <f>offset(E28,-7,0)+5</f>
        <v>20</v>
      </c>
    </row>
    <row r="29">
      <c r="A29" s="10">
        <v>28.0</v>
      </c>
      <c r="B29" s="10" t="s">
        <v>407</v>
      </c>
      <c r="C29" s="10" t="s">
        <v>407</v>
      </c>
      <c r="D29" s="10">
        <v>0.0</v>
      </c>
      <c r="E29" s="10" t="str">
        <f>offset(E29,-7,0)+10</f>
        <v>40</v>
      </c>
    </row>
    <row r="30">
      <c r="A30" s="10">
        <v>29.0</v>
      </c>
      <c r="B30" s="10" t="s">
        <v>403</v>
      </c>
      <c r="C30" s="10" t="s">
        <v>403</v>
      </c>
      <c r="D30" s="10" t="str">
        <f t="shared" ref="D30:D31" si="7">Offset(D30,-7,0)+0.05</f>
        <v>0.25</v>
      </c>
      <c r="E30" s="10">
        <v>0.0</v>
      </c>
    </row>
    <row r="31">
      <c r="A31" s="10">
        <v>30.0</v>
      </c>
      <c r="B31" s="10" t="s">
        <v>403</v>
      </c>
      <c r="C31" s="10" t="s">
        <v>403</v>
      </c>
      <c r="D31" s="10" t="str">
        <f t="shared" si="7"/>
        <v>0.25</v>
      </c>
      <c r="E31" s="10">
        <v>0.0</v>
      </c>
    </row>
    <row r="32">
      <c r="A32" s="10">
        <v>31.0</v>
      </c>
      <c r="B32" s="10" t="s">
        <v>404</v>
      </c>
      <c r="C32" s="10" t="s">
        <v>404</v>
      </c>
      <c r="D32" s="10" t="str">
        <f t="shared" ref="D32:D33" si="8">Offset(D32,-7,0)+0.1</f>
        <v>0.5</v>
      </c>
      <c r="E32" s="10">
        <v>0.0</v>
      </c>
    </row>
    <row r="33">
      <c r="A33" s="10">
        <v>32.0</v>
      </c>
      <c r="B33" s="10" t="s">
        <v>404</v>
      </c>
      <c r="C33" s="10" t="s">
        <v>404</v>
      </c>
      <c r="D33" s="10" t="str">
        <f t="shared" si="8"/>
        <v>0.5</v>
      </c>
      <c r="E33" s="10">
        <v>0.0</v>
      </c>
    </row>
    <row r="34">
      <c r="A34" s="10">
        <v>33.0</v>
      </c>
      <c r="B34" s="10" t="s">
        <v>405</v>
      </c>
      <c r="C34" s="10" t="s">
        <v>405</v>
      </c>
      <c r="D34" s="10" t="str">
        <f>Offset(D34,-7,0)+0.15</f>
        <v>0.75</v>
      </c>
      <c r="E34" s="10">
        <v>0.0</v>
      </c>
    </row>
    <row r="35">
      <c r="A35" s="10">
        <v>34.0</v>
      </c>
      <c r="B35" s="10" t="s">
        <v>406</v>
      </c>
      <c r="C35" s="10" t="s">
        <v>406</v>
      </c>
      <c r="D35" s="10">
        <v>0.0</v>
      </c>
      <c r="E35" s="10" t="str">
        <f>offset(E35,-7,0)+5</f>
        <v>25</v>
      </c>
    </row>
    <row r="36">
      <c r="A36" s="10">
        <v>35.0</v>
      </c>
      <c r="B36" s="10" t="s">
        <v>407</v>
      </c>
      <c r="C36" s="10" t="s">
        <v>407</v>
      </c>
      <c r="D36" s="10">
        <v>0.0</v>
      </c>
      <c r="E36" s="10" t="str">
        <f>offset(E36,-7,0)+10</f>
        <v>50</v>
      </c>
    </row>
    <row r="37">
      <c r="A37" s="10">
        <v>36.0</v>
      </c>
      <c r="B37" s="10" t="s">
        <v>403</v>
      </c>
      <c r="C37" s="10" t="s">
        <v>403</v>
      </c>
      <c r="D37" s="10" t="str">
        <f t="shared" ref="D37:D38" si="9">Offset(D37,-7,0)+0.05</f>
        <v>0.3</v>
      </c>
      <c r="E37" s="10">
        <v>0.0</v>
      </c>
    </row>
    <row r="38">
      <c r="A38" s="10">
        <v>37.0</v>
      </c>
      <c r="B38" s="10" t="s">
        <v>403</v>
      </c>
      <c r="C38" s="10" t="s">
        <v>403</v>
      </c>
      <c r="D38" s="10" t="str">
        <f t="shared" si="9"/>
        <v>0.3</v>
      </c>
      <c r="E38" s="10">
        <v>0.0</v>
      </c>
    </row>
    <row r="39">
      <c r="A39" s="10">
        <v>38.0</v>
      </c>
      <c r="B39" s="10" t="s">
        <v>404</v>
      </c>
      <c r="C39" s="10" t="s">
        <v>404</v>
      </c>
      <c r="D39" s="10" t="str">
        <f t="shared" ref="D39:D40" si="10">Offset(D39,-7,0)+0.1</f>
        <v>0.6</v>
      </c>
      <c r="E39" s="10">
        <v>0.0</v>
      </c>
    </row>
    <row r="40">
      <c r="A40" s="10">
        <v>39.0</v>
      </c>
      <c r="B40" s="10" t="s">
        <v>404</v>
      </c>
      <c r="C40" s="10" t="s">
        <v>404</v>
      </c>
      <c r="D40" s="10" t="str">
        <f t="shared" si="10"/>
        <v>0.6</v>
      </c>
      <c r="E40" s="10">
        <v>0.0</v>
      </c>
    </row>
    <row r="41">
      <c r="A41" s="10">
        <v>40.0</v>
      </c>
      <c r="B41" s="10" t="s">
        <v>405</v>
      </c>
      <c r="C41" s="10" t="s">
        <v>405</v>
      </c>
      <c r="D41" s="10" t="str">
        <f>Offset(D41,-7,0)+0.15</f>
        <v>0.9</v>
      </c>
      <c r="E41" s="10">
        <v>0.0</v>
      </c>
    </row>
    <row r="42">
      <c r="A42" s="10">
        <v>41.0</v>
      </c>
      <c r="B42" s="10" t="s">
        <v>406</v>
      </c>
      <c r="C42" s="10" t="s">
        <v>406</v>
      </c>
      <c r="D42" s="10">
        <v>0.0</v>
      </c>
      <c r="E42" s="10" t="str">
        <f>offset(E42,-7,0)+5</f>
        <v>30</v>
      </c>
    </row>
    <row r="43">
      <c r="A43" s="10">
        <v>42.0</v>
      </c>
      <c r="B43" s="10" t="s">
        <v>407</v>
      </c>
      <c r="C43" s="10" t="s">
        <v>407</v>
      </c>
      <c r="D43" s="10">
        <v>0.0</v>
      </c>
      <c r="E43" s="10" t="str">
        <f>offset(E43,-7,0)+10</f>
        <v>60</v>
      </c>
    </row>
    <row r="44">
      <c r="A44" s="10">
        <v>43.0</v>
      </c>
      <c r="B44" s="10" t="s">
        <v>403</v>
      </c>
      <c r="C44" s="10" t="s">
        <v>403</v>
      </c>
      <c r="D44" s="10" t="str">
        <f t="shared" ref="D44:D45" si="11">Offset(D44,-7,0)+0.05</f>
        <v>0.35</v>
      </c>
      <c r="E44" s="10">
        <v>0.0</v>
      </c>
    </row>
    <row r="45">
      <c r="A45" s="10">
        <v>44.0</v>
      </c>
      <c r="B45" s="10" t="s">
        <v>403</v>
      </c>
      <c r="C45" s="10" t="s">
        <v>403</v>
      </c>
      <c r="D45" s="10" t="str">
        <f t="shared" si="11"/>
        <v>0.35</v>
      </c>
      <c r="E45" s="10">
        <v>0.0</v>
      </c>
    </row>
    <row r="46">
      <c r="A46" s="10">
        <v>45.0</v>
      </c>
      <c r="B46" s="10" t="s">
        <v>404</v>
      </c>
      <c r="C46" s="10" t="s">
        <v>404</v>
      </c>
      <c r="D46" s="10" t="str">
        <f t="shared" ref="D46:D47" si="12">Offset(D46,-7,0)+0.1</f>
        <v>0.7</v>
      </c>
      <c r="E46" s="10">
        <v>0.0</v>
      </c>
    </row>
    <row r="47">
      <c r="A47" s="10">
        <v>46.0</v>
      </c>
      <c r="B47" s="10" t="s">
        <v>404</v>
      </c>
      <c r="C47" s="10" t="s">
        <v>404</v>
      </c>
      <c r="D47" s="10" t="str">
        <f t="shared" si="12"/>
        <v>0.7</v>
      </c>
      <c r="E47" s="10">
        <v>0.0</v>
      </c>
    </row>
    <row r="48">
      <c r="A48" s="10">
        <v>47.0</v>
      </c>
      <c r="B48" s="10" t="s">
        <v>405</v>
      </c>
      <c r="C48" s="10" t="s">
        <v>405</v>
      </c>
      <c r="D48" s="10" t="str">
        <f>Offset(D48,-7,0)+0.15</f>
        <v>1.05</v>
      </c>
      <c r="E48" s="10">
        <v>0.0</v>
      </c>
    </row>
    <row r="49">
      <c r="A49" s="10">
        <v>48.0</v>
      </c>
      <c r="B49" s="10" t="s">
        <v>406</v>
      </c>
      <c r="C49" s="10" t="s">
        <v>406</v>
      </c>
      <c r="D49" s="10">
        <v>0.0</v>
      </c>
      <c r="E49" s="10" t="str">
        <f>offset(E49,-7,0)+5</f>
        <v>35</v>
      </c>
    </row>
    <row r="50">
      <c r="A50" s="10">
        <v>49.0</v>
      </c>
      <c r="B50" s="10" t="s">
        <v>407</v>
      </c>
      <c r="C50" s="10" t="s">
        <v>407</v>
      </c>
      <c r="D50" s="10">
        <v>0.0</v>
      </c>
      <c r="E50" s="10" t="str">
        <f>offset(E50,-7,0)+10</f>
        <v>70</v>
      </c>
    </row>
    <row r="51">
      <c r="A51" s="10">
        <v>50.0</v>
      </c>
      <c r="B51" s="10" t="s">
        <v>403</v>
      </c>
      <c r="C51" s="10" t="s">
        <v>403</v>
      </c>
      <c r="D51" s="10" t="str">
        <f t="shared" ref="D51:D52" si="13">Offset(D51,-7,0)+0.05</f>
        <v>0.4</v>
      </c>
      <c r="E51" s="10">
        <v>0.0</v>
      </c>
    </row>
    <row r="52">
      <c r="A52" s="10">
        <v>51.0</v>
      </c>
      <c r="B52" s="10" t="s">
        <v>403</v>
      </c>
      <c r="C52" s="10" t="s">
        <v>403</v>
      </c>
      <c r="D52" s="10" t="str">
        <f t="shared" si="13"/>
        <v>0.4</v>
      </c>
      <c r="E52" s="10">
        <v>0.0</v>
      </c>
    </row>
    <row r="53">
      <c r="A53" s="10">
        <v>52.0</v>
      </c>
      <c r="B53" s="10" t="s">
        <v>404</v>
      </c>
      <c r="C53" s="10" t="s">
        <v>404</v>
      </c>
      <c r="D53" s="10" t="str">
        <f t="shared" ref="D53:D54" si="14">Offset(D53,-7,0)+0.1</f>
        <v>0.8</v>
      </c>
      <c r="E53" s="10">
        <v>0.0</v>
      </c>
    </row>
    <row r="54">
      <c r="A54" s="10">
        <v>53.0</v>
      </c>
      <c r="B54" s="10" t="s">
        <v>404</v>
      </c>
      <c r="C54" s="10" t="s">
        <v>404</v>
      </c>
      <c r="D54" s="10" t="str">
        <f t="shared" si="14"/>
        <v>0.8</v>
      </c>
      <c r="E54" s="10">
        <v>0.0</v>
      </c>
    </row>
    <row r="55">
      <c r="A55" s="10">
        <v>54.0</v>
      </c>
      <c r="B55" s="10" t="s">
        <v>405</v>
      </c>
      <c r="C55" s="10" t="s">
        <v>405</v>
      </c>
      <c r="D55" s="10" t="str">
        <f>Offset(D55,-7,0)+0.15</f>
        <v>1.2</v>
      </c>
      <c r="E55" s="10">
        <v>0.0</v>
      </c>
    </row>
    <row r="56">
      <c r="A56" s="10">
        <v>55.0</v>
      </c>
      <c r="B56" s="10" t="s">
        <v>406</v>
      </c>
      <c r="C56" s="10" t="s">
        <v>406</v>
      </c>
      <c r="D56" s="10">
        <v>0.0</v>
      </c>
      <c r="E56" s="10" t="str">
        <f>offset(E56,-7,0)+5</f>
        <v>40</v>
      </c>
    </row>
    <row r="57">
      <c r="A57" s="10">
        <v>56.0</v>
      </c>
      <c r="B57" s="10" t="s">
        <v>407</v>
      </c>
      <c r="C57" s="10" t="s">
        <v>407</v>
      </c>
      <c r="D57" s="10">
        <v>0.0</v>
      </c>
      <c r="E57" s="10" t="str">
        <f>offset(E57,-7,0)+10</f>
        <v>80</v>
      </c>
    </row>
    <row r="58">
      <c r="A58" s="10">
        <v>57.0</v>
      </c>
      <c r="B58" s="10" t="s">
        <v>403</v>
      </c>
      <c r="C58" s="10" t="s">
        <v>403</v>
      </c>
      <c r="D58" s="10" t="str">
        <f t="shared" ref="D58:D59" si="15">Offset(D58,-7,0)+0.05</f>
        <v>0.45</v>
      </c>
      <c r="E58" s="10">
        <v>0.0</v>
      </c>
    </row>
    <row r="59">
      <c r="A59" s="10">
        <v>58.0</v>
      </c>
      <c r="B59" s="10" t="s">
        <v>403</v>
      </c>
      <c r="C59" s="10" t="s">
        <v>403</v>
      </c>
      <c r="D59" s="10" t="str">
        <f t="shared" si="15"/>
        <v>0.45</v>
      </c>
      <c r="E59" s="10">
        <v>0.0</v>
      </c>
    </row>
    <row r="60">
      <c r="A60" s="10">
        <v>59.0</v>
      </c>
      <c r="B60" s="10" t="s">
        <v>404</v>
      </c>
      <c r="C60" s="10" t="s">
        <v>404</v>
      </c>
      <c r="D60" s="10" t="str">
        <f t="shared" ref="D60:D61" si="16">Offset(D60,-7,0)+0.1</f>
        <v>0.9</v>
      </c>
      <c r="E60" s="10">
        <v>0.0</v>
      </c>
    </row>
    <row r="61">
      <c r="A61" s="10">
        <v>60.0</v>
      </c>
      <c r="B61" s="10" t="s">
        <v>404</v>
      </c>
      <c r="C61" s="10" t="s">
        <v>404</v>
      </c>
      <c r="D61" s="10" t="str">
        <f t="shared" si="16"/>
        <v>0.9</v>
      </c>
      <c r="E61" s="10">
        <v>0.0</v>
      </c>
    </row>
    <row r="62">
      <c r="A62" s="10">
        <v>61.0</v>
      </c>
      <c r="B62" s="10" t="s">
        <v>405</v>
      </c>
      <c r="C62" s="10" t="s">
        <v>405</v>
      </c>
      <c r="D62" s="10" t="str">
        <f>Offset(D62,-7,0)+0.15</f>
        <v>1.35</v>
      </c>
      <c r="E62" s="10">
        <v>0.0</v>
      </c>
    </row>
    <row r="63">
      <c r="A63" s="10">
        <v>62.0</v>
      </c>
      <c r="B63" s="10" t="s">
        <v>406</v>
      </c>
      <c r="C63" s="10" t="s">
        <v>406</v>
      </c>
      <c r="D63" s="10">
        <v>0.0</v>
      </c>
      <c r="E63" s="10" t="str">
        <f>offset(E63,-7,0)+5</f>
        <v>45</v>
      </c>
    </row>
    <row r="64">
      <c r="A64" s="10">
        <v>63.0</v>
      </c>
      <c r="B64" s="10" t="s">
        <v>407</v>
      </c>
      <c r="C64" s="10" t="s">
        <v>407</v>
      </c>
      <c r="D64" s="10">
        <v>0.0</v>
      </c>
      <c r="E64" s="10" t="str">
        <f>offset(E64,-7,0)+10</f>
        <v>90</v>
      </c>
    </row>
    <row r="65">
      <c r="A65" s="10">
        <v>64.0</v>
      </c>
      <c r="B65" s="10" t="s">
        <v>403</v>
      </c>
      <c r="C65" s="10" t="s">
        <v>403</v>
      </c>
      <c r="D65" s="10" t="str">
        <f t="shared" ref="D65:D66" si="17">Offset(D65,-7,0)+0.05</f>
        <v>0.5</v>
      </c>
      <c r="E65" s="10">
        <v>0.0</v>
      </c>
    </row>
    <row r="66">
      <c r="A66" s="10">
        <v>65.0</v>
      </c>
      <c r="B66" s="10" t="s">
        <v>403</v>
      </c>
      <c r="C66" s="10" t="s">
        <v>403</v>
      </c>
      <c r="D66" s="10" t="str">
        <f t="shared" si="17"/>
        <v>0.5</v>
      </c>
      <c r="E66" s="10">
        <v>0.0</v>
      </c>
    </row>
    <row r="67">
      <c r="A67" s="10">
        <v>66.0</v>
      </c>
      <c r="B67" s="10" t="s">
        <v>404</v>
      </c>
      <c r="C67" s="10" t="s">
        <v>404</v>
      </c>
      <c r="D67" s="10" t="str">
        <f t="shared" ref="D67:D68" si="18">Offset(D67,-7,0)+0.1</f>
        <v>1</v>
      </c>
      <c r="E67" s="10">
        <v>0.0</v>
      </c>
    </row>
    <row r="68">
      <c r="A68" s="10">
        <v>67.0</v>
      </c>
      <c r="B68" s="10" t="s">
        <v>404</v>
      </c>
      <c r="C68" s="10" t="s">
        <v>404</v>
      </c>
      <c r="D68" s="10" t="str">
        <f t="shared" si="18"/>
        <v>1</v>
      </c>
      <c r="E68" s="10">
        <v>0.0</v>
      </c>
    </row>
    <row r="69">
      <c r="A69" s="10">
        <v>68.0</v>
      </c>
      <c r="B69" s="10" t="s">
        <v>405</v>
      </c>
      <c r="C69" s="10" t="s">
        <v>405</v>
      </c>
      <c r="D69" s="10" t="str">
        <f>Offset(D69,-7,0)+0.15</f>
        <v>1.5</v>
      </c>
      <c r="E69" s="10">
        <v>0.0</v>
      </c>
    </row>
    <row r="70">
      <c r="A70" s="10">
        <v>69.0</v>
      </c>
      <c r="B70" s="10" t="s">
        <v>406</v>
      </c>
      <c r="C70" s="10" t="s">
        <v>406</v>
      </c>
      <c r="D70" s="10">
        <v>0.0</v>
      </c>
      <c r="E70" s="10" t="str">
        <f>offset(E70,-7,0)+5</f>
        <v>50</v>
      </c>
    </row>
    <row r="71">
      <c r="A71" s="10">
        <v>70.0</v>
      </c>
      <c r="B71" s="10" t="s">
        <v>407</v>
      </c>
      <c r="C71" s="10" t="s">
        <v>407</v>
      </c>
      <c r="D71" s="10">
        <v>0.0</v>
      </c>
      <c r="E71" s="10" t="str">
        <f>offset(E71,-7,0)+10</f>
        <v>100</v>
      </c>
    </row>
    <row r="72">
      <c r="A72" s="10">
        <v>71.0</v>
      </c>
      <c r="B72" s="10" t="s">
        <v>403</v>
      </c>
      <c r="C72" s="10" t="s">
        <v>403</v>
      </c>
      <c r="D72" s="10" t="str">
        <f t="shared" ref="D72:D73" si="19">Offset(D72,-7,0)+0.05</f>
        <v>0.55</v>
      </c>
      <c r="E72" s="10">
        <v>0.0</v>
      </c>
    </row>
    <row r="73">
      <c r="A73" s="10">
        <v>72.0</v>
      </c>
      <c r="B73" s="10" t="s">
        <v>403</v>
      </c>
      <c r="C73" s="10" t="s">
        <v>403</v>
      </c>
      <c r="D73" s="10" t="str">
        <f t="shared" si="19"/>
        <v>0.55</v>
      </c>
      <c r="E73" s="10">
        <v>0.0</v>
      </c>
    </row>
    <row r="74">
      <c r="A74" s="10">
        <v>73.0</v>
      </c>
      <c r="B74" s="10" t="s">
        <v>404</v>
      </c>
      <c r="C74" s="10" t="s">
        <v>404</v>
      </c>
      <c r="D74" s="10" t="str">
        <f t="shared" ref="D74:D75" si="20">Offset(D74,-7,0)+0.1</f>
        <v>1.1</v>
      </c>
      <c r="E74" s="10">
        <v>0.0</v>
      </c>
    </row>
    <row r="75">
      <c r="A75" s="10">
        <v>74.0</v>
      </c>
      <c r="B75" s="10" t="s">
        <v>404</v>
      </c>
      <c r="C75" s="10" t="s">
        <v>404</v>
      </c>
      <c r="D75" s="10" t="str">
        <f t="shared" si="20"/>
        <v>1.1</v>
      </c>
      <c r="E75" s="10">
        <v>0.0</v>
      </c>
    </row>
    <row r="76">
      <c r="A76" s="10">
        <v>75.0</v>
      </c>
      <c r="B76" s="10" t="s">
        <v>405</v>
      </c>
      <c r="C76" s="10" t="s">
        <v>405</v>
      </c>
      <c r="D76" s="10" t="str">
        <f>Offset(D76,-7,0)+0.15</f>
        <v>1.65</v>
      </c>
      <c r="E76" s="10">
        <v>0.0</v>
      </c>
    </row>
    <row r="77">
      <c r="A77" s="10">
        <v>76.0</v>
      </c>
      <c r="B77" s="10" t="s">
        <v>406</v>
      </c>
      <c r="C77" s="10" t="s">
        <v>406</v>
      </c>
      <c r="D77" s="10">
        <v>0.0</v>
      </c>
      <c r="E77" s="10" t="str">
        <f>offset(E77,-7,0)+5</f>
        <v>55</v>
      </c>
    </row>
    <row r="78">
      <c r="A78" s="10">
        <v>77.0</v>
      </c>
      <c r="B78" s="10" t="s">
        <v>407</v>
      </c>
      <c r="C78" s="10" t="s">
        <v>407</v>
      </c>
      <c r="D78" s="10">
        <v>0.0</v>
      </c>
      <c r="E78" s="10" t="str">
        <f>offset(E78,-7,0)+10</f>
        <v>110</v>
      </c>
    </row>
    <row r="79">
      <c r="A79" s="10">
        <v>78.0</v>
      </c>
      <c r="B79" s="10" t="s">
        <v>403</v>
      </c>
      <c r="C79" s="10" t="s">
        <v>403</v>
      </c>
      <c r="D79" s="10" t="str">
        <f t="shared" ref="D79:D80" si="21">Offset(D79,-7,0)+0.05</f>
        <v>0.6</v>
      </c>
      <c r="E79" s="10">
        <v>0.0</v>
      </c>
    </row>
    <row r="80">
      <c r="A80" s="10">
        <v>79.0</v>
      </c>
      <c r="B80" s="10" t="s">
        <v>403</v>
      </c>
      <c r="C80" s="10" t="s">
        <v>403</v>
      </c>
      <c r="D80" s="10" t="str">
        <f t="shared" si="21"/>
        <v>0.6</v>
      </c>
      <c r="E80" s="10">
        <v>0.0</v>
      </c>
    </row>
    <row r="81">
      <c r="A81" s="10">
        <v>80.0</v>
      </c>
      <c r="B81" s="10" t="s">
        <v>404</v>
      </c>
      <c r="C81" s="10" t="s">
        <v>404</v>
      </c>
      <c r="D81" s="10" t="str">
        <f t="shared" ref="D81:D82" si="22">Offset(D81,-7,0)+0.1</f>
        <v>1.2</v>
      </c>
      <c r="E81" s="10">
        <v>0.0</v>
      </c>
    </row>
    <row r="82">
      <c r="A82" s="10">
        <v>81.0</v>
      </c>
      <c r="B82" s="10" t="s">
        <v>404</v>
      </c>
      <c r="C82" s="10" t="s">
        <v>404</v>
      </c>
      <c r="D82" s="10" t="str">
        <f t="shared" si="22"/>
        <v>1.2</v>
      </c>
      <c r="E82" s="10">
        <v>0.0</v>
      </c>
    </row>
    <row r="83">
      <c r="A83" s="10">
        <v>82.0</v>
      </c>
      <c r="B83" s="10" t="s">
        <v>405</v>
      </c>
      <c r="C83" s="10" t="s">
        <v>405</v>
      </c>
      <c r="D83" s="10" t="str">
        <f>Offset(D83,-7,0)+0.15</f>
        <v>1.8</v>
      </c>
      <c r="E83" s="10">
        <v>0.0</v>
      </c>
    </row>
    <row r="84">
      <c r="A84" s="10">
        <v>83.0</v>
      </c>
      <c r="B84" s="10" t="s">
        <v>406</v>
      </c>
      <c r="C84" s="10" t="s">
        <v>406</v>
      </c>
      <c r="D84" s="10">
        <v>0.0</v>
      </c>
      <c r="E84" s="10" t="str">
        <f>offset(E84,-7,0)+5</f>
        <v>60</v>
      </c>
    </row>
    <row r="85">
      <c r="A85" s="10">
        <v>84.0</v>
      </c>
      <c r="B85" s="10" t="s">
        <v>407</v>
      </c>
      <c r="C85" s="10" t="s">
        <v>407</v>
      </c>
      <c r="D85" s="10">
        <v>0.0</v>
      </c>
      <c r="E85" s="10" t="str">
        <f>offset(E85,-7,0)+10</f>
        <v>120</v>
      </c>
    </row>
    <row r="86">
      <c r="A86" s="10">
        <v>85.0</v>
      </c>
      <c r="B86" s="10" t="s">
        <v>403</v>
      </c>
      <c r="C86" s="10" t="s">
        <v>403</v>
      </c>
      <c r="D86" s="10" t="str">
        <f t="shared" ref="D86:D87" si="23">Offset(D86,-7,0)+0.05</f>
        <v>0.65</v>
      </c>
      <c r="E86" s="10">
        <v>0.0</v>
      </c>
    </row>
    <row r="87">
      <c r="A87" s="10">
        <v>86.0</v>
      </c>
      <c r="B87" s="10" t="s">
        <v>403</v>
      </c>
      <c r="C87" s="10" t="s">
        <v>403</v>
      </c>
      <c r="D87" s="10" t="str">
        <f t="shared" si="23"/>
        <v>0.65</v>
      </c>
      <c r="E87" s="10">
        <v>0.0</v>
      </c>
    </row>
    <row r="88">
      <c r="A88" s="10">
        <v>87.0</v>
      </c>
      <c r="B88" s="10" t="s">
        <v>404</v>
      </c>
      <c r="C88" s="10" t="s">
        <v>404</v>
      </c>
      <c r="D88" s="10" t="str">
        <f t="shared" ref="D88:D89" si="24">Offset(D88,-7,0)+0.1</f>
        <v>1.3</v>
      </c>
      <c r="E88" s="10">
        <v>0.0</v>
      </c>
    </row>
    <row r="89">
      <c r="A89" s="10">
        <v>88.0</v>
      </c>
      <c r="B89" s="10" t="s">
        <v>404</v>
      </c>
      <c r="C89" s="10" t="s">
        <v>404</v>
      </c>
      <c r="D89" s="10" t="str">
        <f t="shared" si="24"/>
        <v>1.3</v>
      </c>
      <c r="E89" s="10">
        <v>0.0</v>
      </c>
    </row>
    <row r="90">
      <c r="A90" s="10">
        <v>89.0</v>
      </c>
      <c r="B90" s="10" t="s">
        <v>405</v>
      </c>
      <c r="C90" s="10" t="s">
        <v>405</v>
      </c>
      <c r="D90" s="10" t="str">
        <f>Offset(D90,-7,0)+0.15</f>
        <v>1.95</v>
      </c>
      <c r="E90" s="10">
        <v>0.0</v>
      </c>
    </row>
    <row r="91">
      <c r="A91" s="10">
        <v>90.0</v>
      </c>
      <c r="B91" s="10" t="s">
        <v>406</v>
      </c>
      <c r="C91" s="10" t="s">
        <v>406</v>
      </c>
      <c r="D91" s="10">
        <v>0.0</v>
      </c>
      <c r="E91" s="10" t="str">
        <f>offset(E91,-7,0)+5</f>
        <v>65</v>
      </c>
    </row>
    <row r="92">
      <c r="A92" s="10">
        <v>91.0</v>
      </c>
      <c r="B92" s="10" t="s">
        <v>407</v>
      </c>
      <c r="C92" s="10" t="s">
        <v>407</v>
      </c>
      <c r="D92" s="10">
        <v>0.0</v>
      </c>
      <c r="E92" s="10" t="str">
        <f>offset(E92,-7,0)+10</f>
        <v>130</v>
      </c>
    </row>
    <row r="93">
      <c r="A93" s="10">
        <v>92.0</v>
      </c>
      <c r="B93" s="10" t="s">
        <v>403</v>
      </c>
      <c r="C93" s="10" t="s">
        <v>403</v>
      </c>
      <c r="D93" s="10" t="str">
        <f t="shared" ref="D93:D94" si="25">Offset(D93,-7,0)+0.05</f>
        <v>0.7</v>
      </c>
      <c r="E93" s="10">
        <v>0.0</v>
      </c>
    </row>
    <row r="94">
      <c r="A94" s="10">
        <v>93.0</v>
      </c>
      <c r="B94" s="10" t="s">
        <v>403</v>
      </c>
      <c r="C94" s="10" t="s">
        <v>403</v>
      </c>
      <c r="D94" s="10" t="str">
        <f t="shared" si="25"/>
        <v>0.7</v>
      </c>
      <c r="E94" s="10">
        <v>0.0</v>
      </c>
    </row>
    <row r="95">
      <c r="A95" s="10">
        <v>94.0</v>
      </c>
      <c r="B95" s="10" t="s">
        <v>404</v>
      </c>
      <c r="C95" s="10" t="s">
        <v>404</v>
      </c>
      <c r="D95" s="10" t="str">
        <f t="shared" ref="D95:D96" si="26">Offset(D95,-7,0)+0.1</f>
        <v>1.4</v>
      </c>
      <c r="E95" s="10">
        <v>0.0</v>
      </c>
    </row>
    <row r="96">
      <c r="A96" s="10">
        <v>95.0</v>
      </c>
      <c r="B96" s="10" t="s">
        <v>404</v>
      </c>
      <c r="C96" s="10" t="s">
        <v>404</v>
      </c>
      <c r="D96" s="10" t="str">
        <f t="shared" si="26"/>
        <v>1.4</v>
      </c>
      <c r="E96" s="10">
        <v>0.0</v>
      </c>
    </row>
    <row r="97">
      <c r="A97" s="10">
        <v>96.0</v>
      </c>
      <c r="B97" s="10" t="s">
        <v>405</v>
      </c>
      <c r="C97" s="10" t="s">
        <v>405</v>
      </c>
      <c r="D97" s="10" t="str">
        <f>Offset(D97,-7,0)+0.15</f>
        <v>2.1</v>
      </c>
      <c r="E97" s="10">
        <v>0.0</v>
      </c>
    </row>
    <row r="98">
      <c r="A98" s="10">
        <v>97.0</v>
      </c>
      <c r="B98" s="10" t="s">
        <v>406</v>
      </c>
      <c r="C98" s="10" t="s">
        <v>406</v>
      </c>
      <c r="D98" s="10">
        <v>0.0</v>
      </c>
      <c r="E98" s="10" t="str">
        <f>offset(E98,-7,0)+5</f>
        <v>70</v>
      </c>
    </row>
    <row r="99">
      <c r="A99" s="10">
        <v>98.0</v>
      </c>
      <c r="B99" s="10" t="s">
        <v>407</v>
      </c>
      <c r="C99" s="10" t="s">
        <v>407</v>
      </c>
      <c r="D99" s="10">
        <v>0.0</v>
      </c>
      <c r="E99" s="10" t="str">
        <f>offset(E99,-7,0)+10</f>
        <v>140</v>
      </c>
    </row>
    <row r="100">
      <c r="A100" s="10">
        <v>99.0</v>
      </c>
      <c r="B100" s="10" t="s">
        <v>403</v>
      </c>
      <c r="C100" s="10" t="s">
        <v>403</v>
      </c>
      <c r="D100" s="10" t="str">
        <f t="shared" ref="D100:D101" si="27">Offset(D100,-7,0)+0.05</f>
        <v>0.75</v>
      </c>
      <c r="E100" s="10">
        <v>0.0</v>
      </c>
    </row>
    <row r="101">
      <c r="A101" s="10">
        <v>100.0</v>
      </c>
      <c r="B101" s="10" t="s">
        <v>403</v>
      </c>
      <c r="C101" s="10" t="s">
        <v>403</v>
      </c>
      <c r="D101" s="10" t="str">
        <f t="shared" si="27"/>
        <v>0.75</v>
      </c>
      <c r="E101" s="10">
        <v>0.0</v>
      </c>
    </row>
    <row r="102">
      <c r="A102" s="10">
        <v>101.0</v>
      </c>
      <c r="B102" s="10" t="s">
        <v>404</v>
      </c>
      <c r="C102" s="10" t="s">
        <v>404</v>
      </c>
      <c r="D102" s="10" t="str">
        <f t="shared" ref="D102:D103" si="28">Offset(D102,-7,0)+0.1</f>
        <v>1.5</v>
      </c>
      <c r="E102" s="10">
        <v>0.0</v>
      </c>
    </row>
    <row r="103">
      <c r="A103" s="10">
        <v>102.0</v>
      </c>
      <c r="B103" s="10" t="s">
        <v>404</v>
      </c>
      <c r="C103" s="10" t="s">
        <v>404</v>
      </c>
      <c r="D103" s="10" t="str">
        <f t="shared" si="28"/>
        <v>1.5</v>
      </c>
      <c r="E103" s="10">
        <v>0.0</v>
      </c>
    </row>
    <row r="104">
      <c r="A104" s="10">
        <v>103.0</v>
      </c>
      <c r="B104" s="10" t="s">
        <v>405</v>
      </c>
      <c r="C104" s="10" t="s">
        <v>405</v>
      </c>
      <c r="D104" s="10" t="str">
        <f>Offset(D104,-7,0)+0.15</f>
        <v>2.25</v>
      </c>
      <c r="E104" s="10">
        <v>0.0</v>
      </c>
    </row>
    <row r="105">
      <c r="A105" s="10">
        <v>104.0</v>
      </c>
      <c r="B105" s="10" t="s">
        <v>406</v>
      </c>
      <c r="C105" s="10" t="s">
        <v>406</v>
      </c>
      <c r="D105" s="10">
        <v>0.0</v>
      </c>
      <c r="E105" s="10" t="str">
        <f>offset(E105,-7,0)+5</f>
        <v>75</v>
      </c>
    </row>
    <row r="106">
      <c r="A106" s="10">
        <v>105.0</v>
      </c>
      <c r="B106" s="10" t="s">
        <v>407</v>
      </c>
      <c r="C106" s="10" t="s">
        <v>407</v>
      </c>
      <c r="D106" s="10">
        <v>0.0</v>
      </c>
      <c r="E106" s="10" t="str">
        <f>offset(E106,-7,0)+10</f>
        <v>150</v>
      </c>
    </row>
    <row r="107">
      <c r="A107" s="10">
        <v>106.0</v>
      </c>
      <c r="B107" s="10" t="s">
        <v>403</v>
      </c>
      <c r="C107" s="10" t="s">
        <v>403</v>
      </c>
      <c r="D107" s="10" t="str">
        <f t="shared" ref="D107:D108" si="29">Offset(D107,-7,0)+0.05</f>
        <v>0.8</v>
      </c>
      <c r="E107" s="10">
        <v>0.0</v>
      </c>
    </row>
    <row r="108">
      <c r="A108" s="10">
        <v>107.0</v>
      </c>
      <c r="B108" s="10" t="s">
        <v>403</v>
      </c>
      <c r="C108" s="10" t="s">
        <v>403</v>
      </c>
      <c r="D108" s="10" t="str">
        <f t="shared" si="29"/>
        <v>0.8</v>
      </c>
      <c r="E108" s="10">
        <v>0.0</v>
      </c>
    </row>
    <row r="109">
      <c r="A109" s="10">
        <v>108.0</v>
      </c>
      <c r="B109" s="10" t="s">
        <v>404</v>
      </c>
      <c r="C109" s="10" t="s">
        <v>404</v>
      </c>
      <c r="D109" s="10" t="str">
        <f t="shared" ref="D109:D110" si="30">Offset(D109,-7,0)+0.1</f>
        <v>1.6</v>
      </c>
      <c r="E109" s="10">
        <v>0.0</v>
      </c>
    </row>
    <row r="110">
      <c r="A110" s="10">
        <v>109.0</v>
      </c>
      <c r="B110" s="10" t="s">
        <v>404</v>
      </c>
      <c r="C110" s="10" t="s">
        <v>404</v>
      </c>
      <c r="D110" s="10" t="str">
        <f t="shared" si="30"/>
        <v>1.6</v>
      </c>
      <c r="E110" s="10">
        <v>0.0</v>
      </c>
    </row>
    <row r="111">
      <c r="A111" s="10">
        <v>110.0</v>
      </c>
      <c r="B111" s="10" t="s">
        <v>405</v>
      </c>
      <c r="C111" s="10" t="s">
        <v>405</v>
      </c>
      <c r="D111" s="10" t="str">
        <f>Offset(D111,-7,0)+0.15</f>
        <v>2.4</v>
      </c>
      <c r="E111" s="10">
        <v>0.0</v>
      </c>
    </row>
    <row r="112">
      <c r="A112" s="10">
        <v>111.0</v>
      </c>
      <c r="B112" s="10" t="s">
        <v>406</v>
      </c>
      <c r="C112" s="10" t="s">
        <v>406</v>
      </c>
      <c r="D112" s="10">
        <v>0.0</v>
      </c>
      <c r="E112" s="10" t="str">
        <f>offset(E112,-7,0)+5</f>
        <v>80</v>
      </c>
    </row>
    <row r="113">
      <c r="A113" s="10">
        <v>112.0</v>
      </c>
      <c r="B113" s="10" t="s">
        <v>407</v>
      </c>
      <c r="C113" s="10" t="s">
        <v>407</v>
      </c>
      <c r="D113" s="10">
        <v>0.0</v>
      </c>
      <c r="E113" s="10" t="str">
        <f>offset(E113,-7,0)+10</f>
        <v>160</v>
      </c>
    </row>
    <row r="114">
      <c r="A114" s="10">
        <v>113.0</v>
      </c>
      <c r="B114" s="10" t="s">
        <v>403</v>
      </c>
      <c r="C114" s="10" t="s">
        <v>403</v>
      </c>
      <c r="D114" s="10" t="str">
        <f t="shared" ref="D114:D115" si="31">Offset(D114,-7,0)+0.05</f>
        <v>0.85</v>
      </c>
      <c r="E114" s="10">
        <v>0.0</v>
      </c>
    </row>
    <row r="115">
      <c r="A115" s="10">
        <v>114.0</v>
      </c>
      <c r="B115" s="10" t="s">
        <v>403</v>
      </c>
      <c r="C115" s="10" t="s">
        <v>403</v>
      </c>
      <c r="D115" s="10" t="str">
        <f t="shared" si="31"/>
        <v>0.85</v>
      </c>
      <c r="E115" s="10">
        <v>0.0</v>
      </c>
    </row>
    <row r="116">
      <c r="A116" s="10">
        <v>115.0</v>
      </c>
      <c r="B116" s="10" t="s">
        <v>404</v>
      </c>
      <c r="C116" s="10" t="s">
        <v>404</v>
      </c>
      <c r="D116" s="10" t="str">
        <f t="shared" ref="D116:D117" si="32">Offset(D116,-7,0)+0.1</f>
        <v>1.7</v>
      </c>
      <c r="E116" s="10">
        <v>0.0</v>
      </c>
    </row>
    <row r="117">
      <c r="A117" s="10">
        <v>116.0</v>
      </c>
      <c r="B117" s="10" t="s">
        <v>404</v>
      </c>
      <c r="C117" s="10" t="s">
        <v>404</v>
      </c>
      <c r="D117" s="10" t="str">
        <f t="shared" si="32"/>
        <v>1.7</v>
      </c>
      <c r="E117" s="10">
        <v>0.0</v>
      </c>
    </row>
    <row r="118">
      <c r="A118" s="10">
        <v>117.0</v>
      </c>
      <c r="B118" s="10" t="s">
        <v>405</v>
      </c>
      <c r="C118" s="10" t="s">
        <v>405</v>
      </c>
      <c r="D118" s="10" t="str">
        <f>Offset(D118,-7,0)+0.15</f>
        <v>2.55</v>
      </c>
      <c r="E118" s="10">
        <v>0.0</v>
      </c>
    </row>
    <row r="119">
      <c r="A119" s="10">
        <v>118.0</v>
      </c>
      <c r="B119" s="10" t="s">
        <v>406</v>
      </c>
      <c r="C119" s="10" t="s">
        <v>406</v>
      </c>
      <c r="D119" s="10">
        <v>0.0</v>
      </c>
      <c r="E119" s="10" t="str">
        <f>offset(E119,-7,0)+5</f>
        <v>85</v>
      </c>
    </row>
    <row r="120">
      <c r="A120" s="10">
        <v>119.0</v>
      </c>
      <c r="B120" s="10" t="s">
        <v>407</v>
      </c>
      <c r="C120" s="10" t="s">
        <v>407</v>
      </c>
      <c r="D120" s="10">
        <v>0.0</v>
      </c>
      <c r="E120" s="10" t="str">
        <f>offset(E120,-7,0)+10</f>
        <v>170</v>
      </c>
    </row>
    <row r="121">
      <c r="A121" s="10">
        <v>120.0</v>
      </c>
      <c r="B121" s="10" t="s">
        <v>403</v>
      </c>
      <c r="C121" s="10" t="s">
        <v>403</v>
      </c>
      <c r="D121" s="10" t="str">
        <f t="shared" ref="D121:D122" si="33">Offset(D121,-7,0)+0.05</f>
        <v>0.9</v>
      </c>
      <c r="E121" s="10">
        <v>0.0</v>
      </c>
    </row>
    <row r="122">
      <c r="A122" s="10">
        <v>121.0</v>
      </c>
      <c r="B122" s="10" t="s">
        <v>403</v>
      </c>
      <c r="C122" s="10" t="s">
        <v>403</v>
      </c>
      <c r="D122" s="10" t="str">
        <f t="shared" si="33"/>
        <v>0.9</v>
      </c>
      <c r="E122" s="10">
        <v>0.0</v>
      </c>
    </row>
    <row r="123">
      <c r="A123" s="10">
        <v>122.0</v>
      </c>
      <c r="B123" s="10" t="s">
        <v>404</v>
      </c>
      <c r="C123" s="10" t="s">
        <v>404</v>
      </c>
      <c r="D123" s="10" t="str">
        <f t="shared" ref="D123:D124" si="34">Offset(D123,-7,0)+0.1</f>
        <v>1.8</v>
      </c>
      <c r="E123" s="10">
        <v>0.0</v>
      </c>
    </row>
    <row r="124">
      <c r="A124" s="10">
        <v>123.0</v>
      </c>
      <c r="B124" s="10" t="s">
        <v>404</v>
      </c>
      <c r="C124" s="10" t="s">
        <v>404</v>
      </c>
      <c r="D124" s="10" t="str">
        <f t="shared" si="34"/>
        <v>1.8</v>
      </c>
      <c r="E124" s="10">
        <v>0.0</v>
      </c>
    </row>
    <row r="125">
      <c r="A125" s="10">
        <v>124.0</v>
      </c>
      <c r="B125" s="10" t="s">
        <v>405</v>
      </c>
      <c r="C125" s="10" t="s">
        <v>405</v>
      </c>
      <c r="D125" s="10" t="str">
        <f>Offset(D125,-7,0)+0.15</f>
        <v>2.7</v>
      </c>
      <c r="E125" s="10">
        <v>0.0</v>
      </c>
    </row>
    <row r="126">
      <c r="A126" s="10">
        <v>125.0</v>
      </c>
      <c r="B126" s="10" t="s">
        <v>406</v>
      </c>
      <c r="C126" s="10" t="s">
        <v>406</v>
      </c>
      <c r="D126" s="10">
        <v>0.0</v>
      </c>
      <c r="E126" s="10" t="str">
        <f>offset(E126,-7,0)+5</f>
        <v>90</v>
      </c>
    </row>
    <row r="127">
      <c r="A127" s="10">
        <v>126.0</v>
      </c>
      <c r="B127" s="10" t="s">
        <v>407</v>
      </c>
      <c r="C127" s="10" t="s">
        <v>407</v>
      </c>
      <c r="D127" s="10">
        <v>0.0</v>
      </c>
      <c r="E127" s="10" t="str">
        <f>offset(E127,-7,0)+10</f>
        <v>180</v>
      </c>
    </row>
    <row r="128">
      <c r="A128" s="10">
        <v>127.0</v>
      </c>
      <c r="B128" s="10" t="s">
        <v>403</v>
      </c>
      <c r="C128" s="10" t="s">
        <v>403</v>
      </c>
      <c r="D128" s="10" t="str">
        <f t="shared" ref="D128:D129" si="35">Offset(D128,-7,0)+0.05</f>
        <v>0.95</v>
      </c>
      <c r="E128" s="10">
        <v>0.0</v>
      </c>
    </row>
    <row r="129">
      <c r="A129" s="10">
        <v>128.0</v>
      </c>
      <c r="B129" s="10" t="s">
        <v>403</v>
      </c>
      <c r="C129" s="10" t="s">
        <v>403</v>
      </c>
      <c r="D129" s="10" t="str">
        <f t="shared" si="35"/>
        <v>0.95</v>
      </c>
      <c r="E129" s="10">
        <v>0.0</v>
      </c>
    </row>
    <row r="130">
      <c r="A130" s="10">
        <v>129.0</v>
      </c>
      <c r="B130" s="10" t="s">
        <v>404</v>
      </c>
      <c r="C130" s="10" t="s">
        <v>404</v>
      </c>
      <c r="D130" s="10" t="str">
        <f t="shared" ref="D130:D131" si="36">Offset(D130,-7,0)+0.1</f>
        <v>1.9</v>
      </c>
      <c r="E130" s="10">
        <v>0.0</v>
      </c>
    </row>
    <row r="131">
      <c r="A131" s="10">
        <v>130.0</v>
      </c>
      <c r="B131" s="10" t="s">
        <v>404</v>
      </c>
      <c r="C131" s="10" t="s">
        <v>404</v>
      </c>
      <c r="D131" s="10" t="str">
        <f t="shared" si="36"/>
        <v>1.9</v>
      </c>
      <c r="E131" s="10">
        <v>0.0</v>
      </c>
    </row>
    <row r="132">
      <c r="A132" s="10">
        <v>131.0</v>
      </c>
      <c r="B132" s="10" t="s">
        <v>405</v>
      </c>
      <c r="C132" s="10" t="s">
        <v>405</v>
      </c>
      <c r="D132" s="10" t="str">
        <f>Offset(D132,-7,0)+0.15</f>
        <v>2.85</v>
      </c>
      <c r="E132" s="10">
        <v>0.0</v>
      </c>
    </row>
    <row r="133">
      <c r="A133" s="10">
        <v>132.0</v>
      </c>
      <c r="B133" s="10" t="s">
        <v>406</v>
      </c>
      <c r="C133" s="10" t="s">
        <v>406</v>
      </c>
      <c r="D133" s="10">
        <v>0.0</v>
      </c>
      <c r="E133" s="10" t="str">
        <f>offset(E133,-7,0)+5</f>
        <v>95</v>
      </c>
    </row>
    <row r="134">
      <c r="A134" s="10">
        <v>133.0</v>
      </c>
      <c r="B134" s="10" t="s">
        <v>407</v>
      </c>
      <c r="C134" s="10" t="s">
        <v>407</v>
      </c>
      <c r="D134" s="10">
        <v>0.0</v>
      </c>
      <c r="E134" s="10" t="str">
        <f>offset(E134,-7,0)+10</f>
        <v>190</v>
      </c>
    </row>
    <row r="135">
      <c r="A135" s="10">
        <v>134.0</v>
      </c>
      <c r="B135" s="10" t="s">
        <v>403</v>
      </c>
      <c r="C135" s="10" t="s">
        <v>403</v>
      </c>
      <c r="D135" s="10" t="str">
        <f t="shared" ref="D135:D136" si="37">Offset(D135,-7,0)+0.05</f>
        <v>1</v>
      </c>
      <c r="E135" s="10">
        <v>0.0</v>
      </c>
    </row>
    <row r="136">
      <c r="A136" s="10">
        <v>135.0</v>
      </c>
      <c r="B136" s="10" t="s">
        <v>403</v>
      </c>
      <c r="C136" s="10" t="s">
        <v>403</v>
      </c>
      <c r="D136" s="10" t="str">
        <f t="shared" si="37"/>
        <v>1</v>
      </c>
      <c r="E136" s="10">
        <v>0.0</v>
      </c>
    </row>
    <row r="137">
      <c r="A137" s="10">
        <v>136.0</v>
      </c>
      <c r="B137" s="10" t="s">
        <v>404</v>
      </c>
      <c r="C137" s="10" t="s">
        <v>404</v>
      </c>
      <c r="D137" s="10" t="str">
        <f t="shared" ref="D137:D138" si="38">Offset(D137,-7,0)+0.1</f>
        <v>2</v>
      </c>
      <c r="E137" s="10">
        <v>0.0</v>
      </c>
    </row>
    <row r="138">
      <c r="A138" s="10">
        <v>137.0</v>
      </c>
      <c r="B138" s="10" t="s">
        <v>404</v>
      </c>
      <c r="C138" s="10" t="s">
        <v>404</v>
      </c>
      <c r="D138" s="10" t="str">
        <f t="shared" si="38"/>
        <v>2</v>
      </c>
      <c r="E138" s="10">
        <v>0.0</v>
      </c>
    </row>
    <row r="139">
      <c r="A139" s="10">
        <v>138.0</v>
      </c>
      <c r="B139" s="10" t="s">
        <v>405</v>
      </c>
      <c r="C139" s="10" t="s">
        <v>405</v>
      </c>
      <c r="D139" s="10" t="str">
        <f>Offset(D139,-7,0)+0.15</f>
        <v>3</v>
      </c>
      <c r="E139" s="10">
        <v>0.0</v>
      </c>
    </row>
    <row r="140">
      <c r="A140" s="10">
        <v>139.0</v>
      </c>
      <c r="B140" s="10" t="s">
        <v>406</v>
      </c>
      <c r="C140" s="10" t="s">
        <v>406</v>
      </c>
      <c r="D140" s="10">
        <v>0.0</v>
      </c>
      <c r="E140" s="10" t="str">
        <f>offset(E140,-7,0)+5</f>
        <v>100</v>
      </c>
    </row>
    <row r="141">
      <c r="A141" s="10">
        <v>140.0</v>
      </c>
      <c r="B141" s="10" t="s">
        <v>407</v>
      </c>
      <c r="C141" s="10" t="s">
        <v>407</v>
      </c>
      <c r="D141" s="10">
        <v>0.0</v>
      </c>
      <c r="E141" s="10" t="str">
        <f>offset(E141,-7,0)+10</f>
        <v>200</v>
      </c>
    </row>
    <row r="142">
      <c r="A142" s="10">
        <v>141.0</v>
      </c>
      <c r="B142" s="48" t="s">
        <v>403</v>
      </c>
      <c r="C142" s="48" t="s">
        <v>403</v>
      </c>
      <c r="D142" s="48">
        <v>1.0000000000000002</v>
      </c>
      <c r="E142" s="48">
        <v>0.0</v>
      </c>
    </row>
    <row r="143">
      <c r="A143" s="10">
        <v>142.0</v>
      </c>
      <c r="B143" s="48" t="s">
        <v>403</v>
      </c>
      <c r="C143" s="48" t="s">
        <v>403</v>
      </c>
      <c r="D143" s="48">
        <v>1.0000000000000002</v>
      </c>
      <c r="E143" s="48">
        <v>0.0</v>
      </c>
    </row>
    <row r="144">
      <c r="A144" s="10">
        <v>143.0</v>
      </c>
      <c r="B144" s="48" t="s">
        <v>404</v>
      </c>
      <c r="C144" s="48" t="s">
        <v>404</v>
      </c>
      <c r="D144" s="48">
        <v>2.0000000000000004</v>
      </c>
      <c r="E144" s="48">
        <v>0.0</v>
      </c>
    </row>
    <row r="145">
      <c r="A145" s="10">
        <v>144.0</v>
      </c>
      <c r="B145" s="48" t="s">
        <v>404</v>
      </c>
      <c r="C145" s="48" t="s">
        <v>404</v>
      </c>
      <c r="D145" s="48">
        <v>2.0000000000000004</v>
      </c>
      <c r="E145" s="48">
        <v>0.0</v>
      </c>
    </row>
    <row r="146">
      <c r="A146" s="10">
        <v>145.0</v>
      </c>
      <c r="B146" s="48" t="s">
        <v>405</v>
      </c>
      <c r="C146" s="48" t="s">
        <v>405</v>
      </c>
      <c r="D146" s="48">
        <v>2.999999999999999</v>
      </c>
      <c r="E146" s="48">
        <v>0.0</v>
      </c>
    </row>
    <row r="147">
      <c r="A147" s="10">
        <v>146.0</v>
      </c>
      <c r="B147" s="48" t="s">
        <v>406</v>
      </c>
      <c r="C147" s="48" t="s">
        <v>406</v>
      </c>
      <c r="D147" s="48">
        <v>0.0</v>
      </c>
      <c r="E147" s="48">
        <v>100.0</v>
      </c>
    </row>
    <row r="148">
      <c r="A148" s="10">
        <v>147.0</v>
      </c>
      <c r="B148" s="48" t="s">
        <v>407</v>
      </c>
      <c r="C148" s="48" t="s">
        <v>407</v>
      </c>
      <c r="D148" s="48">
        <v>0.0</v>
      </c>
      <c r="E148" s="48">
        <v>200.0</v>
      </c>
    </row>
    <row r="149">
      <c r="A149" s="10">
        <v>148.0</v>
      </c>
      <c r="B149" s="48" t="s">
        <v>403</v>
      </c>
      <c r="C149" s="48" t="s">
        <v>403</v>
      </c>
      <c r="D149" s="48">
        <v>1.0000000000000002</v>
      </c>
      <c r="E149" s="48">
        <v>0.0</v>
      </c>
    </row>
    <row r="150">
      <c r="A150" s="10">
        <v>149.0</v>
      </c>
      <c r="B150" s="48" t="s">
        <v>403</v>
      </c>
      <c r="C150" s="48" t="s">
        <v>403</v>
      </c>
      <c r="D150" s="48">
        <v>1.0000000000000002</v>
      </c>
      <c r="E150" s="48">
        <v>0.0</v>
      </c>
    </row>
    <row r="151">
      <c r="A151" s="10">
        <v>150.0</v>
      </c>
      <c r="B151" s="48" t="s">
        <v>404</v>
      </c>
      <c r="C151" s="48" t="s">
        <v>404</v>
      </c>
      <c r="D151" s="48">
        <v>2.0000000000000004</v>
      </c>
      <c r="E151" s="48">
        <v>0.0</v>
      </c>
    </row>
    <row r="152">
      <c r="A152" s="10">
        <v>151.0</v>
      </c>
      <c r="B152" s="48" t="s">
        <v>404</v>
      </c>
      <c r="C152" s="48" t="s">
        <v>404</v>
      </c>
      <c r="D152" s="48">
        <v>2.0000000000000004</v>
      </c>
      <c r="E152" s="48">
        <v>0.0</v>
      </c>
    </row>
    <row r="153">
      <c r="A153" s="10">
        <v>152.0</v>
      </c>
      <c r="B153" s="48" t="s">
        <v>405</v>
      </c>
      <c r="C153" s="48" t="s">
        <v>405</v>
      </c>
      <c r="D153" s="48">
        <v>2.999999999999999</v>
      </c>
      <c r="E153" s="48">
        <v>0.0</v>
      </c>
    </row>
    <row r="154">
      <c r="A154" s="10">
        <v>153.0</v>
      </c>
      <c r="B154" s="48" t="s">
        <v>406</v>
      </c>
      <c r="C154" s="48" t="s">
        <v>406</v>
      </c>
      <c r="D154" s="48">
        <v>0.0</v>
      </c>
      <c r="E154" s="48">
        <v>100.0</v>
      </c>
    </row>
    <row r="155">
      <c r="A155" s="10">
        <v>154.0</v>
      </c>
      <c r="B155" s="48" t="s">
        <v>407</v>
      </c>
      <c r="C155" s="48" t="s">
        <v>407</v>
      </c>
      <c r="D155" s="48">
        <v>0.0</v>
      </c>
      <c r="E155" s="48">
        <v>200.0</v>
      </c>
    </row>
    <row r="156">
      <c r="A156" s="10">
        <v>155.0</v>
      </c>
      <c r="B156" s="48" t="s">
        <v>403</v>
      </c>
      <c r="C156" s="48" t="s">
        <v>403</v>
      </c>
      <c r="D156" s="48">
        <v>1.0000000000000002</v>
      </c>
      <c r="E156" s="48">
        <v>0.0</v>
      </c>
    </row>
    <row r="157">
      <c r="A157" s="10">
        <v>156.0</v>
      </c>
      <c r="B157" s="48" t="s">
        <v>403</v>
      </c>
      <c r="C157" s="48" t="s">
        <v>403</v>
      </c>
      <c r="D157" s="48">
        <v>1.0000000000000002</v>
      </c>
      <c r="E157" s="48">
        <v>0.0</v>
      </c>
    </row>
    <row r="158">
      <c r="A158" s="10">
        <v>157.0</v>
      </c>
      <c r="B158" s="48" t="s">
        <v>404</v>
      </c>
      <c r="C158" s="48" t="s">
        <v>404</v>
      </c>
      <c r="D158" s="48">
        <v>2.0000000000000004</v>
      </c>
      <c r="E158" s="48">
        <v>0.0</v>
      </c>
    </row>
    <row r="159">
      <c r="A159" s="10">
        <v>158.0</v>
      </c>
      <c r="B159" s="48" t="s">
        <v>404</v>
      </c>
      <c r="C159" s="48" t="s">
        <v>404</v>
      </c>
      <c r="D159" s="48">
        <v>2.0000000000000004</v>
      </c>
      <c r="E159" s="48">
        <v>0.0</v>
      </c>
    </row>
    <row r="160">
      <c r="A160" s="10">
        <v>159.0</v>
      </c>
      <c r="B160" s="48" t="s">
        <v>405</v>
      </c>
      <c r="C160" s="48" t="s">
        <v>405</v>
      </c>
      <c r="D160" s="48">
        <v>2.999999999999999</v>
      </c>
      <c r="E160" s="48">
        <v>0.0</v>
      </c>
    </row>
    <row r="161">
      <c r="A161" s="10">
        <v>160.0</v>
      </c>
      <c r="B161" s="48" t="s">
        <v>406</v>
      </c>
      <c r="C161" s="48" t="s">
        <v>406</v>
      </c>
      <c r="D161" s="48">
        <v>0.0</v>
      </c>
      <c r="E161" s="48">
        <v>100.0</v>
      </c>
    </row>
    <row r="162">
      <c r="A162" s="10">
        <v>161.0</v>
      </c>
      <c r="B162" s="48" t="s">
        <v>407</v>
      </c>
      <c r="C162" s="48" t="s">
        <v>407</v>
      </c>
      <c r="D162" s="48">
        <v>0.0</v>
      </c>
      <c r="E162" s="48">
        <v>200.0</v>
      </c>
    </row>
    <row r="163">
      <c r="A163" s="10">
        <v>162.0</v>
      </c>
      <c r="B163" s="48" t="s">
        <v>403</v>
      </c>
      <c r="C163" s="48" t="s">
        <v>403</v>
      </c>
      <c r="D163" s="48">
        <v>1.0000000000000002</v>
      </c>
      <c r="E163" s="48">
        <v>0.0</v>
      </c>
    </row>
    <row r="164">
      <c r="A164" s="10">
        <v>163.0</v>
      </c>
      <c r="B164" s="48" t="s">
        <v>403</v>
      </c>
      <c r="C164" s="48" t="s">
        <v>403</v>
      </c>
      <c r="D164" s="48">
        <v>1.0000000000000002</v>
      </c>
      <c r="E164" s="48">
        <v>0.0</v>
      </c>
    </row>
    <row r="165">
      <c r="A165" s="10">
        <v>164.0</v>
      </c>
      <c r="B165" s="48" t="s">
        <v>404</v>
      </c>
      <c r="C165" s="48" t="s">
        <v>404</v>
      </c>
      <c r="D165" s="48">
        <v>2.0000000000000004</v>
      </c>
      <c r="E165" s="48">
        <v>0.0</v>
      </c>
    </row>
    <row r="166">
      <c r="A166" s="10">
        <v>165.0</v>
      </c>
      <c r="B166" s="48" t="s">
        <v>404</v>
      </c>
      <c r="C166" s="48" t="s">
        <v>404</v>
      </c>
      <c r="D166" s="48">
        <v>2.0000000000000004</v>
      </c>
      <c r="E166" s="48">
        <v>0.0</v>
      </c>
    </row>
    <row r="167">
      <c r="A167" s="10">
        <v>166.0</v>
      </c>
      <c r="B167" s="48" t="s">
        <v>405</v>
      </c>
      <c r="C167" s="48" t="s">
        <v>405</v>
      </c>
      <c r="D167" s="48">
        <v>2.999999999999999</v>
      </c>
      <c r="E167" s="48">
        <v>0.0</v>
      </c>
    </row>
    <row r="168">
      <c r="A168" s="10">
        <v>167.0</v>
      </c>
      <c r="B168" s="48" t="s">
        <v>406</v>
      </c>
      <c r="C168" s="48" t="s">
        <v>406</v>
      </c>
      <c r="D168" s="48">
        <v>0.0</v>
      </c>
      <c r="E168" s="48">
        <v>100.0</v>
      </c>
    </row>
    <row r="169">
      <c r="A169" s="10">
        <v>168.0</v>
      </c>
      <c r="B169" s="48" t="s">
        <v>407</v>
      </c>
      <c r="C169" s="48" t="s">
        <v>407</v>
      </c>
      <c r="D169" s="48">
        <v>0.0</v>
      </c>
      <c r="E169" s="48">
        <v>200.0</v>
      </c>
    </row>
    <row r="170">
      <c r="A170" s="10">
        <v>169.0</v>
      </c>
      <c r="B170" s="48" t="s">
        <v>403</v>
      </c>
      <c r="C170" s="48" t="s">
        <v>403</v>
      </c>
      <c r="D170" s="48">
        <v>1.0000000000000002</v>
      </c>
      <c r="E170" s="48">
        <v>0.0</v>
      </c>
    </row>
    <row r="171">
      <c r="A171" s="10">
        <v>170.0</v>
      </c>
      <c r="B171" s="48" t="s">
        <v>403</v>
      </c>
      <c r="C171" s="48" t="s">
        <v>403</v>
      </c>
      <c r="D171" s="48">
        <v>1.0000000000000002</v>
      </c>
      <c r="E171" s="48">
        <v>0.0</v>
      </c>
    </row>
    <row r="172">
      <c r="A172" s="10">
        <v>171.0</v>
      </c>
      <c r="B172" s="48" t="s">
        <v>404</v>
      </c>
      <c r="C172" s="48" t="s">
        <v>404</v>
      </c>
      <c r="D172" s="48">
        <v>2.0000000000000004</v>
      </c>
      <c r="E172" s="48">
        <v>0.0</v>
      </c>
    </row>
    <row r="173">
      <c r="A173" s="10">
        <v>172.0</v>
      </c>
      <c r="B173" s="48" t="s">
        <v>404</v>
      </c>
      <c r="C173" s="48" t="s">
        <v>404</v>
      </c>
      <c r="D173" s="48">
        <v>2.0000000000000004</v>
      </c>
      <c r="E173" s="48">
        <v>0.0</v>
      </c>
    </row>
    <row r="174">
      <c r="A174" s="10">
        <v>173.0</v>
      </c>
      <c r="B174" s="48" t="s">
        <v>405</v>
      </c>
      <c r="C174" s="48" t="s">
        <v>405</v>
      </c>
      <c r="D174" s="48">
        <v>2.999999999999999</v>
      </c>
      <c r="E174" s="48">
        <v>0.0</v>
      </c>
    </row>
    <row r="175">
      <c r="A175" s="10">
        <v>174.0</v>
      </c>
      <c r="B175" s="48" t="s">
        <v>406</v>
      </c>
      <c r="C175" s="48" t="s">
        <v>406</v>
      </c>
      <c r="D175" s="48">
        <v>0.0</v>
      </c>
      <c r="E175" s="48">
        <v>100.0</v>
      </c>
    </row>
    <row r="176">
      <c r="A176" s="10">
        <v>175.0</v>
      </c>
      <c r="B176" s="48" t="s">
        <v>407</v>
      </c>
      <c r="C176" s="48" t="s">
        <v>407</v>
      </c>
      <c r="D176" s="48">
        <v>0.0</v>
      </c>
      <c r="E176" s="48">
        <v>200.0</v>
      </c>
    </row>
  </sheetData>
  <autoFilter ref="$A$1:$E$176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4" max="6" width="18.0"/>
  </cols>
  <sheetData>
    <row r="1">
      <c r="A1" s="25">
        <v>1.0</v>
      </c>
      <c r="B1" s="49" t="s">
        <v>408</v>
      </c>
      <c r="D1" s="49"/>
      <c r="E1" s="50"/>
      <c r="F1" s="50" t="s">
        <v>409</v>
      </c>
      <c r="H1" s="51"/>
      <c r="I1" s="52"/>
      <c r="J1" s="52" t="s">
        <v>410</v>
      </c>
      <c r="L1" s="53"/>
      <c r="M1" s="54"/>
      <c r="N1" s="54" t="s">
        <v>411</v>
      </c>
      <c r="P1" s="55"/>
      <c r="Q1" s="55" t="s">
        <v>412</v>
      </c>
      <c r="S1" s="56"/>
      <c r="T1" s="56" t="s">
        <v>413</v>
      </c>
      <c r="W1" s="57" t="s">
        <v>414</v>
      </c>
      <c r="AA1" s="10">
        <v>5.0</v>
      </c>
      <c r="AB1" s="10">
        <v>0.0025</v>
      </c>
    </row>
    <row r="2">
      <c r="A2" s="25" t="s">
        <v>415</v>
      </c>
      <c r="B2" s="58" t="str">
        <f>CharacterData1!D1</f>
        <v>TapStrengthBonus</v>
      </c>
      <c r="C2" s="58" t="str">
        <f>CharacterData1!C1</f>
        <v>UpgradeCost</v>
      </c>
      <c r="D2" s="59" t="s">
        <v>416</v>
      </c>
      <c r="E2" s="60" t="str">
        <f>CharacterData2!D1</f>
        <v>TapStrengthBonus</v>
      </c>
      <c r="F2" s="60" t="str">
        <f>CharacterData2!E1</f>
        <v>MerchBoothBonus</v>
      </c>
      <c r="G2" s="60" t="str">
        <f>CharacterData1!C1</f>
        <v>UpgradeCost</v>
      </c>
      <c r="H2" s="61" t="s">
        <v>416</v>
      </c>
      <c r="I2" s="62" t="str">
        <f>CharacterData3!D1</f>
        <v>TapStrengthBonus</v>
      </c>
      <c r="J2" s="63" t="str">
        <f>CharacterData3!F1</f>
        <v>FanGainBonus</v>
      </c>
      <c r="K2" s="63" t="str">
        <f>CharacterData1!C1</f>
        <v>UpgradeCost</v>
      </c>
      <c r="L2" s="64" t="s">
        <v>416</v>
      </c>
      <c r="M2" s="65" t="str">
        <f>CharacterData4!D1</f>
        <v>TapStrengthBonus</v>
      </c>
      <c r="N2" s="65" t="str">
        <f>CharacterData4!G1</f>
        <v>BoosterTimeBonus</v>
      </c>
      <c r="O2" s="65" t="str">
        <f>CharacterData1!C1</f>
        <v>UpgradeCost</v>
      </c>
      <c r="P2" s="66" t="str">
        <f>CharacterData5!D1</f>
        <v>TapStrengthBonus</v>
      </c>
      <c r="Q2" s="66" t="str">
        <f>CharacterData5!H1</f>
        <v>SpotlightBonus</v>
      </c>
      <c r="R2" s="66" t="str">
        <f>CharacterData1!C1</f>
        <v>UpgradeCost</v>
      </c>
      <c r="S2" s="67"/>
      <c r="T2" s="45" t="str">
        <f>ConcertData!C1</f>
        <v>FanReward</v>
      </c>
      <c r="U2" s="45" t="str">
        <f>ConcertData!D1</f>
        <v>RewardBase</v>
      </c>
      <c r="V2" s="45" t="str">
        <f>ConcertData!E1</f>
        <v>LevelRange</v>
      </c>
      <c r="W2" s="68" t="str">
        <f>SongData!C1</f>
        <v>TapGoal</v>
      </c>
      <c r="X2" s="68" t="str">
        <f>SongData!D1</f>
        <v>Duration</v>
      </c>
      <c r="Y2" s="68" t="str">
        <f>SongData!E1</f>
        <v>CoinReward</v>
      </c>
      <c r="Z2" s="69" t="str">
        <f>SongData!H1</f>
        <v>MIN TPS</v>
      </c>
      <c r="AA2" s="10" t="s">
        <v>417</v>
      </c>
    </row>
    <row r="3">
      <c r="A3" s="70" t="str">
        <f t="shared" ref="A3:A14" si="1">($A$1*(B3+E3+I3+M3+P3))*($AA$1*
AA$3)</f>
        <v>6</v>
      </c>
      <c r="B3" s="71">
        <v>1.0</v>
      </c>
      <c r="C3" s="25">
        <v>0.0</v>
      </c>
      <c r="D3" s="25"/>
      <c r="E3" s="25">
        <v>0.0</v>
      </c>
      <c r="F3" s="25">
        <v>0.0</v>
      </c>
      <c r="G3" s="25">
        <v>0.0</v>
      </c>
      <c r="H3" s="25"/>
      <c r="I3" s="25">
        <v>0.0</v>
      </c>
      <c r="J3" s="25">
        <v>0.0</v>
      </c>
      <c r="K3" s="25">
        <v>0.0</v>
      </c>
      <c r="L3" s="25"/>
      <c r="M3" s="25">
        <v>0.0</v>
      </c>
      <c r="N3" s="25">
        <v>0.0</v>
      </c>
      <c r="O3" s="25">
        <v>0.0</v>
      </c>
      <c r="P3" s="25">
        <v>0.0</v>
      </c>
      <c r="Q3" s="25">
        <v>0.0</v>
      </c>
      <c r="R3" s="25">
        <v>0.0</v>
      </c>
      <c r="T3" t="str">
        <f>ConcertData!C2</f>
        <v>50</v>
      </c>
      <c r="U3" s="72" t="str">
        <f>ConcertData!D2</f>
        <v>107</v>
      </c>
      <c r="V3" s="73" t="str">
        <f>ConcertData!E2</f>
        <v>100000</v>
      </c>
      <c r="W3" s="74" t="str">
        <f>SongData!C2</f>
        <v>120</v>
      </c>
      <c r="X3" s="73" t="str">
        <f>SongData!D2</f>
        <v>20</v>
      </c>
      <c r="Y3" s="74" t="str">
        <f>SongData!E2</f>
        <v>5</v>
      </c>
      <c r="Z3" s="75" t="str">
        <f>SongData!H2</f>
        <v>6.0</v>
      </c>
      <c r="AA3" s="10">
        <v>1.2</v>
      </c>
    </row>
    <row r="4">
      <c r="A4" s="70" t="str">
        <f t="shared" si="1"/>
        <v>30.06</v>
      </c>
      <c r="B4" s="71">
        <v>1.01</v>
      </c>
      <c r="C4" s="70" t="str">
        <f>CharacterData1!C3</f>
        <v>15</v>
      </c>
      <c r="D4" s="25"/>
      <c r="E4" s="25">
        <v>1.0</v>
      </c>
      <c r="F4" s="25">
        <v>0.0</v>
      </c>
      <c r="G4" s="70" t="str">
        <f>CharacterData1!C3</f>
        <v>15</v>
      </c>
      <c r="H4" s="25"/>
      <c r="I4" s="25">
        <v>1.0</v>
      </c>
      <c r="J4" s="25">
        <v>0.0</v>
      </c>
      <c r="K4" s="70" t="str">
        <f>CharacterData1!C3</f>
        <v>15</v>
      </c>
      <c r="L4" s="25"/>
      <c r="M4" s="25">
        <v>1.0</v>
      </c>
      <c r="N4" s="25">
        <v>0.0</v>
      </c>
      <c r="O4" s="70" t="str">
        <f>CharacterData1!C3</f>
        <v>15</v>
      </c>
      <c r="P4" s="25">
        <v>1.0</v>
      </c>
      <c r="Q4" s="70" t="str">
        <f>CharacterData5!H2</f>
        <v>0</v>
      </c>
      <c r="R4" s="70" t="str">
        <f>CharacterData1!C3</f>
        <v>15</v>
      </c>
      <c r="T4" t="str">
        <f>ConcertData!C3</f>
        <v>70</v>
      </c>
      <c r="U4" s="72" t="str">
        <f>ConcertData!D3</f>
        <v>267</v>
      </c>
      <c r="V4" s="73" t="str">
        <f>ConcertData!E3</f>
        <v>100000</v>
      </c>
      <c r="W4" s="74" t="str">
        <f>SongData!C3</f>
        <v>144</v>
      </c>
      <c r="X4" s="73" t="str">
        <f>SongData!D3</f>
        <v>20</v>
      </c>
      <c r="Y4" s="74" t="str">
        <f>SongData!E3</f>
        <v>6</v>
      </c>
      <c r="Z4" s="75" t="str">
        <f>SongData!H3</f>
        <v>7.2</v>
      </c>
    </row>
    <row r="5">
      <c r="A5" s="70" t="str">
        <f t="shared" si="1"/>
        <v>30.06</v>
      </c>
      <c r="B5" s="76" t="str">
        <f>CharacterData1!D3</f>
        <v>2</v>
      </c>
      <c r="C5" s="77" t="str">
        <f>CharacterData1!C4</f>
        <v>76</v>
      </c>
      <c r="D5" s="25"/>
      <c r="E5" s="25" t="str">
        <f>E4*$AB$1</f>
        <v>0.0025</v>
      </c>
      <c r="F5" s="70" t="str">
        <f>CharacterData2!F2</f>
        <v>0</v>
      </c>
      <c r="G5" s="77" t="str">
        <f>CharacterData1!C4</f>
        <v>76</v>
      </c>
      <c r="H5" s="25"/>
      <c r="I5" s="25" t="str">
        <f t="shared" ref="I5:I14" si="2">I4+$AB$1</f>
        <v>1.0025</v>
      </c>
      <c r="J5" s="70" t="str">
        <f>CharacterData3!F2</f>
        <v>0</v>
      </c>
      <c r="K5" s="77" t="str">
        <f>CharacterData1!C4</f>
        <v>76</v>
      </c>
      <c r="L5" s="25"/>
      <c r="M5" s="25" t="str">
        <f t="shared" ref="M5:M15" si="3">M4+$AB$1</f>
        <v>1.0025</v>
      </c>
      <c r="N5" s="70" t="str">
        <f>CharacterData4!G2</f>
        <v>0</v>
      </c>
      <c r="O5" s="77" t="str">
        <f>CharacterData1!C4</f>
        <v>76</v>
      </c>
      <c r="P5" s="25" t="str">
        <f t="shared" ref="P5:P15" si="4">P4+$AB$1</f>
        <v>1.0025</v>
      </c>
      <c r="Q5" s="70" t="str">
        <f>CharacterData5!H3</f>
        <v>0</v>
      </c>
      <c r="R5" s="77" t="str">
        <f>CharacterData1!C4</f>
        <v>76</v>
      </c>
      <c r="T5" t="str">
        <f>ConcertData!C4</f>
        <v>90</v>
      </c>
      <c r="U5" s="72" t="str">
        <f>ConcertData!D4</f>
        <v>665</v>
      </c>
      <c r="V5" s="73" t="str">
        <f>ConcertData!E4</f>
        <v>100000</v>
      </c>
      <c r="W5" s="74" t="str">
        <f>SongData!C4</f>
        <v>173</v>
      </c>
      <c r="X5" s="73" t="str">
        <f>SongData!D4</f>
        <v>20</v>
      </c>
      <c r="Y5" s="74" t="str">
        <f>SongData!E4</f>
        <v>7</v>
      </c>
      <c r="Z5" s="75" t="str">
        <f>SongData!H4</f>
        <v>8.6</v>
      </c>
    </row>
    <row r="6">
      <c r="A6" s="70" t="str">
        <f t="shared" si="1"/>
        <v>24.15</v>
      </c>
      <c r="B6" s="76" t="str">
        <f>CharacterData1!D4</f>
        <v>1.01</v>
      </c>
      <c r="C6" s="77" t="str">
        <f>CharacterData1!C5</f>
        <v>384</v>
      </c>
      <c r="D6" s="25"/>
      <c r="E6" s="25" t="str">
        <f>E4*E3</f>
        <v>0</v>
      </c>
      <c r="F6" s="70" t="str">
        <f>CharacterData2!F3</f>
        <v>0</v>
      </c>
      <c r="G6" s="77" t="str">
        <f>CharacterData1!C5</f>
        <v>384</v>
      </c>
      <c r="H6" s="25"/>
      <c r="I6" s="25" t="str">
        <f t="shared" si="2"/>
        <v>1.005</v>
      </c>
      <c r="J6" s="70" t="str">
        <f>CharacterData3!F3</f>
        <v>0</v>
      </c>
      <c r="K6" s="77" t="str">
        <f>CharacterData1!C5</f>
        <v>384</v>
      </c>
      <c r="L6" s="25"/>
      <c r="M6" s="25" t="str">
        <f t="shared" si="3"/>
        <v>1.005</v>
      </c>
      <c r="N6" s="70" t="str">
        <f>CharacterData4!G3</f>
        <v>0</v>
      </c>
      <c r="O6" s="77" t="str">
        <f>CharacterData1!C5</f>
        <v>384</v>
      </c>
      <c r="P6" s="25" t="str">
        <f t="shared" si="4"/>
        <v>1.005</v>
      </c>
      <c r="Q6" s="70" t="str">
        <f>CharacterData5!H4</f>
        <v>0</v>
      </c>
      <c r="R6" s="77" t="str">
        <f>CharacterData1!C5</f>
        <v>384</v>
      </c>
      <c r="T6" t="str">
        <f>ConcertData!C5</f>
        <v>110</v>
      </c>
      <c r="U6" s="72" t="str">
        <f>ConcertData!D5</f>
        <v>1654</v>
      </c>
      <c r="V6" s="73" t="str">
        <f>ConcertData!E5</f>
        <v>100000</v>
      </c>
      <c r="W6" s="74" t="str">
        <f>SongData!C5</f>
        <v>207</v>
      </c>
      <c r="X6" s="73" t="str">
        <f>SongData!D5</f>
        <v>20</v>
      </c>
      <c r="Y6" s="74" t="str">
        <f>SongData!E5</f>
        <v>9</v>
      </c>
      <c r="Z6" s="75" t="str">
        <f>SongData!H5</f>
        <v>10.4</v>
      </c>
    </row>
    <row r="7">
      <c r="A7" s="70" t="str">
        <f t="shared" si="1"/>
        <v>24.1950375</v>
      </c>
      <c r="B7" s="76" t="str">
        <f>CharacterData1!D5</f>
        <v>1.01</v>
      </c>
      <c r="C7" s="77" t="str">
        <f>CharacterData1!C6</f>
        <v>1946</v>
      </c>
      <c r="D7" s="25"/>
      <c r="E7" s="25" t="str">
        <f t="shared" ref="E7:E14" si="5">E5*E5</f>
        <v>0.00000625</v>
      </c>
      <c r="F7" s="70" t="str">
        <f>CharacterData2!F4</f>
        <v>0</v>
      </c>
      <c r="G7" s="77" t="str">
        <f>CharacterData1!C6</f>
        <v>1946</v>
      </c>
      <c r="H7" s="25"/>
      <c r="I7" s="25" t="str">
        <f t="shared" si="2"/>
        <v>1.0075</v>
      </c>
      <c r="J7" s="70" t="str">
        <f>CharacterData3!F4</f>
        <v>0</v>
      </c>
      <c r="K7" s="77" t="str">
        <f>CharacterData1!C6</f>
        <v>1946</v>
      </c>
      <c r="L7" s="25"/>
      <c r="M7" s="25" t="str">
        <f t="shared" si="3"/>
        <v>1.0075</v>
      </c>
      <c r="N7" s="70" t="str">
        <f>CharacterData4!G4</f>
        <v>0</v>
      </c>
      <c r="O7" s="77" t="str">
        <f>CharacterData1!C6</f>
        <v>1946</v>
      </c>
      <c r="P7" s="25" t="str">
        <f t="shared" si="4"/>
        <v>1.0075</v>
      </c>
      <c r="Q7" s="70" t="str">
        <f>CharacterData5!H5</f>
        <v>0</v>
      </c>
      <c r="R7" s="77" t="str">
        <f>CharacterData1!C6</f>
        <v>1946</v>
      </c>
      <c r="T7" t="str">
        <f>ConcertData!C6</f>
        <v>130</v>
      </c>
      <c r="U7" s="72" t="str">
        <f>ConcertData!D6</f>
        <v>4116</v>
      </c>
      <c r="V7" s="73" t="str">
        <f>ConcertData!E6</f>
        <v>100000</v>
      </c>
      <c r="W7" s="74" t="str">
        <f>SongData!C6</f>
        <v>518</v>
      </c>
      <c r="X7" s="73" t="str">
        <f>SongData!D6</f>
        <v>40</v>
      </c>
      <c r="Y7" s="74" t="str">
        <f>SongData!E6</f>
        <v>107</v>
      </c>
      <c r="Z7" s="75" t="str">
        <f>SongData!H6</f>
        <v>13.0</v>
      </c>
    </row>
    <row r="8">
      <c r="A8" s="70" t="str">
        <f t="shared" si="1"/>
        <v>24.24</v>
      </c>
      <c r="B8" s="76" t="str">
        <f>CharacterData1!D6</f>
        <v>1.01</v>
      </c>
      <c r="C8" s="77" t="str">
        <f>CharacterData1!C7</f>
        <v>9853</v>
      </c>
      <c r="D8" s="25"/>
      <c r="E8" s="25" t="str">
        <f t="shared" si="5"/>
        <v>0</v>
      </c>
      <c r="F8" s="70" t="str">
        <f>CharacterData2!F5</f>
        <v>0</v>
      </c>
      <c r="G8" s="77" t="str">
        <f>CharacterData1!C7</f>
        <v>9853</v>
      </c>
      <c r="H8" s="25"/>
      <c r="I8" s="25" t="str">
        <f t="shared" si="2"/>
        <v>1.01</v>
      </c>
      <c r="J8" s="70" t="str">
        <f>CharacterData3!F5</f>
        <v>0</v>
      </c>
      <c r="K8" s="77" t="str">
        <f>CharacterData1!C7</f>
        <v>9853</v>
      </c>
      <c r="L8" s="25"/>
      <c r="M8" s="25" t="str">
        <f t="shared" si="3"/>
        <v>1.01</v>
      </c>
      <c r="N8" s="70" t="str">
        <f>CharacterData4!G5</f>
        <v>0</v>
      </c>
      <c r="O8" s="77" t="str">
        <f>CharacterData1!C7</f>
        <v>9853</v>
      </c>
      <c r="P8" s="25" t="str">
        <f t="shared" si="4"/>
        <v>1.01</v>
      </c>
      <c r="Q8" s="70" t="str">
        <f>CharacterData5!H6</f>
        <v>0</v>
      </c>
      <c r="R8" s="77" t="str">
        <f>CharacterData1!C7</f>
        <v>9853</v>
      </c>
      <c r="T8" t="str">
        <f>ConcertData!C7</f>
        <v>150</v>
      </c>
      <c r="U8" s="72" t="str">
        <f>ConcertData!D7</f>
        <v>10242</v>
      </c>
      <c r="V8" s="73" t="str">
        <f>ConcertData!E7</f>
        <v>100000</v>
      </c>
      <c r="W8" s="74" t="str">
        <f>SongData!C7</f>
        <v>299</v>
      </c>
      <c r="X8" s="73" t="str">
        <f>SongData!D7</f>
        <v>20</v>
      </c>
      <c r="Y8" s="74" t="str">
        <f>SongData!E7</f>
        <v>12</v>
      </c>
      <c r="Z8" s="75" t="str">
        <f>SongData!H7</f>
        <v>14.9</v>
      </c>
    </row>
    <row r="9">
      <c r="A9" s="70" t="str">
        <f t="shared" si="1"/>
        <v>24.285</v>
      </c>
      <c r="B9" s="76" t="str">
        <f>CharacterData1!D7</f>
        <v>1.01</v>
      </c>
      <c r="C9" s="77" t="str">
        <f>CharacterData1!C8</f>
        <v>49879</v>
      </c>
      <c r="D9" s="25"/>
      <c r="E9" s="25" t="str">
        <f t="shared" si="5"/>
        <v>0</v>
      </c>
      <c r="F9" s="70" t="str">
        <f>CharacterData2!F6</f>
        <v>0</v>
      </c>
      <c r="G9" s="77" t="str">
        <f>CharacterData1!C8</f>
        <v>49879</v>
      </c>
      <c r="H9" s="25"/>
      <c r="I9" s="25" t="str">
        <f t="shared" si="2"/>
        <v>1.0125</v>
      </c>
      <c r="J9" s="70" t="str">
        <f>CharacterData3!F6</f>
        <v>0</v>
      </c>
      <c r="K9" s="77" t="str">
        <f>CharacterData1!C8</f>
        <v>49879</v>
      </c>
      <c r="L9" s="25"/>
      <c r="M9" s="25" t="str">
        <f t="shared" si="3"/>
        <v>1.0125</v>
      </c>
      <c r="N9" s="70" t="str">
        <f>CharacterData4!G6</f>
        <v>0</v>
      </c>
      <c r="O9" s="77" t="str">
        <f>CharacterData1!C8</f>
        <v>49879</v>
      </c>
      <c r="P9" s="25" t="str">
        <f t="shared" si="4"/>
        <v>1.0125</v>
      </c>
      <c r="Q9" s="70" t="str">
        <f>CharacterData5!H7</f>
        <v>0</v>
      </c>
      <c r="R9" s="77" t="str">
        <f>CharacterData1!C8</f>
        <v>49879</v>
      </c>
      <c r="T9" t="str">
        <f>ConcertData!C8</f>
        <v>170</v>
      </c>
      <c r="U9" s="72" t="str">
        <f>ConcertData!D8</f>
        <v>25485</v>
      </c>
      <c r="V9" s="73" t="str">
        <f>ConcertData!E8</f>
        <v>100000</v>
      </c>
      <c r="W9" s="74" t="str">
        <f>SongData!C8</f>
        <v>358</v>
      </c>
      <c r="X9" s="73" t="str">
        <f>SongData!D8</f>
        <v>20</v>
      </c>
      <c r="Y9" s="74" t="str">
        <f>SongData!E8</f>
        <v>15</v>
      </c>
      <c r="Z9" s="75" t="str">
        <f>SongData!H8</f>
        <v>17.9</v>
      </c>
    </row>
    <row r="10">
      <c r="A10" s="70" t="str">
        <f t="shared" si="1"/>
        <v>24.33</v>
      </c>
      <c r="B10" s="76" t="str">
        <f>CharacterData1!D8</f>
        <v>1.01</v>
      </c>
      <c r="C10" s="77" t="str">
        <f>CharacterData1!C9</f>
        <v>252512</v>
      </c>
      <c r="D10" s="25"/>
      <c r="E10" s="25" t="str">
        <f t="shared" si="5"/>
        <v>0</v>
      </c>
      <c r="F10" s="70" t="str">
        <f>CharacterData2!F7</f>
        <v>0</v>
      </c>
      <c r="G10" s="77" t="str">
        <f>CharacterData1!C9</f>
        <v>252512</v>
      </c>
      <c r="H10" s="25"/>
      <c r="I10" s="25" t="str">
        <f t="shared" si="2"/>
        <v>1.015</v>
      </c>
      <c r="J10" s="70" t="str">
        <f>CharacterData3!F7</f>
        <v>0</v>
      </c>
      <c r="K10" s="77" t="str">
        <f>CharacterData1!C9</f>
        <v>252512</v>
      </c>
      <c r="L10" s="25"/>
      <c r="M10" s="25" t="str">
        <f t="shared" si="3"/>
        <v>1.015</v>
      </c>
      <c r="N10" s="70" t="str">
        <f>CharacterData4!G7</f>
        <v>0</v>
      </c>
      <c r="O10" s="77" t="str">
        <f>CharacterData1!C9</f>
        <v>252512</v>
      </c>
      <c r="P10" s="25" t="str">
        <f t="shared" si="4"/>
        <v>1.015</v>
      </c>
      <c r="Q10" s="70" t="str">
        <f>CharacterData5!H8</f>
        <v>0</v>
      </c>
      <c r="R10" s="77" t="str">
        <f>CharacterData1!C9</f>
        <v>252512</v>
      </c>
      <c r="T10" t="str">
        <f>ConcertData!C9</f>
        <v>190</v>
      </c>
      <c r="U10" s="72" t="str">
        <f>ConcertData!D9</f>
        <v>63414</v>
      </c>
      <c r="V10" s="73" t="str">
        <f>ConcertData!E9</f>
        <v>100000</v>
      </c>
      <c r="W10" s="74" t="str">
        <f>SongData!C9</f>
        <v>430</v>
      </c>
      <c r="X10" s="73" t="str">
        <f>SongData!D9</f>
        <v>20</v>
      </c>
      <c r="Y10" s="74" t="str">
        <f>SongData!E9</f>
        <v>18</v>
      </c>
      <c r="Z10" s="75" t="str">
        <f>SongData!H9</f>
        <v>21.5</v>
      </c>
    </row>
    <row r="11">
      <c r="A11" s="70" t="str">
        <f t="shared" si="1"/>
        <v>24.375</v>
      </c>
      <c r="B11" s="76" t="str">
        <f>CharacterData1!D9</f>
        <v>1.01</v>
      </c>
      <c r="C11" s="77" t="str">
        <f>CharacterData1!C10</f>
        <v>1278340</v>
      </c>
      <c r="D11" s="25"/>
      <c r="E11" s="25" t="str">
        <f t="shared" si="5"/>
        <v>0</v>
      </c>
      <c r="F11" s="70" t="str">
        <f>CharacterData2!F8</f>
        <v>0</v>
      </c>
      <c r="G11" s="77" t="str">
        <f>CharacterData1!C10</f>
        <v>1278340</v>
      </c>
      <c r="H11" s="25"/>
      <c r="I11" s="25" t="str">
        <f t="shared" si="2"/>
        <v>1.0175</v>
      </c>
      <c r="J11" s="70" t="str">
        <f>CharacterData3!F8</f>
        <v>0</v>
      </c>
      <c r="K11" s="77" t="str">
        <f>CharacterData1!C10</f>
        <v>1278340</v>
      </c>
      <c r="L11" s="25"/>
      <c r="M11" s="25" t="str">
        <f t="shared" si="3"/>
        <v>1.0175</v>
      </c>
      <c r="N11" s="70" t="str">
        <f>CharacterData4!G8</f>
        <v>0</v>
      </c>
      <c r="O11" s="77" t="str">
        <f>CharacterData1!C10</f>
        <v>1278340</v>
      </c>
      <c r="P11" s="25" t="str">
        <f t="shared" si="4"/>
        <v>1.0175</v>
      </c>
      <c r="Q11" s="70" t="str">
        <f>CharacterData5!H9</f>
        <v>0</v>
      </c>
      <c r="R11" s="77" t="str">
        <f>CharacterData1!C10</f>
        <v>1278340</v>
      </c>
      <c r="T11" t="str">
        <f>ConcertData!C10</f>
        <v>210</v>
      </c>
      <c r="U11" s="72" t="str">
        <f>ConcertData!D10</f>
        <v>157795</v>
      </c>
      <c r="V11" s="73" t="str">
        <f>ConcertData!E10</f>
        <v>100000</v>
      </c>
      <c r="W11" s="74" t="str">
        <f>SongData!C10</f>
        <v>516</v>
      </c>
      <c r="X11" s="73" t="str">
        <f>SongData!D10</f>
        <v>20</v>
      </c>
      <c r="Y11" s="74" t="str">
        <f>SongData!E10</f>
        <v>21</v>
      </c>
      <c r="Z11" s="75" t="str">
        <f>SongData!H10</f>
        <v>25.8</v>
      </c>
    </row>
    <row r="12">
      <c r="A12" s="70" t="str">
        <f t="shared" si="1"/>
        <v>24.42</v>
      </c>
      <c r="B12" s="76" t="str">
        <f>CharacterData1!D10</f>
        <v>1.01</v>
      </c>
      <c r="C12" s="77" t="str">
        <f>CharacterData1!C11</f>
        <v>6471598</v>
      </c>
      <c r="D12" s="25"/>
      <c r="E12" s="25" t="str">
        <f t="shared" si="5"/>
        <v>0</v>
      </c>
      <c r="F12" s="70" t="str">
        <f>CharacterData2!F9</f>
        <v>0</v>
      </c>
      <c r="G12" s="77" t="str">
        <f>CharacterData1!C11</f>
        <v>6471598</v>
      </c>
      <c r="H12" s="25"/>
      <c r="I12" s="25" t="str">
        <f t="shared" si="2"/>
        <v>1.02</v>
      </c>
      <c r="J12" s="70" t="str">
        <f>CharacterData3!F9</f>
        <v>0</v>
      </c>
      <c r="K12" s="77" t="str">
        <f>CharacterData1!C11</f>
        <v>6471598</v>
      </c>
      <c r="L12" s="25"/>
      <c r="M12" s="25" t="str">
        <f t="shared" si="3"/>
        <v>1.02</v>
      </c>
      <c r="N12" s="70" t="str">
        <f>CharacterData4!G9</f>
        <v>0</v>
      </c>
      <c r="O12" s="77" t="str">
        <f>CharacterData1!C11</f>
        <v>6471598</v>
      </c>
      <c r="P12" s="25" t="str">
        <f t="shared" si="4"/>
        <v>1.02</v>
      </c>
      <c r="Q12" s="70" t="str">
        <f>CharacterData5!H10</f>
        <v>0</v>
      </c>
      <c r="R12" s="77" t="str">
        <f>CharacterData1!C11</f>
        <v>6471598</v>
      </c>
      <c r="T12" t="str">
        <f>ConcertData!C11</f>
        <v>230</v>
      </c>
      <c r="U12" s="72" t="str">
        <f>ConcertData!D11</f>
        <v>392644</v>
      </c>
      <c r="V12" s="73" t="str">
        <f>ConcertData!E11</f>
        <v>100000</v>
      </c>
      <c r="W12" s="74" t="str">
        <f>SongData!C11</f>
        <v>1290</v>
      </c>
      <c r="X12" s="73" t="str">
        <f>SongData!D11</f>
        <v>40</v>
      </c>
      <c r="Y12" s="74" t="str">
        <f>SongData!E11</f>
        <v>267</v>
      </c>
      <c r="Z12" s="75" t="str">
        <f>SongData!H11</f>
        <v>32.2</v>
      </c>
    </row>
    <row r="13">
      <c r="A13" s="70" t="str">
        <f t="shared" si="1"/>
        <v>24.465</v>
      </c>
      <c r="B13" s="76" t="str">
        <f>CharacterData1!D11</f>
        <v>1.01</v>
      </c>
      <c r="C13" s="77" t="str">
        <f>CharacterData1!C12</f>
        <v>32762466</v>
      </c>
      <c r="D13" s="25"/>
      <c r="E13" s="25" t="str">
        <f t="shared" si="5"/>
        <v>0</v>
      </c>
      <c r="F13" s="70" t="str">
        <f>CharacterData2!F10</f>
        <v>0</v>
      </c>
      <c r="G13" s="77" t="str">
        <f>CharacterData1!C12</f>
        <v>32762466</v>
      </c>
      <c r="H13" s="25"/>
      <c r="I13" s="25" t="str">
        <f t="shared" si="2"/>
        <v>1.0225</v>
      </c>
      <c r="J13" s="70" t="str">
        <f>CharacterData3!F10</f>
        <v>0</v>
      </c>
      <c r="K13" s="77" t="str">
        <f>CharacterData1!C12</f>
        <v>32762466</v>
      </c>
      <c r="L13" s="25"/>
      <c r="M13" s="25" t="str">
        <f t="shared" si="3"/>
        <v>1.0225</v>
      </c>
      <c r="N13" s="70" t="str">
        <f>CharacterData4!G10</f>
        <v>0</v>
      </c>
      <c r="O13" s="77" t="str">
        <f>CharacterData1!C12</f>
        <v>32762466</v>
      </c>
      <c r="P13" s="25" t="str">
        <f t="shared" si="4"/>
        <v>1.0225</v>
      </c>
      <c r="Q13" s="70" t="str">
        <f>CharacterData5!H11</f>
        <v>0</v>
      </c>
      <c r="R13" s="77" t="str">
        <f>CharacterData1!C12</f>
        <v>32762466</v>
      </c>
    </row>
    <row r="14">
      <c r="A14" s="70" t="str">
        <f t="shared" si="1"/>
        <v>24.51</v>
      </c>
      <c r="B14" s="71">
        <v>1.01</v>
      </c>
      <c r="D14" s="25"/>
      <c r="E14" s="25" t="str">
        <f t="shared" si="5"/>
        <v>0</v>
      </c>
      <c r="F14" s="70" t="str">
        <f>CharacterData2!F11</f>
        <v>0</v>
      </c>
      <c r="H14" s="25"/>
      <c r="I14" s="25" t="str">
        <f t="shared" si="2"/>
        <v>1.025</v>
      </c>
      <c r="J14" s="70" t="str">
        <f>CharacterData3!F11</f>
        <v>0</v>
      </c>
      <c r="K14" s="77" t="str">
        <f>CharacterData1!C13</f>
        <v>165859985</v>
      </c>
      <c r="L14" s="25"/>
      <c r="M14" s="25" t="str">
        <f t="shared" si="3"/>
        <v>1.025</v>
      </c>
      <c r="N14" s="70" t="str">
        <f>CharacterData4!G11</f>
        <v>0</v>
      </c>
      <c r="P14" s="25" t="str">
        <f t="shared" si="4"/>
        <v>1.025</v>
      </c>
    </row>
    <row r="15">
      <c r="A15" s="26"/>
      <c r="L15" s="25"/>
      <c r="M15" s="25" t="str">
        <f t="shared" si="3"/>
        <v>1.0275</v>
      </c>
      <c r="P15" s="25" t="str">
        <f t="shared" si="4"/>
        <v>1.0275</v>
      </c>
      <c r="T15" t="str">
        <f>ConcertData!C12</f>
        <v/>
      </c>
      <c r="U15" t="str">
        <f>ConcertData!D12</f>
        <v/>
      </c>
    </row>
    <row r="16">
      <c r="A16" s="26"/>
      <c r="T16" t="str">
        <f>ConcertData!C13</f>
        <v/>
      </c>
    </row>
    <row r="17">
      <c r="A17" s="26"/>
      <c r="T17" t="str">
        <f>ConcertData!C14</f>
        <v/>
      </c>
    </row>
    <row r="18">
      <c r="A18" s="26"/>
      <c r="T18" t="str">
        <f>ConcertData!C15</f>
        <v/>
      </c>
    </row>
    <row r="19">
      <c r="A19" s="26"/>
      <c r="T19" t="str">
        <f>ConcertData!C16</f>
        <v/>
      </c>
    </row>
    <row r="20">
      <c r="A20" s="26"/>
      <c r="T20" t="str">
        <f>ConcertData!C17</f>
        <v/>
      </c>
    </row>
    <row r="21">
      <c r="A21" s="26"/>
      <c r="T21" t="str">
        <f>ConcertData!C18</f>
        <v/>
      </c>
    </row>
    <row r="22">
      <c r="A22" s="26"/>
      <c r="T22" t="str">
        <f>ConcertData!C19</f>
        <v/>
      </c>
    </row>
    <row r="23">
      <c r="A23" s="26"/>
      <c r="T23" t="str">
        <f>ConcertData!C20</f>
        <v/>
      </c>
    </row>
    <row r="24">
      <c r="A24" s="26"/>
      <c r="T24" t="str">
        <f>ConcertData!C21</f>
        <v/>
      </c>
    </row>
    <row r="25">
      <c r="A25" s="26"/>
      <c r="T25" t="str">
        <f>ConcertData!C22</f>
        <v/>
      </c>
    </row>
    <row r="26">
      <c r="A26" s="26"/>
      <c r="T26" t="str">
        <f>ConcertData!C23</f>
        <v/>
      </c>
    </row>
    <row r="27">
      <c r="A27" s="26"/>
      <c r="T27" t="str">
        <f>ConcertData!C24</f>
        <v/>
      </c>
    </row>
    <row r="28">
      <c r="A28" s="26"/>
      <c r="T28" t="str">
        <f>ConcertData!C25</f>
        <v/>
      </c>
    </row>
    <row r="29">
      <c r="A29" s="26"/>
      <c r="T29" t="str">
        <f>ConcertData!C26</f>
        <v/>
      </c>
    </row>
    <row r="30">
      <c r="A30" s="26"/>
      <c r="T30" t="str">
        <f>ConcertData!C27</f>
        <v/>
      </c>
    </row>
    <row r="31">
      <c r="A31" s="26"/>
      <c r="T31" t="str">
        <f>ConcertData!C28</f>
        <v/>
      </c>
    </row>
    <row r="32">
      <c r="A32" s="26"/>
      <c r="T32" t="str">
        <f>ConcertData!C29</f>
        <v/>
      </c>
    </row>
    <row r="33">
      <c r="A33" s="26"/>
    </row>
    <row r="34">
      <c r="A34" s="26"/>
    </row>
    <row r="35">
      <c r="A35" s="26"/>
    </row>
    <row r="36">
      <c r="A36" s="26"/>
    </row>
    <row r="37">
      <c r="A37" s="26"/>
    </row>
  </sheetData>
  <mergeCells count="7">
    <mergeCell ref="B1:C1"/>
    <mergeCell ref="F1:G1"/>
    <mergeCell ref="J1:K1"/>
    <mergeCell ref="N1:O1"/>
    <mergeCell ref="Q1:R1"/>
    <mergeCell ref="W1:Z1"/>
    <mergeCell ref="T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9" width="19.14"/>
  </cols>
  <sheetData>
    <row r="1">
      <c r="A1" s="1" t="s">
        <v>0</v>
      </c>
      <c r="B1" s="22" t="s">
        <v>23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4"/>
      <c r="K1" s="4"/>
      <c r="L1" s="2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0">
        <v>1.0</v>
      </c>
      <c r="B2" s="24" t="s">
        <v>52</v>
      </c>
      <c r="C2" s="10">
        <v>0.0</v>
      </c>
      <c r="D2" s="10">
        <v>0.0</v>
      </c>
      <c r="E2" s="25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4" t="s">
        <v>53</v>
      </c>
      <c r="C3" s="10">
        <v>15.0</v>
      </c>
      <c r="D3" s="10">
        <v>2.0</v>
      </c>
      <c r="E3" s="26">
        <v>0.0</v>
      </c>
      <c r="F3" s="10">
        <v>0.0</v>
      </c>
      <c r="G3" s="10">
        <v>0.0</v>
      </c>
      <c r="H3" s="10">
        <v>0.0</v>
      </c>
      <c r="I3" s="10">
        <v>0.0</v>
      </c>
    </row>
    <row r="4">
      <c r="A4" s="10">
        <v>3.0</v>
      </c>
      <c r="B4" s="24" t="s">
        <v>54</v>
      </c>
      <c r="C4" s="12" t="str">
        <f t="shared" ref="C4:C42" si="1">C3*1.5^4</f>
        <v>76</v>
      </c>
      <c r="D4" s="10">
        <v>1.01</v>
      </c>
      <c r="E4" s="26">
        <v>0.0</v>
      </c>
      <c r="F4" s="10">
        <v>0.0</v>
      </c>
      <c r="G4" s="10">
        <v>0.0</v>
      </c>
      <c r="H4" s="10">
        <v>0.0</v>
      </c>
      <c r="I4" s="10">
        <v>0.0</v>
      </c>
      <c r="M4" s="10"/>
    </row>
    <row r="5">
      <c r="A5" s="10">
        <v>4.0</v>
      </c>
      <c r="B5" s="24" t="s">
        <v>55</v>
      </c>
      <c r="C5" s="12" t="str">
        <f t="shared" si="1"/>
        <v>384</v>
      </c>
      <c r="D5" s="10">
        <v>1.01</v>
      </c>
      <c r="E5" s="26">
        <v>0.0</v>
      </c>
      <c r="F5" s="10">
        <v>0.0</v>
      </c>
      <c r="G5" s="10">
        <v>0.0</v>
      </c>
      <c r="H5" s="10">
        <v>0.0</v>
      </c>
      <c r="I5" s="10">
        <v>0.0</v>
      </c>
      <c r="J5" s="27"/>
      <c r="K5" s="27"/>
      <c r="L5" s="27"/>
      <c r="M5" s="28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>
      <c r="A6" s="10">
        <v>5.0</v>
      </c>
      <c r="B6" s="24" t="s">
        <v>56</v>
      </c>
      <c r="C6" s="12" t="str">
        <f t="shared" si="1"/>
        <v>1946</v>
      </c>
      <c r="D6" s="10">
        <v>1.01</v>
      </c>
      <c r="E6" s="26">
        <v>0.0</v>
      </c>
      <c r="F6" s="10">
        <v>0.0</v>
      </c>
      <c r="G6" s="10">
        <v>0.0</v>
      </c>
      <c r="H6" s="10">
        <v>0.0</v>
      </c>
      <c r="I6" s="10">
        <v>0.0</v>
      </c>
      <c r="M6" s="10"/>
    </row>
    <row r="7">
      <c r="A7" s="10">
        <v>6.0</v>
      </c>
      <c r="B7" s="24" t="s">
        <v>57</v>
      </c>
      <c r="C7" s="12" t="str">
        <f t="shared" si="1"/>
        <v>9853</v>
      </c>
      <c r="D7" s="10">
        <v>1.01</v>
      </c>
      <c r="E7" s="26">
        <v>0.0</v>
      </c>
      <c r="F7" s="10">
        <v>0.0</v>
      </c>
      <c r="G7" s="10">
        <v>0.0</v>
      </c>
      <c r="H7" s="10">
        <v>0.0</v>
      </c>
      <c r="I7" s="10">
        <v>0.0</v>
      </c>
      <c r="M7" s="10"/>
    </row>
    <row r="8">
      <c r="A8" s="10">
        <v>7.0</v>
      </c>
      <c r="B8" s="24" t="s">
        <v>58</v>
      </c>
      <c r="C8" s="12" t="str">
        <f t="shared" si="1"/>
        <v>49879</v>
      </c>
      <c r="D8" s="10">
        <v>1.01</v>
      </c>
      <c r="E8" s="26">
        <v>0.0</v>
      </c>
      <c r="F8" s="10">
        <v>0.0</v>
      </c>
      <c r="G8" s="10">
        <v>0.0</v>
      </c>
      <c r="H8" s="10">
        <v>0.0</v>
      </c>
      <c r="I8" s="10">
        <v>0.0</v>
      </c>
      <c r="M8" s="10"/>
    </row>
    <row r="9">
      <c r="A9" s="10">
        <v>8.0</v>
      </c>
      <c r="B9" s="24" t="s">
        <v>59</v>
      </c>
      <c r="C9" s="12" t="str">
        <f t="shared" si="1"/>
        <v>252512</v>
      </c>
      <c r="D9" s="10">
        <v>1.01</v>
      </c>
      <c r="E9" s="26">
        <v>0.0</v>
      </c>
      <c r="F9" s="10">
        <v>0.0</v>
      </c>
      <c r="G9" s="10">
        <v>0.0</v>
      </c>
      <c r="H9" s="10">
        <v>0.0</v>
      </c>
      <c r="I9" s="10">
        <v>0.0</v>
      </c>
    </row>
    <row r="10">
      <c r="A10" s="10">
        <v>9.0</v>
      </c>
      <c r="B10" s="24" t="s">
        <v>60</v>
      </c>
      <c r="C10" s="12" t="str">
        <f t="shared" si="1"/>
        <v>1278340</v>
      </c>
      <c r="D10" s="10">
        <v>1.01</v>
      </c>
      <c r="E10" s="26">
        <v>0.0</v>
      </c>
      <c r="F10" s="10">
        <v>0.0</v>
      </c>
      <c r="G10" s="10">
        <v>0.0</v>
      </c>
      <c r="H10" s="10">
        <v>0.0</v>
      </c>
      <c r="I10" s="10">
        <v>0.0</v>
      </c>
      <c r="N10" s="10"/>
    </row>
    <row r="11">
      <c r="A11" s="10">
        <v>10.0</v>
      </c>
      <c r="B11" s="24" t="s">
        <v>61</v>
      </c>
      <c r="C11" s="12" t="str">
        <f t="shared" si="1"/>
        <v>6471598</v>
      </c>
      <c r="D11" s="10">
        <v>1.01</v>
      </c>
      <c r="E11" s="26">
        <v>0.0</v>
      </c>
      <c r="F11" s="10">
        <v>0.0</v>
      </c>
      <c r="G11" s="10">
        <v>0.0</v>
      </c>
      <c r="H11" s="10">
        <v>0.0</v>
      </c>
      <c r="I11" s="10">
        <v>0.0</v>
      </c>
      <c r="K11" s="10"/>
      <c r="N11" s="10"/>
    </row>
    <row r="12">
      <c r="A12" s="10">
        <v>11.0</v>
      </c>
      <c r="B12" s="24" t="s">
        <v>62</v>
      </c>
      <c r="C12" s="12" t="str">
        <f t="shared" si="1"/>
        <v>32762466</v>
      </c>
      <c r="D12" s="10">
        <v>1.0</v>
      </c>
      <c r="E12" s="26">
        <v>1.05</v>
      </c>
      <c r="F12" s="10">
        <v>0.0</v>
      </c>
      <c r="G12" s="10">
        <v>0.0</v>
      </c>
      <c r="H12" s="10">
        <v>0.0</v>
      </c>
      <c r="I12" s="10">
        <v>0.0</v>
      </c>
      <c r="N12" s="10"/>
    </row>
    <row r="13">
      <c r="A13" s="10">
        <v>12.0</v>
      </c>
      <c r="B13" s="24" t="s">
        <v>63</v>
      </c>
      <c r="C13" s="12" t="str">
        <f t="shared" si="1"/>
        <v>165859985</v>
      </c>
      <c r="D13" s="10">
        <v>1.01</v>
      </c>
      <c r="E13" s="26">
        <v>0.0</v>
      </c>
      <c r="F13" s="10">
        <v>0.0</v>
      </c>
      <c r="G13" s="10">
        <v>0.0</v>
      </c>
      <c r="H13" s="10">
        <v>0.0</v>
      </c>
      <c r="I13" s="10">
        <v>0.0</v>
      </c>
      <c r="N13" s="10"/>
    </row>
    <row r="14">
      <c r="A14" s="10">
        <v>13.0</v>
      </c>
      <c r="B14" s="24" t="s">
        <v>64</v>
      </c>
      <c r="C14" s="12" t="str">
        <f t="shared" si="1"/>
        <v>839666173</v>
      </c>
      <c r="D14" s="10">
        <v>1.01</v>
      </c>
      <c r="E14" s="26">
        <v>0.0</v>
      </c>
      <c r="F14" s="10">
        <v>0.0</v>
      </c>
      <c r="G14" s="10">
        <v>0.0</v>
      </c>
      <c r="H14" s="10">
        <v>0.0</v>
      </c>
      <c r="I14" s="10">
        <v>0.0</v>
      </c>
      <c r="N14" s="10"/>
    </row>
    <row r="15">
      <c r="A15" s="10">
        <v>14.0</v>
      </c>
      <c r="B15" s="24" t="s">
        <v>65</v>
      </c>
      <c r="C15" s="12" t="str">
        <f t="shared" si="1"/>
        <v>4250810001</v>
      </c>
      <c r="D15" s="10">
        <v>1.01</v>
      </c>
      <c r="E15" s="26">
        <v>0.0</v>
      </c>
      <c r="F15" s="10">
        <v>0.0</v>
      </c>
      <c r="G15" s="10">
        <v>0.0</v>
      </c>
      <c r="H15" s="10">
        <v>0.0</v>
      </c>
      <c r="I15" s="10">
        <v>0.0</v>
      </c>
      <c r="N15" s="10"/>
    </row>
    <row r="16">
      <c r="A16" s="10">
        <v>15.0</v>
      </c>
      <c r="B16" s="24" t="s">
        <v>66</v>
      </c>
      <c r="C16" s="12" t="str">
        <f t="shared" si="1"/>
        <v>21519725632</v>
      </c>
      <c r="D16" s="10">
        <v>1.01</v>
      </c>
      <c r="E16" s="26">
        <v>0.0</v>
      </c>
      <c r="F16" s="10">
        <v>0.0</v>
      </c>
      <c r="G16" s="10">
        <v>0.0</v>
      </c>
      <c r="H16" s="10">
        <v>0.0</v>
      </c>
      <c r="I16" s="10">
        <v>0.0</v>
      </c>
      <c r="N16" s="10"/>
    </row>
    <row r="17">
      <c r="A17" s="10">
        <v>16.0</v>
      </c>
      <c r="B17" s="24" t="s">
        <v>67</v>
      </c>
      <c r="C17" s="12" t="str">
        <f t="shared" si="1"/>
        <v>108943611013</v>
      </c>
      <c r="D17" s="10">
        <v>1.01</v>
      </c>
      <c r="E17" s="26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4" t="s">
        <v>68</v>
      </c>
      <c r="C18" s="12" t="str">
        <f t="shared" si="1"/>
        <v>551527030754</v>
      </c>
      <c r="D18" s="10">
        <v>1.01</v>
      </c>
      <c r="E18" s="26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4" t="s">
        <v>69</v>
      </c>
      <c r="C19" s="12" t="str">
        <f t="shared" si="1"/>
        <v>2792105593192</v>
      </c>
      <c r="D19" s="10">
        <v>1.01</v>
      </c>
      <c r="E19" s="26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4" t="s">
        <v>70</v>
      </c>
      <c r="C20" s="12" t="str">
        <f t="shared" si="1"/>
        <v>14135034565535</v>
      </c>
      <c r="D20" s="10">
        <v>1.01</v>
      </c>
      <c r="E20" s="26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4" t="s">
        <v>71</v>
      </c>
      <c r="C21" s="12" t="str">
        <f t="shared" si="1"/>
        <v>71558612488021</v>
      </c>
      <c r="D21" s="10">
        <v>1.01</v>
      </c>
      <c r="E21" s="26">
        <v>0.0</v>
      </c>
      <c r="F21" s="10">
        <v>0.0</v>
      </c>
      <c r="G21" s="10">
        <v>0.0</v>
      </c>
      <c r="H21" s="10">
        <v>0.0</v>
      </c>
      <c r="I21" s="10">
        <v>0.0</v>
      </c>
    </row>
    <row r="22">
      <c r="A22" s="10">
        <v>21.0</v>
      </c>
      <c r="B22" s="24" t="s">
        <v>72</v>
      </c>
      <c r="C22" s="12" t="str">
        <f t="shared" si="1"/>
        <v>362265475720606</v>
      </c>
      <c r="D22" s="10">
        <v>1.0</v>
      </c>
      <c r="E22" s="26">
        <v>1.05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4" t="s">
        <v>73</v>
      </c>
      <c r="C23" s="12" t="str">
        <f t="shared" si="1"/>
        <v>1833968970835570</v>
      </c>
      <c r="D23" s="10">
        <v>1.01</v>
      </c>
      <c r="E23" s="26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4" t="s">
        <v>74</v>
      </c>
      <c r="C24" s="12" t="str">
        <f t="shared" si="1"/>
        <v>9284467914855070</v>
      </c>
      <c r="D24" s="10">
        <v>1.01</v>
      </c>
      <c r="E24" s="26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4" t="s">
        <v>75</v>
      </c>
      <c r="C25" s="12" t="str">
        <f t="shared" si="1"/>
        <v>47002618818953800</v>
      </c>
      <c r="D25" s="10">
        <v>1.01</v>
      </c>
      <c r="E25" s="26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4" t="s">
        <v>76</v>
      </c>
      <c r="C26" s="12" t="str">
        <f t="shared" si="1"/>
        <v>237950757770954000</v>
      </c>
      <c r="D26" s="10">
        <v>1.01</v>
      </c>
      <c r="E26" s="26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4" t="s">
        <v>77</v>
      </c>
      <c r="C27" s="12" t="str">
        <f t="shared" si="1"/>
        <v>1204625711215450000</v>
      </c>
      <c r="D27" s="10">
        <v>1.01</v>
      </c>
      <c r="E27" s="26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4" t="s">
        <v>78</v>
      </c>
      <c r="C28" s="12" t="str">
        <f t="shared" si="1"/>
        <v>6098417663028230000</v>
      </c>
      <c r="D28" s="10">
        <v>1.01</v>
      </c>
      <c r="E28" s="26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4" t="s">
        <v>79</v>
      </c>
      <c r="C29" s="12" t="str">
        <f t="shared" si="1"/>
        <v>30873239419080400000</v>
      </c>
      <c r="D29" s="10">
        <v>1.01</v>
      </c>
      <c r="E29" s="26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4" t="s">
        <v>80</v>
      </c>
      <c r="C30" s="12" t="str">
        <f t="shared" si="1"/>
        <v>156295774559095000000</v>
      </c>
      <c r="D30" s="10">
        <v>1.01</v>
      </c>
      <c r="E30" s="26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4" t="s">
        <v>81</v>
      </c>
      <c r="C31" s="12" t="str">
        <f t="shared" si="1"/>
        <v>791247358705416000000</v>
      </c>
      <c r="D31" s="10">
        <v>1.01</v>
      </c>
      <c r="E31" s="26">
        <v>0.0</v>
      </c>
      <c r="F31" s="10">
        <v>0.0</v>
      </c>
      <c r="G31" s="10">
        <v>0.0</v>
      </c>
      <c r="H31" s="10">
        <v>0.0</v>
      </c>
      <c r="I31" s="10">
        <v>0.0</v>
      </c>
    </row>
    <row r="32">
      <c r="A32" s="10">
        <v>31.0</v>
      </c>
      <c r="B32" s="24" t="s">
        <v>82</v>
      </c>
      <c r="C32" s="12" t="str">
        <f t="shared" si="1"/>
        <v>4005689753446170000000</v>
      </c>
      <c r="D32" s="10">
        <v>1.0</v>
      </c>
      <c r="E32" s="26">
        <v>1.05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4" t="s">
        <v>83</v>
      </c>
      <c r="C33" s="12" t="str">
        <f t="shared" si="1"/>
        <v>20278804376821200000000</v>
      </c>
      <c r="D33" s="10">
        <v>1.01</v>
      </c>
      <c r="E33" s="26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4" t="s">
        <v>84</v>
      </c>
      <c r="C34" s="12" t="str">
        <f t="shared" si="1"/>
        <v>102661447157657000000000</v>
      </c>
      <c r="D34" s="10">
        <v>1.01</v>
      </c>
      <c r="E34" s="26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4" t="s">
        <v>85</v>
      </c>
      <c r="C35" s="12" t="str">
        <f t="shared" si="1"/>
        <v>519723576235641000000000</v>
      </c>
      <c r="D35" s="10">
        <v>1.01</v>
      </c>
      <c r="E35" s="26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4" t="s">
        <v>86</v>
      </c>
      <c r="C36" s="12" t="str">
        <f t="shared" si="1"/>
        <v>2631100604692930000000000</v>
      </c>
      <c r="D36" s="10">
        <v>1.01</v>
      </c>
      <c r="E36" s="26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4" t="s">
        <v>87</v>
      </c>
      <c r="C37" s="12" t="str">
        <f t="shared" si="1"/>
        <v>13319946811258000000000000</v>
      </c>
      <c r="D37" s="10">
        <v>1.01</v>
      </c>
      <c r="E37" s="26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4" t="s">
        <v>88</v>
      </c>
      <c r="C38" s="12" t="str">
        <f t="shared" si="1"/>
        <v>67432230731993500000000000</v>
      </c>
      <c r="D38" s="10">
        <v>1.01</v>
      </c>
      <c r="E38" s="26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4" t="s">
        <v>89</v>
      </c>
      <c r="C39" s="12" t="str">
        <f t="shared" si="1"/>
        <v>341375668080717000000000000</v>
      </c>
      <c r="D39" s="10">
        <v>1.01</v>
      </c>
      <c r="E39" s="26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4" t="s">
        <v>90</v>
      </c>
      <c r="C40" s="12" t="str">
        <f t="shared" si="1"/>
        <v>1728214319658630000000000000</v>
      </c>
      <c r="D40" s="10">
        <v>1.01</v>
      </c>
      <c r="E40" s="26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4" t="s">
        <v>91</v>
      </c>
      <c r="C41" s="12" t="str">
        <f t="shared" si="1"/>
        <v>8749084993271820000000000000</v>
      </c>
      <c r="D41" s="10">
        <v>1.01</v>
      </c>
      <c r="E41" s="26">
        <v>0.0</v>
      </c>
      <c r="F41" s="10">
        <v>0.0</v>
      </c>
      <c r="G41" s="10">
        <v>0.0</v>
      </c>
      <c r="H41" s="10">
        <v>0.0</v>
      </c>
      <c r="I41" s="10">
        <v>0.0</v>
      </c>
    </row>
    <row r="42">
      <c r="A42" s="10">
        <v>41.0</v>
      </c>
      <c r="B42" s="24" t="s">
        <v>92</v>
      </c>
      <c r="C42" s="12" t="str">
        <f t="shared" si="1"/>
        <v>44292242778438600000000000000</v>
      </c>
      <c r="D42" s="10">
        <v>1.0</v>
      </c>
      <c r="E42" s="26">
        <v>1.05</v>
      </c>
      <c r="F42" s="10">
        <v>0.0</v>
      </c>
      <c r="G42" s="10">
        <v>0.0</v>
      </c>
      <c r="H42" s="10">
        <v>0.0</v>
      </c>
      <c r="I42" s="10">
        <v>0.0</v>
      </c>
    </row>
    <row r="43">
      <c r="A43" s="10"/>
      <c r="B43" s="29"/>
      <c r="D43" s="10"/>
      <c r="E43" s="26"/>
    </row>
    <row r="44">
      <c r="A44" s="10"/>
      <c r="B44" s="29"/>
      <c r="D44" s="10"/>
      <c r="E44" s="26"/>
    </row>
    <row r="45">
      <c r="A45" s="10"/>
      <c r="B45" s="29"/>
      <c r="D45" s="10"/>
      <c r="E45" s="26"/>
    </row>
    <row r="46">
      <c r="A46" s="10"/>
      <c r="B46" s="29"/>
      <c r="D46" s="10"/>
      <c r="E46" s="26"/>
    </row>
    <row r="47">
      <c r="A47" s="10"/>
      <c r="B47" s="29"/>
      <c r="D47" s="10"/>
      <c r="E47" s="26"/>
    </row>
    <row r="48">
      <c r="A48" s="10"/>
      <c r="B48" s="29"/>
      <c r="D48" s="10"/>
      <c r="E48" s="26"/>
    </row>
    <row r="49">
      <c r="A49" s="10"/>
      <c r="B49" s="29"/>
      <c r="D49" s="10"/>
      <c r="E49" s="26"/>
    </row>
    <row r="50">
      <c r="A50" s="10"/>
      <c r="B50" s="29"/>
      <c r="D50" s="10"/>
      <c r="E50" s="26"/>
    </row>
    <row r="51">
      <c r="A51" s="10"/>
      <c r="B51" s="29"/>
      <c r="D51" s="10"/>
      <c r="E51" s="26"/>
    </row>
    <row r="52">
      <c r="A52" s="10"/>
      <c r="B52" s="29"/>
      <c r="D52" s="10"/>
      <c r="E52" s="26"/>
    </row>
    <row r="53">
      <c r="A53" s="10"/>
      <c r="B53" s="29"/>
      <c r="D53" s="10"/>
      <c r="E53" s="26"/>
    </row>
    <row r="54">
      <c r="A54" s="10"/>
      <c r="B54" s="29"/>
      <c r="D54" s="10"/>
      <c r="E54" s="26"/>
    </row>
    <row r="55">
      <c r="A55" s="10"/>
      <c r="B55" s="29"/>
      <c r="D55" s="10"/>
      <c r="E55" s="26"/>
    </row>
    <row r="56">
      <c r="A56" s="10"/>
      <c r="B56" s="29"/>
      <c r="D56" s="10"/>
      <c r="E56" s="26"/>
    </row>
    <row r="57">
      <c r="A57" s="10"/>
      <c r="B57" s="29"/>
      <c r="D57" s="10"/>
      <c r="E57" s="26"/>
    </row>
    <row r="58">
      <c r="A58" s="10"/>
      <c r="B58" s="29"/>
      <c r="D58" s="10"/>
      <c r="E58" s="26"/>
    </row>
    <row r="59">
      <c r="A59" s="10"/>
      <c r="B59" s="29"/>
      <c r="D59" s="10"/>
      <c r="E59" s="26"/>
    </row>
    <row r="60">
      <c r="A60" s="10"/>
      <c r="B60" s="29"/>
      <c r="D60" s="10"/>
      <c r="E60" s="26"/>
    </row>
    <row r="61">
      <c r="A61" s="10"/>
      <c r="B61" s="29"/>
      <c r="D61" s="10"/>
      <c r="E61" s="26"/>
    </row>
    <row r="62">
      <c r="A62" s="10"/>
      <c r="B62" s="29"/>
      <c r="D62" s="10"/>
      <c r="E62" s="26"/>
    </row>
    <row r="63">
      <c r="A63" s="10"/>
      <c r="B63" s="29"/>
      <c r="D63" s="10"/>
      <c r="E63" s="26"/>
    </row>
    <row r="64">
      <c r="A64" s="10"/>
      <c r="B64" s="29"/>
      <c r="D64" s="10"/>
      <c r="E64" s="26"/>
    </row>
    <row r="65">
      <c r="A65" s="10"/>
      <c r="B65" s="29"/>
      <c r="D65" s="10"/>
      <c r="E65" s="26"/>
    </row>
    <row r="66">
      <c r="A66" s="10"/>
      <c r="B66" s="29"/>
      <c r="D66" s="10"/>
      <c r="E66" s="26"/>
    </row>
    <row r="67">
      <c r="A67" s="10"/>
      <c r="B67" s="29"/>
      <c r="D67" s="10"/>
      <c r="E67" s="26"/>
    </row>
    <row r="68">
      <c r="A68" s="10"/>
      <c r="B68" s="29"/>
      <c r="D68" s="10"/>
      <c r="E68" s="26"/>
    </row>
    <row r="69">
      <c r="A69" s="10"/>
      <c r="B69" s="29"/>
      <c r="D69" s="10"/>
      <c r="E69" s="26"/>
    </row>
    <row r="70">
      <c r="A70" s="10"/>
      <c r="B70" s="29"/>
      <c r="D70" s="10"/>
      <c r="E70" s="26"/>
    </row>
    <row r="71">
      <c r="A71" s="10"/>
      <c r="B71" s="29"/>
      <c r="D71" s="10"/>
      <c r="E71" s="26"/>
    </row>
    <row r="72">
      <c r="A72" s="10"/>
      <c r="B72" s="29"/>
      <c r="D72" s="10"/>
      <c r="E72" s="26"/>
    </row>
    <row r="73">
      <c r="A73" s="10"/>
      <c r="B73" s="29"/>
      <c r="D73" s="10"/>
      <c r="E73" s="26"/>
    </row>
    <row r="74">
      <c r="A74" s="10"/>
      <c r="B74" s="29"/>
      <c r="D74" s="10"/>
      <c r="E74" s="26"/>
    </row>
    <row r="75">
      <c r="A75" s="10"/>
      <c r="B75" s="29"/>
      <c r="D75" s="10"/>
      <c r="E75" s="26"/>
    </row>
    <row r="76">
      <c r="A76" s="10"/>
      <c r="B76" s="29"/>
      <c r="D76" s="10"/>
      <c r="E76" s="26"/>
    </row>
    <row r="77">
      <c r="A77" s="10"/>
      <c r="B77" s="29"/>
      <c r="D77" s="10"/>
      <c r="E77" s="26"/>
    </row>
    <row r="78">
      <c r="A78" s="10"/>
      <c r="B78" s="29"/>
      <c r="D78" s="10"/>
      <c r="E78" s="26"/>
    </row>
    <row r="79">
      <c r="A79" s="10"/>
      <c r="B79" s="29"/>
      <c r="D79" s="10"/>
      <c r="E79" s="26"/>
    </row>
    <row r="80">
      <c r="A80" s="10"/>
      <c r="B80" s="29"/>
      <c r="D80" s="10"/>
      <c r="E80" s="26"/>
    </row>
    <row r="81">
      <c r="A81" s="10"/>
      <c r="B81" s="29"/>
      <c r="D81" s="10"/>
      <c r="E81" s="26"/>
    </row>
    <row r="82">
      <c r="A82" s="10"/>
      <c r="B82" s="29"/>
      <c r="D82" s="10"/>
      <c r="E82" s="26"/>
    </row>
    <row r="83">
      <c r="A83" s="10"/>
      <c r="B83" s="29"/>
      <c r="D83" s="10"/>
      <c r="E83" s="26"/>
    </row>
    <row r="84">
      <c r="A84" s="10"/>
      <c r="B84" s="29"/>
      <c r="D84" s="10"/>
      <c r="E84" s="26"/>
    </row>
    <row r="85">
      <c r="A85" s="10"/>
      <c r="B85" s="29"/>
      <c r="D85" s="10"/>
      <c r="E85" s="26"/>
    </row>
    <row r="86">
      <c r="A86" s="10"/>
      <c r="B86" s="29"/>
      <c r="D86" s="10"/>
      <c r="E86" s="26"/>
    </row>
    <row r="87">
      <c r="A87" s="10"/>
      <c r="B87" s="29"/>
      <c r="D87" s="10"/>
      <c r="E87" s="26"/>
    </row>
    <row r="88">
      <c r="A88" s="10"/>
      <c r="B88" s="29"/>
      <c r="D88" s="10"/>
      <c r="E88" s="26"/>
    </row>
    <row r="89">
      <c r="A89" s="10"/>
      <c r="B89" s="29"/>
      <c r="D89" s="10"/>
      <c r="E89" s="26"/>
    </row>
    <row r="90">
      <c r="A90" s="10"/>
      <c r="B90" s="29"/>
      <c r="D90" s="10"/>
      <c r="E90" s="26"/>
    </row>
    <row r="91">
      <c r="A91" s="10"/>
      <c r="B91" s="29"/>
      <c r="D91" s="10"/>
      <c r="E91" s="26"/>
    </row>
    <row r="92">
      <c r="A92" s="10"/>
      <c r="B92" s="29"/>
      <c r="D92" s="10"/>
      <c r="E92" s="26"/>
    </row>
    <row r="93">
      <c r="A93" s="10"/>
      <c r="B93" s="29"/>
      <c r="D93" s="10"/>
      <c r="E93" s="26"/>
    </row>
    <row r="94">
      <c r="A94" s="10"/>
      <c r="B94" s="29"/>
      <c r="D94" s="10"/>
      <c r="E94" s="26"/>
    </row>
    <row r="95">
      <c r="A95" s="10"/>
      <c r="B95" s="29"/>
      <c r="D95" s="10"/>
      <c r="E95" s="26"/>
    </row>
    <row r="96">
      <c r="A96" s="10"/>
      <c r="B96" s="29"/>
      <c r="D96" s="10"/>
      <c r="E96" s="26"/>
    </row>
    <row r="97">
      <c r="A97" s="10"/>
      <c r="B97" s="29"/>
      <c r="D97" s="10"/>
      <c r="E97" s="26"/>
    </row>
    <row r="98">
      <c r="A98" s="10"/>
      <c r="B98" s="29"/>
      <c r="D98" s="10"/>
      <c r="E98" s="26"/>
    </row>
    <row r="99">
      <c r="A99" s="10"/>
      <c r="B99" s="29"/>
      <c r="D99" s="10"/>
      <c r="E99" s="26"/>
    </row>
    <row r="100">
      <c r="A100" s="10"/>
      <c r="B100" s="29"/>
      <c r="D100" s="10"/>
      <c r="E100" s="26"/>
    </row>
    <row r="101">
      <c r="A101" s="10"/>
      <c r="B101" s="29"/>
      <c r="D101" s="10"/>
      <c r="E101" s="26"/>
    </row>
    <row r="102">
      <c r="A102" s="10"/>
      <c r="B102" s="29"/>
      <c r="D102" s="10"/>
      <c r="E102" s="26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  <row r="1008">
      <c r="B1008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0</v>
      </c>
      <c r="B1" s="22" t="s">
        <v>23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93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>
      <c r="A2" s="10">
        <v>1.0</v>
      </c>
      <c r="B2" s="24" t="s">
        <v>52</v>
      </c>
      <c r="C2" s="10">
        <v>0.0</v>
      </c>
      <c r="D2" s="10">
        <v>0.0</v>
      </c>
      <c r="E2" s="25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4" t="s">
        <v>53</v>
      </c>
      <c r="C3" s="10">
        <v>30.0</v>
      </c>
      <c r="D3" s="10">
        <v>1.01</v>
      </c>
      <c r="E3" s="26">
        <v>0.0</v>
      </c>
      <c r="F3" s="10">
        <v>0.0</v>
      </c>
      <c r="G3" s="10">
        <v>0.0</v>
      </c>
      <c r="H3" s="10">
        <v>0.0</v>
      </c>
      <c r="I3" s="10">
        <v>0.0</v>
      </c>
      <c r="N3" s="10"/>
    </row>
    <row r="4">
      <c r="A4" s="10">
        <v>3.0</v>
      </c>
      <c r="B4" s="24" t="s">
        <v>54</v>
      </c>
      <c r="C4" s="12" t="str">
        <f t="shared" ref="C4:C42" si="1">C3*1.5^4</f>
        <v>152</v>
      </c>
      <c r="D4" s="10">
        <v>1.01</v>
      </c>
      <c r="E4" s="26">
        <v>0.0</v>
      </c>
      <c r="F4" s="10">
        <v>0.0</v>
      </c>
      <c r="G4" s="10">
        <v>0.0</v>
      </c>
      <c r="H4" s="10">
        <v>0.0</v>
      </c>
      <c r="I4" s="10">
        <v>0.0</v>
      </c>
      <c r="J4" s="27"/>
      <c r="K4" s="27"/>
      <c r="L4" s="27"/>
      <c r="M4" s="27"/>
      <c r="N4" s="28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10">
        <v>4.0</v>
      </c>
      <c r="B5" s="24" t="s">
        <v>55</v>
      </c>
      <c r="C5" s="12" t="str">
        <f t="shared" si="1"/>
        <v>769</v>
      </c>
      <c r="D5" s="10">
        <v>1.01</v>
      </c>
      <c r="E5" s="26">
        <v>0.0</v>
      </c>
      <c r="F5" s="10">
        <v>0.0</v>
      </c>
      <c r="G5" s="10">
        <v>0.0</v>
      </c>
      <c r="H5" s="10">
        <v>0.0</v>
      </c>
      <c r="I5" s="10">
        <v>0.0</v>
      </c>
      <c r="N5" s="10"/>
    </row>
    <row r="6">
      <c r="A6" s="10">
        <v>5.0</v>
      </c>
      <c r="B6" s="24" t="s">
        <v>56</v>
      </c>
      <c r="C6" s="12" t="str">
        <f t="shared" si="1"/>
        <v>3892</v>
      </c>
      <c r="D6" s="10">
        <v>1.01</v>
      </c>
      <c r="E6" s="26">
        <v>0.0</v>
      </c>
      <c r="F6" s="10">
        <v>0.0</v>
      </c>
      <c r="G6" s="10">
        <v>0.0</v>
      </c>
      <c r="H6" s="10">
        <v>0.0</v>
      </c>
      <c r="I6" s="10">
        <v>0.0</v>
      </c>
      <c r="N6" s="10"/>
    </row>
    <row r="7">
      <c r="A7" s="10">
        <v>6.0</v>
      </c>
      <c r="B7" s="24" t="s">
        <v>57</v>
      </c>
      <c r="C7" s="12" t="str">
        <f t="shared" si="1"/>
        <v>19705</v>
      </c>
      <c r="D7" s="10">
        <v>1.01</v>
      </c>
      <c r="E7" s="26">
        <v>0.0</v>
      </c>
      <c r="F7" s="10">
        <v>0.0</v>
      </c>
      <c r="G7" s="10">
        <v>0.0</v>
      </c>
      <c r="H7" s="10">
        <v>0.0</v>
      </c>
      <c r="I7" s="10">
        <v>0.0</v>
      </c>
      <c r="N7" s="10"/>
    </row>
    <row r="8">
      <c r="A8" s="10">
        <v>7.0</v>
      </c>
      <c r="B8" s="24" t="s">
        <v>58</v>
      </c>
      <c r="C8" s="12" t="str">
        <f t="shared" si="1"/>
        <v>99758</v>
      </c>
      <c r="D8" s="10">
        <v>1.01</v>
      </c>
      <c r="E8" s="26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4" t="s">
        <v>59</v>
      </c>
      <c r="C9" s="12" t="str">
        <f t="shared" si="1"/>
        <v>505023</v>
      </c>
      <c r="D9" s="10">
        <v>1.01</v>
      </c>
      <c r="E9" s="26">
        <v>0.0</v>
      </c>
      <c r="F9" s="10">
        <v>0.0</v>
      </c>
      <c r="G9" s="10">
        <v>0.0</v>
      </c>
      <c r="H9" s="10">
        <v>0.0</v>
      </c>
      <c r="I9" s="10">
        <v>0.0</v>
      </c>
      <c r="O9" s="10"/>
    </row>
    <row r="10">
      <c r="A10" s="10">
        <v>9.0</v>
      </c>
      <c r="B10" s="24" t="s">
        <v>60</v>
      </c>
      <c r="C10" s="12" t="str">
        <f t="shared" si="1"/>
        <v>2556681</v>
      </c>
      <c r="D10" s="10">
        <v>1.01</v>
      </c>
      <c r="E10" s="26">
        <v>0.0</v>
      </c>
      <c r="F10" s="10">
        <v>0.0</v>
      </c>
      <c r="G10" s="10">
        <v>0.0</v>
      </c>
      <c r="H10" s="10">
        <v>0.0</v>
      </c>
      <c r="I10" s="10">
        <v>0.0</v>
      </c>
      <c r="O10" s="10"/>
    </row>
    <row r="11">
      <c r="A11" s="10">
        <v>10.0</v>
      </c>
      <c r="B11" s="24" t="s">
        <v>61</v>
      </c>
      <c r="C11" s="12" t="str">
        <f t="shared" si="1"/>
        <v>12943196</v>
      </c>
      <c r="D11" s="10">
        <v>1.01</v>
      </c>
      <c r="E11" s="26">
        <v>0.0</v>
      </c>
      <c r="F11" s="10">
        <v>0.0</v>
      </c>
      <c r="G11" s="10">
        <v>0.0</v>
      </c>
      <c r="H11" s="10">
        <v>0.0</v>
      </c>
      <c r="I11" s="10">
        <v>0.0</v>
      </c>
      <c r="J11" s="10" t="s">
        <v>94</v>
      </c>
      <c r="O11" s="10"/>
    </row>
    <row r="12">
      <c r="A12" s="10">
        <v>11.0</v>
      </c>
      <c r="B12" s="24" t="s">
        <v>62</v>
      </c>
      <c r="C12" s="12" t="str">
        <f t="shared" si="1"/>
        <v>65524932</v>
      </c>
      <c r="D12" s="10">
        <v>1.0</v>
      </c>
      <c r="E12" s="26">
        <v>1.05</v>
      </c>
      <c r="F12" s="10">
        <v>0.0</v>
      </c>
      <c r="G12" s="10">
        <v>0.0</v>
      </c>
      <c r="H12" s="10">
        <v>0.0</v>
      </c>
      <c r="I12" s="10">
        <v>0.0</v>
      </c>
      <c r="O12" s="10"/>
    </row>
    <row r="13">
      <c r="A13" s="10">
        <v>12.0</v>
      </c>
      <c r="B13" s="24" t="s">
        <v>63</v>
      </c>
      <c r="C13" s="12" t="str">
        <f t="shared" si="1"/>
        <v>331719970</v>
      </c>
      <c r="D13" s="10">
        <v>1.01</v>
      </c>
      <c r="E13" s="26">
        <v>0.0</v>
      </c>
      <c r="F13" s="10">
        <v>0.0</v>
      </c>
      <c r="G13" s="10">
        <v>0.0</v>
      </c>
      <c r="H13" s="10">
        <v>0.0</v>
      </c>
      <c r="I13" s="10">
        <v>0.0</v>
      </c>
      <c r="O13" s="10"/>
    </row>
    <row r="14">
      <c r="A14" s="10">
        <v>13.0</v>
      </c>
      <c r="B14" s="24" t="s">
        <v>64</v>
      </c>
      <c r="C14" s="12" t="str">
        <f t="shared" si="1"/>
        <v>1679332346</v>
      </c>
      <c r="D14" s="10">
        <v>1.01</v>
      </c>
      <c r="E14" s="26">
        <v>0.0</v>
      </c>
      <c r="F14" s="10">
        <v>0.0</v>
      </c>
      <c r="G14" s="10">
        <v>0.0</v>
      </c>
      <c r="H14" s="10">
        <v>0.0</v>
      </c>
      <c r="I14" s="10">
        <v>0.0</v>
      </c>
      <c r="O14" s="10"/>
    </row>
    <row r="15">
      <c r="A15" s="10">
        <v>14.0</v>
      </c>
      <c r="B15" s="24" t="s">
        <v>65</v>
      </c>
      <c r="C15" s="12" t="str">
        <f t="shared" si="1"/>
        <v>8501620003</v>
      </c>
      <c r="D15" s="10">
        <v>1.01</v>
      </c>
      <c r="E15" s="26">
        <v>0.0</v>
      </c>
      <c r="F15" s="10">
        <v>0.0</v>
      </c>
      <c r="G15" s="10">
        <v>0.0</v>
      </c>
      <c r="H15" s="10">
        <v>0.0</v>
      </c>
      <c r="I15" s="10">
        <v>0.0</v>
      </c>
      <c r="O15" s="10"/>
    </row>
    <row r="16">
      <c r="A16" s="10">
        <v>15.0</v>
      </c>
      <c r="B16" s="24" t="s">
        <v>66</v>
      </c>
      <c r="C16" s="12" t="str">
        <f t="shared" si="1"/>
        <v>43039451264</v>
      </c>
      <c r="D16" s="10">
        <v>1.01</v>
      </c>
      <c r="E16" s="26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4" t="s">
        <v>67</v>
      </c>
      <c r="C17" s="12" t="str">
        <f t="shared" si="1"/>
        <v>217887222026</v>
      </c>
      <c r="D17" s="10">
        <v>1.01</v>
      </c>
      <c r="E17" s="26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4" t="s">
        <v>68</v>
      </c>
      <c r="C18" s="12" t="str">
        <f t="shared" si="1"/>
        <v>1103054061508</v>
      </c>
      <c r="D18" s="10">
        <v>1.01</v>
      </c>
      <c r="E18" s="26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4" t="s">
        <v>69</v>
      </c>
      <c r="C19" s="12" t="str">
        <f t="shared" si="1"/>
        <v>5584211186384</v>
      </c>
      <c r="D19" s="10">
        <v>1.01</v>
      </c>
      <c r="E19" s="26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4" t="s">
        <v>70</v>
      </c>
      <c r="C20" s="12" t="str">
        <f t="shared" si="1"/>
        <v>28270069131070</v>
      </c>
      <c r="D20" s="10">
        <v>1.01</v>
      </c>
      <c r="E20" s="26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4" t="s">
        <v>71</v>
      </c>
      <c r="C21" s="12" t="str">
        <f t="shared" si="1"/>
        <v>143117224976042</v>
      </c>
      <c r="D21" s="10">
        <v>1.01</v>
      </c>
      <c r="E21" s="26">
        <v>0.0</v>
      </c>
      <c r="F21" s="10">
        <v>0.0</v>
      </c>
      <c r="G21" s="10">
        <v>0.0</v>
      </c>
      <c r="H21" s="10">
        <v>0.0</v>
      </c>
      <c r="I21" s="10">
        <v>0.0</v>
      </c>
    </row>
    <row r="22">
      <c r="A22" s="10">
        <v>21.0</v>
      </c>
      <c r="B22" s="24" t="s">
        <v>72</v>
      </c>
      <c r="C22" s="12" t="str">
        <f t="shared" si="1"/>
        <v>724530951441213</v>
      </c>
      <c r="D22" s="10">
        <v>1.0</v>
      </c>
      <c r="E22" s="26">
        <v>1.05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4" t="s">
        <v>73</v>
      </c>
      <c r="C23" s="12" t="str">
        <f t="shared" si="1"/>
        <v>3667937941671140</v>
      </c>
      <c r="D23" s="10">
        <v>1.01</v>
      </c>
      <c r="E23" s="26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4" t="s">
        <v>74</v>
      </c>
      <c r="C24" s="12" t="str">
        <f t="shared" si="1"/>
        <v>18568935829710100</v>
      </c>
      <c r="D24" s="10">
        <v>1.01</v>
      </c>
      <c r="E24" s="26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4" t="s">
        <v>75</v>
      </c>
      <c r="C25" s="12" t="str">
        <f t="shared" si="1"/>
        <v>94005237637907600</v>
      </c>
      <c r="D25" s="10">
        <v>1.01</v>
      </c>
      <c r="E25" s="26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4" t="s">
        <v>76</v>
      </c>
      <c r="C26" s="12" t="str">
        <f t="shared" si="1"/>
        <v>475901515541907000</v>
      </c>
      <c r="D26" s="10">
        <v>1.01</v>
      </c>
      <c r="E26" s="26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4" t="s">
        <v>77</v>
      </c>
      <c r="C27" s="12" t="str">
        <f t="shared" si="1"/>
        <v>2409251422430900000</v>
      </c>
      <c r="D27" s="10">
        <v>1.01</v>
      </c>
      <c r="E27" s="26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4" t="s">
        <v>78</v>
      </c>
      <c r="C28" s="12" t="str">
        <f t="shared" si="1"/>
        <v>12196835326056500000</v>
      </c>
      <c r="D28" s="10">
        <v>1.01</v>
      </c>
      <c r="E28" s="26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4" t="s">
        <v>79</v>
      </c>
      <c r="C29" s="12" t="str">
        <f t="shared" si="1"/>
        <v>61746478838160800000</v>
      </c>
      <c r="D29" s="10">
        <v>1.01</v>
      </c>
      <c r="E29" s="26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4" t="s">
        <v>80</v>
      </c>
      <c r="C30" s="12" t="str">
        <f t="shared" si="1"/>
        <v>312591549118189000000</v>
      </c>
      <c r="D30" s="10">
        <v>1.01</v>
      </c>
      <c r="E30" s="26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4" t="s">
        <v>81</v>
      </c>
      <c r="C31" s="12" t="str">
        <f t="shared" si="1"/>
        <v>1582494717410830000000</v>
      </c>
      <c r="D31" s="10">
        <v>1.01</v>
      </c>
      <c r="E31" s="26">
        <v>0.0</v>
      </c>
      <c r="F31" s="10">
        <v>0.0</v>
      </c>
      <c r="G31" s="10">
        <v>0.0</v>
      </c>
      <c r="H31" s="10">
        <v>0.0</v>
      </c>
      <c r="I31" s="10">
        <v>0.0</v>
      </c>
    </row>
    <row r="32">
      <c r="A32" s="10">
        <v>31.0</v>
      </c>
      <c r="B32" s="24" t="s">
        <v>82</v>
      </c>
      <c r="C32" s="12" t="str">
        <f t="shared" si="1"/>
        <v>8011379506892340000000</v>
      </c>
      <c r="D32" s="10">
        <v>1.0</v>
      </c>
      <c r="E32" s="26">
        <v>1.05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4" t="s">
        <v>83</v>
      </c>
      <c r="C33" s="12" t="str">
        <f t="shared" si="1"/>
        <v>40557608753642500000000</v>
      </c>
      <c r="D33" s="10">
        <v>1.01</v>
      </c>
      <c r="E33" s="26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4" t="s">
        <v>84</v>
      </c>
      <c r="C34" s="12" t="str">
        <f t="shared" si="1"/>
        <v>205322894315315000000000</v>
      </c>
      <c r="D34" s="10">
        <v>1.01</v>
      </c>
      <c r="E34" s="26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4" t="s">
        <v>85</v>
      </c>
      <c r="C35" s="12" t="str">
        <f t="shared" si="1"/>
        <v>1039447152471280000000000</v>
      </c>
      <c r="D35" s="10">
        <v>1.01</v>
      </c>
      <c r="E35" s="26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4" t="s">
        <v>86</v>
      </c>
      <c r="C36" s="12" t="str">
        <f t="shared" si="1"/>
        <v>5262201209385870000000000</v>
      </c>
      <c r="D36" s="10">
        <v>1.01</v>
      </c>
      <c r="E36" s="26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4" t="s">
        <v>87</v>
      </c>
      <c r="C37" s="12" t="str">
        <f t="shared" si="1"/>
        <v>26639893622515900000000000</v>
      </c>
      <c r="D37" s="10">
        <v>1.01</v>
      </c>
      <c r="E37" s="26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4" t="s">
        <v>88</v>
      </c>
      <c r="C38" s="12" t="str">
        <f t="shared" si="1"/>
        <v>134864461463987000000000000</v>
      </c>
      <c r="D38" s="10">
        <v>1.01</v>
      </c>
      <c r="E38" s="26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4" t="s">
        <v>89</v>
      </c>
      <c r="C39" s="12" t="str">
        <f t="shared" si="1"/>
        <v>682751336161434000000000000</v>
      </c>
      <c r="D39" s="10">
        <v>1.01</v>
      </c>
      <c r="E39" s="26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4" t="s">
        <v>90</v>
      </c>
      <c r="C40" s="12" t="str">
        <f t="shared" si="1"/>
        <v>3456428639317260000000000000</v>
      </c>
      <c r="D40" s="10">
        <v>1.01</v>
      </c>
      <c r="E40" s="26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4" t="s">
        <v>91</v>
      </c>
      <c r="C41" s="12" t="str">
        <f t="shared" si="1"/>
        <v>17498169986543600000000000000</v>
      </c>
      <c r="D41" s="10">
        <v>1.01</v>
      </c>
      <c r="E41" s="26">
        <v>0.0</v>
      </c>
      <c r="F41" s="10">
        <v>0.0</v>
      </c>
      <c r="G41" s="10">
        <v>0.0</v>
      </c>
      <c r="H41" s="10">
        <v>0.0</v>
      </c>
      <c r="I41" s="10">
        <v>0.0</v>
      </c>
    </row>
    <row r="42">
      <c r="A42" s="10">
        <v>41.0</v>
      </c>
      <c r="B42" s="24" t="s">
        <v>92</v>
      </c>
      <c r="C42" s="12" t="str">
        <f t="shared" si="1"/>
        <v>88584485556877100000000000000</v>
      </c>
      <c r="D42" s="10">
        <v>1.0</v>
      </c>
      <c r="E42" s="26">
        <v>1.05</v>
      </c>
      <c r="F42" s="10">
        <v>0.0</v>
      </c>
      <c r="G42" s="10">
        <v>0.0</v>
      </c>
      <c r="H42" s="10">
        <v>0.0</v>
      </c>
      <c r="I42" s="10">
        <v>0.0</v>
      </c>
    </row>
    <row r="43">
      <c r="A43" s="10"/>
      <c r="B43" s="29"/>
      <c r="D43" s="10"/>
      <c r="E43" s="26"/>
    </row>
    <row r="44">
      <c r="A44" s="10"/>
      <c r="B44" s="29"/>
      <c r="D44" s="10"/>
      <c r="E44" s="26"/>
    </row>
    <row r="45">
      <c r="A45" s="10"/>
      <c r="B45" s="29"/>
      <c r="D45" s="10"/>
      <c r="E45" s="26"/>
    </row>
    <row r="46">
      <c r="A46" s="10"/>
      <c r="B46" s="29"/>
      <c r="D46" s="10"/>
      <c r="E46" s="26"/>
    </row>
    <row r="47">
      <c r="A47" s="10"/>
      <c r="B47" s="29"/>
      <c r="D47" s="10"/>
      <c r="E47" s="26"/>
    </row>
    <row r="48">
      <c r="A48" s="10"/>
      <c r="B48" s="29"/>
      <c r="D48" s="10"/>
      <c r="E48" s="26"/>
    </row>
    <row r="49">
      <c r="A49" s="10"/>
      <c r="B49" s="29"/>
      <c r="D49" s="10"/>
      <c r="E49" s="26"/>
    </row>
    <row r="50">
      <c r="A50" s="10"/>
      <c r="B50" s="29"/>
      <c r="D50" s="10"/>
      <c r="E50" s="26"/>
    </row>
    <row r="51">
      <c r="A51" s="10"/>
      <c r="B51" s="29"/>
      <c r="D51" s="10"/>
      <c r="E51" s="26"/>
    </row>
    <row r="52">
      <c r="A52" s="10"/>
      <c r="B52" s="29"/>
      <c r="D52" s="10"/>
      <c r="E52" s="26"/>
    </row>
    <row r="53">
      <c r="A53" s="10"/>
      <c r="B53" s="29"/>
      <c r="D53" s="10"/>
      <c r="E53" s="26"/>
    </row>
    <row r="54">
      <c r="A54" s="10"/>
      <c r="B54" s="29"/>
      <c r="D54" s="10"/>
      <c r="E54" s="26"/>
    </row>
    <row r="55">
      <c r="A55" s="10"/>
      <c r="B55" s="29"/>
      <c r="D55" s="10"/>
      <c r="E55" s="26"/>
    </row>
    <row r="56">
      <c r="A56" s="10"/>
      <c r="B56" s="29"/>
      <c r="D56" s="10"/>
      <c r="E56" s="26"/>
    </row>
    <row r="57">
      <c r="A57" s="10"/>
      <c r="B57" s="29"/>
      <c r="D57" s="10"/>
      <c r="E57" s="26"/>
    </row>
    <row r="58">
      <c r="A58" s="10"/>
      <c r="B58" s="29"/>
      <c r="D58" s="10"/>
      <c r="E58" s="26"/>
    </row>
    <row r="59">
      <c r="A59" s="10"/>
      <c r="B59" s="29"/>
      <c r="D59" s="10"/>
      <c r="E59" s="26"/>
    </row>
    <row r="60">
      <c r="A60" s="10"/>
      <c r="B60" s="29"/>
      <c r="D60" s="10"/>
      <c r="E60" s="26"/>
    </row>
    <row r="61">
      <c r="A61" s="10"/>
      <c r="B61" s="29"/>
      <c r="D61" s="10"/>
      <c r="E61" s="26"/>
    </row>
    <row r="62">
      <c r="A62" s="10"/>
      <c r="B62" s="29"/>
      <c r="D62" s="10"/>
      <c r="E62" s="26"/>
    </row>
    <row r="63">
      <c r="A63" s="10"/>
      <c r="B63" s="29"/>
      <c r="D63" s="10"/>
      <c r="E63" s="26"/>
    </row>
    <row r="64">
      <c r="A64" s="10"/>
      <c r="B64" s="29"/>
      <c r="D64" s="10"/>
      <c r="E64" s="26"/>
    </row>
    <row r="65">
      <c r="A65" s="10"/>
      <c r="B65" s="29"/>
      <c r="D65" s="10"/>
      <c r="E65" s="26"/>
    </row>
    <row r="66">
      <c r="A66" s="10"/>
      <c r="B66" s="29"/>
      <c r="D66" s="10"/>
      <c r="E66" s="26"/>
    </row>
    <row r="67">
      <c r="A67" s="10"/>
      <c r="B67" s="29"/>
      <c r="D67" s="10"/>
      <c r="E67" s="26"/>
    </row>
    <row r="68">
      <c r="A68" s="10"/>
      <c r="B68" s="29"/>
      <c r="D68" s="10"/>
      <c r="E68" s="26"/>
    </row>
    <row r="69">
      <c r="A69" s="10"/>
      <c r="B69" s="29"/>
      <c r="D69" s="10"/>
      <c r="E69" s="26"/>
    </row>
    <row r="70">
      <c r="A70" s="10"/>
      <c r="B70" s="29"/>
      <c r="D70" s="10"/>
      <c r="E70" s="26"/>
    </row>
    <row r="71">
      <c r="A71" s="10"/>
      <c r="B71" s="29"/>
      <c r="D71" s="10"/>
      <c r="E71" s="26"/>
    </row>
    <row r="72">
      <c r="A72" s="10"/>
      <c r="B72" s="29"/>
      <c r="D72" s="10"/>
      <c r="E72" s="26"/>
    </row>
    <row r="73">
      <c r="A73" s="10"/>
      <c r="B73" s="29"/>
      <c r="D73" s="10"/>
      <c r="E73" s="26"/>
    </row>
    <row r="74">
      <c r="A74" s="10"/>
      <c r="B74" s="29"/>
      <c r="D74" s="10"/>
      <c r="E74" s="26"/>
    </row>
    <row r="75">
      <c r="A75" s="10"/>
      <c r="B75" s="29"/>
      <c r="D75" s="10"/>
      <c r="E75" s="26"/>
    </row>
    <row r="76">
      <c r="A76" s="10"/>
      <c r="B76" s="29"/>
      <c r="D76" s="10"/>
      <c r="E76" s="26"/>
    </row>
    <row r="77">
      <c r="A77" s="10"/>
      <c r="B77" s="29"/>
      <c r="D77" s="10"/>
      <c r="E77" s="26"/>
    </row>
    <row r="78">
      <c r="A78" s="10"/>
      <c r="B78" s="29"/>
      <c r="D78" s="10"/>
      <c r="E78" s="26"/>
    </row>
    <row r="79">
      <c r="A79" s="10"/>
      <c r="B79" s="29"/>
      <c r="D79" s="10"/>
      <c r="E79" s="26"/>
    </row>
    <row r="80">
      <c r="A80" s="10"/>
      <c r="B80" s="29"/>
      <c r="D80" s="10"/>
      <c r="E80" s="26"/>
    </row>
    <row r="81">
      <c r="A81" s="10"/>
      <c r="B81" s="29"/>
      <c r="D81" s="10"/>
      <c r="E81" s="26"/>
    </row>
    <row r="82">
      <c r="A82" s="10"/>
      <c r="B82" s="29"/>
      <c r="D82" s="10"/>
      <c r="E82" s="26"/>
    </row>
    <row r="83">
      <c r="A83" s="10"/>
      <c r="B83" s="29"/>
      <c r="D83" s="10"/>
      <c r="E83" s="26"/>
    </row>
    <row r="84">
      <c r="A84" s="10"/>
      <c r="B84" s="29"/>
      <c r="D84" s="10"/>
      <c r="E84" s="26"/>
    </row>
    <row r="85">
      <c r="A85" s="10"/>
      <c r="B85" s="29"/>
      <c r="D85" s="10"/>
      <c r="E85" s="26"/>
    </row>
    <row r="86">
      <c r="A86" s="10"/>
      <c r="B86" s="29"/>
      <c r="D86" s="10"/>
      <c r="E86" s="26"/>
    </row>
    <row r="87">
      <c r="A87" s="10"/>
      <c r="B87" s="29"/>
      <c r="D87" s="10"/>
      <c r="E87" s="26"/>
    </row>
    <row r="88">
      <c r="A88" s="10"/>
      <c r="B88" s="29"/>
      <c r="D88" s="10"/>
      <c r="E88" s="26"/>
    </row>
    <row r="89">
      <c r="A89" s="10"/>
      <c r="B89" s="29"/>
      <c r="D89" s="10"/>
      <c r="E89" s="26"/>
    </row>
    <row r="90">
      <c r="A90" s="10"/>
      <c r="B90" s="29"/>
      <c r="D90" s="10"/>
      <c r="E90" s="26"/>
    </row>
    <row r="91">
      <c r="A91" s="10"/>
      <c r="B91" s="29"/>
      <c r="D91" s="10"/>
      <c r="E91" s="26"/>
    </row>
    <row r="92">
      <c r="A92" s="10"/>
      <c r="B92" s="29"/>
      <c r="D92" s="10"/>
      <c r="E92" s="26"/>
    </row>
    <row r="93">
      <c r="A93" s="10"/>
      <c r="B93" s="29"/>
      <c r="D93" s="10"/>
      <c r="E93" s="26"/>
    </row>
    <row r="94">
      <c r="A94" s="10"/>
      <c r="B94" s="29"/>
      <c r="D94" s="10"/>
      <c r="E94" s="26"/>
    </row>
    <row r="95">
      <c r="A95" s="10"/>
      <c r="B95" s="29"/>
      <c r="D95" s="10"/>
      <c r="E95" s="26"/>
    </row>
    <row r="96">
      <c r="A96" s="10"/>
      <c r="B96" s="29"/>
      <c r="D96" s="10"/>
      <c r="E96" s="26"/>
    </row>
    <row r="97">
      <c r="A97" s="10"/>
      <c r="B97" s="29"/>
      <c r="D97" s="10"/>
      <c r="E97" s="26"/>
    </row>
    <row r="98">
      <c r="A98" s="10"/>
      <c r="B98" s="29"/>
      <c r="D98" s="10"/>
      <c r="E98" s="26"/>
    </row>
    <row r="99">
      <c r="A99" s="10"/>
      <c r="B99" s="29"/>
      <c r="D99" s="10"/>
      <c r="E99" s="26"/>
    </row>
    <row r="100">
      <c r="A100" s="10"/>
      <c r="B100" s="29"/>
      <c r="D100" s="10"/>
      <c r="E100" s="26"/>
    </row>
    <row r="101">
      <c r="A101" s="10"/>
      <c r="B101" s="29"/>
      <c r="D101" s="10"/>
      <c r="E101" s="26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0</v>
      </c>
      <c r="B1" s="22" t="s">
        <v>23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93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0">
        <v>1.0</v>
      </c>
      <c r="B2" s="24" t="s">
        <v>52</v>
      </c>
      <c r="C2" s="10">
        <v>0.0</v>
      </c>
      <c r="D2" s="10">
        <v>0.0</v>
      </c>
      <c r="E2" s="25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4" t="s">
        <v>53</v>
      </c>
      <c r="C3" s="10">
        <v>55.0</v>
      </c>
      <c r="D3" s="10">
        <v>1.01</v>
      </c>
      <c r="E3" s="26">
        <v>0.0</v>
      </c>
      <c r="F3" s="10">
        <v>0.0</v>
      </c>
      <c r="G3" s="10">
        <v>0.0</v>
      </c>
      <c r="H3" s="10">
        <v>0.0</v>
      </c>
      <c r="I3" s="10">
        <v>0.0</v>
      </c>
      <c r="N3" s="10" t="s">
        <v>95</v>
      </c>
    </row>
    <row r="4">
      <c r="A4" s="10">
        <v>3.0</v>
      </c>
      <c r="B4" s="24" t="s">
        <v>54</v>
      </c>
      <c r="C4" s="12" t="str">
        <f t="shared" ref="C4:C42" si="1">C3*1.5^4</f>
        <v>278</v>
      </c>
      <c r="D4" s="10">
        <v>1.01</v>
      </c>
      <c r="E4" s="26">
        <v>0.0</v>
      </c>
      <c r="F4" s="10">
        <v>0.0</v>
      </c>
      <c r="G4" s="10">
        <v>0.0</v>
      </c>
      <c r="H4" s="10">
        <v>0.0</v>
      </c>
      <c r="I4" s="10">
        <v>0.0</v>
      </c>
      <c r="J4" s="27"/>
      <c r="K4" s="27"/>
      <c r="L4" s="27"/>
      <c r="M4" s="27"/>
      <c r="N4" s="28" t="s">
        <v>96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10">
        <v>4.0</v>
      </c>
      <c r="B5" s="24" t="s">
        <v>55</v>
      </c>
      <c r="C5" s="12" t="str">
        <f t="shared" si="1"/>
        <v>1410</v>
      </c>
      <c r="D5" s="10">
        <v>1.01</v>
      </c>
      <c r="E5" s="26">
        <v>0.0</v>
      </c>
      <c r="F5" s="10">
        <v>0.0</v>
      </c>
      <c r="G5" s="10">
        <v>0.0</v>
      </c>
      <c r="H5" s="10">
        <v>0.0</v>
      </c>
      <c r="I5" s="10">
        <v>0.0</v>
      </c>
      <c r="N5" s="10" t="s">
        <v>97</v>
      </c>
    </row>
    <row r="6">
      <c r="A6" s="10">
        <v>5.0</v>
      </c>
      <c r="B6" s="24" t="s">
        <v>56</v>
      </c>
      <c r="C6" s="12" t="str">
        <f t="shared" si="1"/>
        <v>7136</v>
      </c>
      <c r="D6" s="10">
        <v>1.01</v>
      </c>
      <c r="E6" s="26">
        <v>0.0</v>
      </c>
      <c r="F6" s="10">
        <v>0.0</v>
      </c>
      <c r="G6" s="10">
        <v>0.0</v>
      </c>
      <c r="H6" s="10">
        <v>0.0</v>
      </c>
      <c r="I6" s="10">
        <v>0.0</v>
      </c>
      <c r="N6" s="10" t="s">
        <v>98</v>
      </c>
    </row>
    <row r="7">
      <c r="A7" s="10">
        <v>6.0</v>
      </c>
      <c r="B7" s="24" t="s">
        <v>57</v>
      </c>
      <c r="C7" s="12" t="str">
        <f t="shared" si="1"/>
        <v>36126</v>
      </c>
      <c r="D7" s="10">
        <v>1.01</v>
      </c>
      <c r="E7" s="26">
        <v>0.0</v>
      </c>
      <c r="F7" s="10">
        <v>0.0</v>
      </c>
      <c r="G7" s="10">
        <v>0.0</v>
      </c>
      <c r="H7" s="10">
        <v>0.0</v>
      </c>
      <c r="I7" s="10">
        <v>0.0</v>
      </c>
      <c r="N7" s="10" t="s">
        <v>99</v>
      </c>
    </row>
    <row r="8">
      <c r="A8" s="10">
        <v>7.0</v>
      </c>
      <c r="B8" s="24" t="s">
        <v>58</v>
      </c>
      <c r="C8" s="12" t="str">
        <f t="shared" si="1"/>
        <v>182889</v>
      </c>
      <c r="D8" s="10">
        <v>1.01</v>
      </c>
      <c r="E8" s="26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4" t="s">
        <v>59</v>
      </c>
      <c r="C9" s="12" t="str">
        <f t="shared" si="1"/>
        <v>925876</v>
      </c>
      <c r="D9" s="10">
        <v>1.01</v>
      </c>
      <c r="E9" s="26">
        <v>0.0</v>
      </c>
      <c r="F9" s="10">
        <v>0.0</v>
      </c>
      <c r="G9" s="10">
        <v>0.0</v>
      </c>
      <c r="H9" s="10">
        <v>0.0</v>
      </c>
      <c r="I9" s="10">
        <v>0.0</v>
      </c>
      <c r="O9" s="10"/>
    </row>
    <row r="10">
      <c r="A10" s="10">
        <v>9.0</v>
      </c>
      <c r="B10" s="24" t="s">
        <v>60</v>
      </c>
      <c r="C10" s="12" t="str">
        <f t="shared" si="1"/>
        <v>4687248</v>
      </c>
      <c r="D10" s="10">
        <v>1.01</v>
      </c>
      <c r="E10" s="26">
        <v>0.0</v>
      </c>
      <c r="F10" s="10">
        <v>0.0</v>
      </c>
      <c r="G10" s="10">
        <v>0.0</v>
      </c>
      <c r="H10" s="10">
        <v>0.0</v>
      </c>
      <c r="I10" s="10">
        <v>0.0</v>
      </c>
      <c r="O10" s="10"/>
    </row>
    <row r="11">
      <c r="A11" s="10">
        <v>10.0</v>
      </c>
      <c r="B11" s="24" t="s">
        <v>61</v>
      </c>
      <c r="C11" s="12" t="str">
        <f t="shared" si="1"/>
        <v>23729194</v>
      </c>
      <c r="D11" s="10">
        <v>1.01</v>
      </c>
      <c r="E11" s="26">
        <v>0.0</v>
      </c>
      <c r="F11" s="10">
        <v>0.0</v>
      </c>
      <c r="G11" s="10">
        <v>0.0</v>
      </c>
      <c r="H11" s="10">
        <v>0.0</v>
      </c>
      <c r="I11" s="10">
        <v>0.0</v>
      </c>
      <c r="J11" s="10" t="s">
        <v>100</v>
      </c>
      <c r="O11" s="10" t="s">
        <v>101</v>
      </c>
    </row>
    <row r="12">
      <c r="A12" s="10">
        <v>11.0</v>
      </c>
      <c r="B12" s="24" t="s">
        <v>62</v>
      </c>
      <c r="C12" s="12" t="str">
        <f t="shared" si="1"/>
        <v>120129042</v>
      </c>
      <c r="D12" s="10">
        <v>1.0</v>
      </c>
      <c r="E12" s="26">
        <v>1.05</v>
      </c>
      <c r="F12" s="10">
        <v>0.0</v>
      </c>
      <c r="G12" s="10">
        <v>0.0</v>
      </c>
      <c r="H12" s="10">
        <v>0.0</v>
      </c>
      <c r="I12" s="10">
        <v>0.0</v>
      </c>
      <c r="O12" s="10" t="s">
        <v>102</v>
      </c>
    </row>
    <row r="13">
      <c r="A13" s="10">
        <v>12.0</v>
      </c>
      <c r="B13" s="24" t="s">
        <v>63</v>
      </c>
      <c r="C13" s="12" t="str">
        <f t="shared" si="1"/>
        <v>608153278</v>
      </c>
      <c r="D13" s="10">
        <v>1.01</v>
      </c>
      <c r="E13" s="26">
        <v>0.0</v>
      </c>
      <c r="F13" s="10">
        <v>0.0</v>
      </c>
      <c r="G13" s="10">
        <v>0.0</v>
      </c>
      <c r="H13" s="10">
        <v>0.0</v>
      </c>
      <c r="I13" s="10">
        <v>0.0</v>
      </c>
      <c r="O13" s="10"/>
    </row>
    <row r="14">
      <c r="A14" s="10">
        <v>13.0</v>
      </c>
      <c r="B14" s="24" t="s">
        <v>64</v>
      </c>
      <c r="C14" s="12" t="str">
        <f t="shared" si="1"/>
        <v>3078775968</v>
      </c>
      <c r="D14" s="10">
        <v>1.01</v>
      </c>
      <c r="E14" s="26">
        <v>0.0</v>
      </c>
      <c r="F14" s="10">
        <v>0.0</v>
      </c>
      <c r="G14" s="10">
        <v>0.0</v>
      </c>
      <c r="H14" s="10">
        <v>0.0</v>
      </c>
      <c r="I14" s="10">
        <v>0.0</v>
      </c>
      <c r="O14" s="10"/>
    </row>
    <row r="15">
      <c r="A15" s="10">
        <v>14.0</v>
      </c>
      <c r="B15" s="24" t="s">
        <v>65</v>
      </c>
      <c r="C15" s="12" t="str">
        <f t="shared" si="1"/>
        <v>15586303339</v>
      </c>
      <c r="D15" s="10">
        <v>1.01</v>
      </c>
      <c r="E15" s="26">
        <v>0.0</v>
      </c>
      <c r="F15" s="10">
        <v>0.0</v>
      </c>
      <c r="G15" s="10">
        <v>0.0</v>
      </c>
      <c r="H15" s="10">
        <v>0.0</v>
      </c>
      <c r="I15" s="10">
        <v>0.0</v>
      </c>
      <c r="O15" s="10"/>
    </row>
    <row r="16">
      <c r="A16" s="10">
        <v>15.0</v>
      </c>
      <c r="B16" s="24" t="s">
        <v>66</v>
      </c>
      <c r="C16" s="12" t="str">
        <f t="shared" si="1"/>
        <v>78905660651</v>
      </c>
      <c r="D16" s="10">
        <v>1.01</v>
      </c>
      <c r="E16" s="26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4" t="s">
        <v>67</v>
      </c>
      <c r="C17" s="12" t="str">
        <f t="shared" si="1"/>
        <v>399459907048</v>
      </c>
      <c r="D17" s="10">
        <v>1.01</v>
      </c>
      <c r="E17" s="26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4" t="s">
        <v>68</v>
      </c>
      <c r="C18" s="12" t="str">
        <f t="shared" si="1"/>
        <v>2022265779431</v>
      </c>
      <c r="D18" s="10">
        <v>1.01</v>
      </c>
      <c r="E18" s="26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4" t="s">
        <v>69</v>
      </c>
      <c r="C19" s="12" t="str">
        <f t="shared" si="1"/>
        <v>10237720508371</v>
      </c>
      <c r="D19" s="10">
        <v>1.01</v>
      </c>
      <c r="E19" s="26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4" t="s">
        <v>70</v>
      </c>
      <c r="C20" s="12" t="str">
        <f t="shared" si="1"/>
        <v>51828460073628</v>
      </c>
      <c r="D20" s="10">
        <v>1.01</v>
      </c>
      <c r="E20" s="26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4" t="s">
        <v>71</v>
      </c>
      <c r="C21" s="12" t="str">
        <f t="shared" si="1"/>
        <v>262381579122744</v>
      </c>
      <c r="D21" s="10">
        <v>1.01</v>
      </c>
      <c r="E21" s="26">
        <v>0.0</v>
      </c>
      <c r="F21" s="10">
        <v>0.0</v>
      </c>
      <c r="G21" s="10">
        <v>0.0</v>
      </c>
      <c r="H21" s="10">
        <v>0.0</v>
      </c>
      <c r="I21" s="10">
        <v>0.0</v>
      </c>
    </row>
    <row r="22">
      <c r="A22" s="10">
        <v>21.0</v>
      </c>
      <c r="B22" s="24" t="s">
        <v>72</v>
      </c>
      <c r="C22" s="12" t="str">
        <f t="shared" si="1"/>
        <v>1328306744308890</v>
      </c>
      <c r="D22" s="10">
        <v>1.0</v>
      </c>
      <c r="E22" s="26">
        <v>1.05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4" t="s">
        <v>73</v>
      </c>
      <c r="C23" s="12" t="str">
        <f t="shared" si="1"/>
        <v>6724552893063750</v>
      </c>
      <c r="D23" s="10">
        <v>1.01</v>
      </c>
      <c r="E23" s="26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4" t="s">
        <v>74</v>
      </c>
      <c r="C24" s="12" t="str">
        <f t="shared" si="1"/>
        <v>34043049021135300</v>
      </c>
      <c r="D24" s="10">
        <v>1.01</v>
      </c>
      <c r="E24" s="26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4" t="s">
        <v>75</v>
      </c>
      <c r="C25" s="12" t="str">
        <f t="shared" si="1"/>
        <v>172342935669497000</v>
      </c>
      <c r="D25" s="10">
        <v>1.01</v>
      </c>
      <c r="E25" s="26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4" t="s">
        <v>76</v>
      </c>
      <c r="C26" s="12" t="str">
        <f t="shared" si="1"/>
        <v>872486111826830000</v>
      </c>
      <c r="D26" s="10">
        <v>1.01</v>
      </c>
      <c r="E26" s="26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4" t="s">
        <v>77</v>
      </c>
      <c r="C27" s="12" t="str">
        <f t="shared" si="1"/>
        <v>4416960941123330000</v>
      </c>
      <c r="D27" s="10">
        <v>1.01</v>
      </c>
      <c r="E27" s="26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4" t="s">
        <v>78</v>
      </c>
      <c r="C28" s="12" t="str">
        <f t="shared" si="1"/>
        <v>22360864764436800000</v>
      </c>
      <c r="D28" s="10">
        <v>1.01</v>
      </c>
      <c r="E28" s="26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4" t="s">
        <v>79</v>
      </c>
      <c r="C29" s="12" t="str">
        <f t="shared" si="1"/>
        <v>113201877869961000000</v>
      </c>
      <c r="D29" s="10">
        <v>1.01</v>
      </c>
      <c r="E29" s="26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4" t="s">
        <v>80</v>
      </c>
      <c r="C30" s="12" t="str">
        <f t="shared" si="1"/>
        <v>573084506716680000000</v>
      </c>
      <c r="D30" s="10">
        <v>1.01</v>
      </c>
      <c r="E30" s="26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4" t="s">
        <v>81</v>
      </c>
      <c r="C31" s="12" t="str">
        <f t="shared" si="1"/>
        <v>2901240315253190000000</v>
      </c>
      <c r="D31" s="10">
        <v>1.01</v>
      </c>
      <c r="E31" s="26">
        <v>0.0</v>
      </c>
      <c r="F31" s="10">
        <v>0.0</v>
      </c>
      <c r="G31" s="10">
        <v>0.0</v>
      </c>
      <c r="H31" s="10">
        <v>0.0</v>
      </c>
      <c r="I31" s="10">
        <v>0.0</v>
      </c>
    </row>
    <row r="32">
      <c r="A32" s="10">
        <v>31.0</v>
      </c>
      <c r="B32" s="24" t="s">
        <v>82</v>
      </c>
      <c r="C32" s="12" t="str">
        <f t="shared" si="1"/>
        <v>14687529095969300000000</v>
      </c>
      <c r="D32" s="10">
        <v>1.0</v>
      </c>
      <c r="E32" s="26">
        <v>1.05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4" t="s">
        <v>83</v>
      </c>
      <c r="C33" s="12" t="str">
        <f t="shared" si="1"/>
        <v>74355616048344500000000</v>
      </c>
      <c r="D33" s="10">
        <v>1.01</v>
      </c>
      <c r="E33" s="26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4" t="s">
        <v>84</v>
      </c>
      <c r="C34" s="12" t="str">
        <f t="shared" si="1"/>
        <v>376425306244744000000000</v>
      </c>
      <c r="D34" s="10">
        <v>1.01</v>
      </c>
      <c r="E34" s="26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4" t="s">
        <v>85</v>
      </c>
      <c r="C35" s="12" t="str">
        <f t="shared" si="1"/>
        <v>1905653112864020000000000</v>
      </c>
      <c r="D35" s="10">
        <v>1.01</v>
      </c>
      <c r="E35" s="26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4" t="s">
        <v>86</v>
      </c>
      <c r="C36" s="12" t="str">
        <f t="shared" si="1"/>
        <v>9647368883874090000000000</v>
      </c>
      <c r="D36" s="10">
        <v>1.01</v>
      </c>
      <c r="E36" s="26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4" t="s">
        <v>87</v>
      </c>
      <c r="C37" s="12" t="str">
        <f t="shared" si="1"/>
        <v>48839804974612600000000000</v>
      </c>
      <c r="D37" s="10">
        <v>1.01</v>
      </c>
      <c r="E37" s="26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4" t="s">
        <v>88</v>
      </c>
      <c r="C38" s="12" t="str">
        <f t="shared" si="1"/>
        <v>247251512683976000000000000</v>
      </c>
      <c r="D38" s="10">
        <v>1.01</v>
      </c>
      <c r="E38" s="26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4" t="s">
        <v>89</v>
      </c>
      <c r="C39" s="12" t="str">
        <f t="shared" si="1"/>
        <v>1251710782962630000000000000</v>
      </c>
      <c r="D39" s="10">
        <v>1.01</v>
      </c>
      <c r="E39" s="26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4" t="s">
        <v>90</v>
      </c>
      <c r="C40" s="12" t="str">
        <f t="shared" si="1"/>
        <v>6336785838748310000000000000</v>
      </c>
      <c r="D40" s="10">
        <v>1.01</v>
      </c>
      <c r="E40" s="26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4" t="s">
        <v>91</v>
      </c>
      <c r="C41" s="12" t="str">
        <f t="shared" si="1"/>
        <v>32079978308663300000000000000</v>
      </c>
      <c r="D41" s="10">
        <v>1.01</v>
      </c>
      <c r="E41" s="26">
        <v>0.0</v>
      </c>
      <c r="F41" s="10">
        <v>0.0</v>
      </c>
      <c r="G41" s="10">
        <v>0.0</v>
      </c>
      <c r="H41" s="10">
        <v>0.0</v>
      </c>
      <c r="I41" s="10">
        <v>0.0</v>
      </c>
    </row>
    <row r="42">
      <c r="A42" s="10">
        <v>41.0</v>
      </c>
      <c r="B42" s="24" t="s">
        <v>92</v>
      </c>
      <c r="C42" s="12" t="str">
        <f t="shared" si="1"/>
        <v>162404890187608000000000000000</v>
      </c>
      <c r="D42" s="10">
        <v>1.0</v>
      </c>
      <c r="E42" s="26">
        <v>1.05</v>
      </c>
      <c r="F42" s="10">
        <v>0.0</v>
      </c>
      <c r="G42" s="10">
        <v>0.0</v>
      </c>
      <c r="H42" s="10">
        <v>0.0</v>
      </c>
      <c r="I42" s="10">
        <v>0.0</v>
      </c>
    </row>
    <row r="43">
      <c r="A43" s="10"/>
      <c r="B43" s="29"/>
      <c r="D43" s="10"/>
      <c r="E43" s="26"/>
    </row>
    <row r="44">
      <c r="A44" s="10"/>
      <c r="B44" s="29"/>
      <c r="D44" s="10"/>
      <c r="E44" s="26"/>
    </row>
    <row r="45">
      <c r="A45" s="10"/>
      <c r="B45" s="29"/>
      <c r="D45" s="10"/>
      <c r="E45" s="26"/>
    </row>
    <row r="46">
      <c r="A46" s="10"/>
      <c r="B46" s="29"/>
      <c r="D46" s="10"/>
      <c r="E46" s="26"/>
    </row>
    <row r="47">
      <c r="A47" s="10"/>
      <c r="B47" s="29"/>
      <c r="D47" s="10"/>
      <c r="E47" s="26"/>
    </row>
    <row r="48">
      <c r="A48" s="10"/>
      <c r="B48" s="29"/>
      <c r="D48" s="10"/>
      <c r="E48" s="26"/>
    </row>
    <row r="49">
      <c r="A49" s="10"/>
      <c r="B49" s="29"/>
      <c r="D49" s="10"/>
      <c r="E49" s="26"/>
    </row>
    <row r="50">
      <c r="A50" s="10"/>
      <c r="B50" s="29"/>
      <c r="D50" s="10"/>
      <c r="E50" s="26"/>
    </row>
    <row r="51">
      <c r="A51" s="10"/>
      <c r="B51" s="29"/>
      <c r="D51" s="10"/>
      <c r="E51" s="26"/>
    </row>
    <row r="52">
      <c r="A52" s="10"/>
      <c r="B52" s="29"/>
      <c r="D52" s="10"/>
      <c r="E52" s="26"/>
    </row>
    <row r="53">
      <c r="A53" s="10"/>
      <c r="B53" s="29"/>
      <c r="D53" s="10"/>
      <c r="E53" s="26"/>
    </row>
    <row r="54">
      <c r="A54" s="10"/>
      <c r="B54" s="29"/>
      <c r="D54" s="10"/>
      <c r="E54" s="26"/>
    </row>
    <row r="55">
      <c r="A55" s="10"/>
      <c r="B55" s="29"/>
      <c r="D55" s="10"/>
      <c r="E55" s="26"/>
    </row>
    <row r="56">
      <c r="A56" s="10"/>
      <c r="B56" s="29"/>
      <c r="D56" s="10"/>
      <c r="E56" s="26"/>
    </row>
    <row r="57">
      <c r="A57" s="10"/>
      <c r="B57" s="29"/>
      <c r="D57" s="10"/>
      <c r="E57" s="26"/>
    </row>
    <row r="58">
      <c r="A58" s="10"/>
      <c r="B58" s="29"/>
      <c r="D58" s="10"/>
      <c r="E58" s="26"/>
    </row>
    <row r="59">
      <c r="A59" s="10"/>
      <c r="B59" s="29"/>
      <c r="D59" s="10"/>
      <c r="E59" s="26"/>
    </row>
    <row r="60">
      <c r="A60" s="10"/>
      <c r="B60" s="29"/>
      <c r="D60" s="10"/>
      <c r="E60" s="26"/>
    </row>
    <row r="61">
      <c r="A61" s="10"/>
      <c r="B61" s="29"/>
      <c r="D61" s="10"/>
      <c r="E61" s="26"/>
    </row>
    <row r="62">
      <c r="A62" s="10"/>
      <c r="B62" s="29"/>
      <c r="D62" s="10"/>
      <c r="E62" s="26"/>
    </row>
    <row r="63">
      <c r="A63" s="10"/>
      <c r="B63" s="29"/>
      <c r="D63" s="10"/>
      <c r="E63" s="26"/>
    </row>
    <row r="64">
      <c r="A64" s="10"/>
      <c r="B64" s="29"/>
      <c r="D64" s="10"/>
      <c r="E64" s="26"/>
    </row>
    <row r="65">
      <c r="A65" s="10"/>
      <c r="B65" s="29"/>
      <c r="D65" s="10"/>
      <c r="E65" s="26"/>
    </row>
    <row r="66">
      <c r="A66" s="10"/>
      <c r="B66" s="29"/>
      <c r="D66" s="10"/>
      <c r="E66" s="26"/>
    </row>
    <row r="67">
      <c r="A67" s="10"/>
      <c r="B67" s="29"/>
      <c r="D67" s="10"/>
      <c r="E67" s="26"/>
    </row>
    <row r="68">
      <c r="A68" s="10"/>
      <c r="B68" s="29"/>
      <c r="D68" s="10"/>
      <c r="E68" s="26"/>
    </row>
    <row r="69">
      <c r="A69" s="10"/>
      <c r="B69" s="29"/>
      <c r="D69" s="10"/>
      <c r="E69" s="26"/>
    </row>
    <row r="70">
      <c r="A70" s="10"/>
      <c r="B70" s="29"/>
      <c r="D70" s="10"/>
      <c r="E70" s="26"/>
    </row>
    <row r="71">
      <c r="A71" s="10"/>
      <c r="B71" s="29"/>
      <c r="D71" s="10"/>
      <c r="E71" s="26"/>
    </row>
    <row r="72">
      <c r="A72" s="10"/>
      <c r="B72" s="29"/>
      <c r="D72" s="10"/>
      <c r="E72" s="26"/>
    </row>
    <row r="73">
      <c r="A73" s="10"/>
      <c r="B73" s="29"/>
      <c r="D73" s="10"/>
      <c r="E73" s="26"/>
    </row>
    <row r="74">
      <c r="A74" s="10"/>
      <c r="B74" s="29"/>
      <c r="D74" s="10"/>
      <c r="E74" s="26"/>
    </row>
    <row r="75">
      <c r="A75" s="10"/>
      <c r="B75" s="29"/>
      <c r="D75" s="10"/>
      <c r="E75" s="26"/>
    </row>
    <row r="76">
      <c r="A76" s="10"/>
      <c r="B76" s="29"/>
      <c r="D76" s="10"/>
      <c r="E76" s="26"/>
    </row>
    <row r="77">
      <c r="A77" s="10"/>
      <c r="B77" s="29"/>
      <c r="D77" s="10"/>
      <c r="E77" s="26"/>
    </row>
    <row r="78">
      <c r="A78" s="10"/>
      <c r="B78" s="29"/>
      <c r="D78" s="10"/>
      <c r="E78" s="26"/>
    </row>
    <row r="79">
      <c r="A79" s="10"/>
      <c r="B79" s="29"/>
      <c r="D79" s="10"/>
      <c r="E79" s="26"/>
    </row>
    <row r="80">
      <c r="A80" s="10"/>
      <c r="B80" s="29"/>
      <c r="D80" s="10"/>
      <c r="E80" s="26"/>
    </row>
    <row r="81">
      <c r="A81" s="10"/>
      <c r="B81" s="29"/>
      <c r="D81" s="10"/>
      <c r="E81" s="26"/>
    </row>
    <row r="82">
      <c r="A82" s="10"/>
      <c r="B82" s="29"/>
      <c r="D82" s="10"/>
      <c r="E82" s="26"/>
    </row>
    <row r="83">
      <c r="A83" s="10"/>
      <c r="B83" s="29"/>
      <c r="D83" s="10"/>
      <c r="E83" s="26"/>
    </row>
    <row r="84">
      <c r="A84" s="10"/>
      <c r="B84" s="29"/>
      <c r="D84" s="10"/>
      <c r="E84" s="26"/>
    </row>
    <row r="85">
      <c r="A85" s="10"/>
      <c r="B85" s="29"/>
      <c r="D85" s="10"/>
      <c r="E85" s="26"/>
    </row>
    <row r="86">
      <c r="A86" s="10"/>
      <c r="B86" s="29"/>
      <c r="D86" s="10"/>
      <c r="E86" s="26"/>
    </row>
    <row r="87">
      <c r="A87" s="10"/>
      <c r="B87" s="29"/>
      <c r="D87" s="10"/>
      <c r="E87" s="26"/>
    </row>
    <row r="88">
      <c r="A88" s="10"/>
      <c r="B88" s="29"/>
      <c r="D88" s="10"/>
      <c r="E88" s="26"/>
    </row>
    <row r="89">
      <c r="A89" s="10"/>
      <c r="B89" s="29"/>
      <c r="D89" s="10"/>
      <c r="E89" s="26"/>
    </row>
    <row r="90">
      <c r="A90" s="10"/>
      <c r="B90" s="29"/>
      <c r="D90" s="10"/>
      <c r="E90" s="26"/>
    </row>
    <row r="91">
      <c r="A91" s="10"/>
      <c r="B91" s="29"/>
      <c r="D91" s="10"/>
      <c r="E91" s="26"/>
    </row>
    <row r="92">
      <c r="A92" s="10"/>
      <c r="B92" s="29"/>
      <c r="D92" s="10"/>
      <c r="E92" s="26"/>
    </row>
    <row r="93">
      <c r="A93" s="10"/>
      <c r="B93" s="29"/>
      <c r="D93" s="10"/>
      <c r="E93" s="26"/>
    </row>
    <row r="94">
      <c r="A94" s="10"/>
      <c r="B94" s="29"/>
      <c r="D94" s="10"/>
      <c r="E94" s="26"/>
    </row>
    <row r="95">
      <c r="A95" s="10"/>
      <c r="B95" s="29"/>
      <c r="D95" s="10"/>
      <c r="E95" s="26"/>
    </row>
    <row r="96">
      <c r="A96" s="10"/>
      <c r="B96" s="29"/>
      <c r="D96" s="10"/>
      <c r="E96" s="26"/>
    </row>
    <row r="97">
      <c r="A97" s="10"/>
      <c r="B97" s="29"/>
      <c r="D97" s="10"/>
      <c r="E97" s="26"/>
    </row>
    <row r="98">
      <c r="A98" s="10"/>
      <c r="B98" s="29"/>
      <c r="D98" s="10"/>
      <c r="E98" s="26"/>
    </row>
    <row r="99">
      <c r="A99" s="10"/>
      <c r="B99" s="29"/>
      <c r="D99" s="10"/>
      <c r="E99" s="26"/>
    </row>
    <row r="100">
      <c r="A100" s="10"/>
      <c r="B100" s="29"/>
      <c r="D100" s="10"/>
      <c r="E100" s="26"/>
    </row>
    <row r="101">
      <c r="A101" s="10"/>
      <c r="B101" s="29"/>
      <c r="D101" s="10"/>
      <c r="E101" s="26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0</v>
      </c>
      <c r="B1" s="22" t="s">
        <v>23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93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0">
        <v>1.0</v>
      </c>
      <c r="B2" s="24" t="s">
        <v>52</v>
      </c>
      <c r="C2" s="10">
        <v>0.0</v>
      </c>
      <c r="D2" s="10">
        <v>0.0</v>
      </c>
      <c r="E2" s="25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4" t="s">
        <v>53</v>
      </c>
      <c r="C3" s="10">
        <v>70.0</v>
      </c>
      <c r="D3" s="10">
        <v>1.01</v>
      </c>
      <c r="E3" s="26">
        <v>0.0</v>
      </c>
      <c r="F3" s="10">
        <v>0.0</v>
      </c>
      <c r="G3" s="10">
        <v>0.0</v>
      </c>
      <c r="H3" s="10">
        <v>0.0</v>
      </c>
      <c r="I3" s="10">
        <v>0.0</v>
      </c>
      <c r="N3" s="10" t="s">
        <v>95</v>
      </c>
    </row>
    <row r="4">
      <c r="A4" s="10">
        <v>3.0</v>
      </c>
      <c r="B4" s="24" t="s">
        <v>54</v>
      </c>
      <c r="C4" s="12" t="str">
        <f t="shared" ref="C4:C42" si="1">C3*1.5^4</f>
        <v>354</v>
      </c>
      <c r="D4" s="10">
        <v>1.01</v>
      </c>
      <c r="E4" s="26">
        <v>0.0</v>
      </c>
      <c r="F4" s="10">
        <v>0.0</v>
      </c>
      <c r="G4" s="10">
        <v>0.0</v>
      </c>
      <c r="H4" s="10">
        <v>0.0</v>
      </c>
      <c r="I4" s="10">
        <v>0.0</v>
      </c>
      <c r="J4" s="27"/>
      <c r="K4" s="27"/>
      <c r="L4" s="27"/>
      <c r="M4" s="27"/>
      <c r="N4" s="28" t="s">
        <v>96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10">
        <v>4.0</v>
      </c>
      <c r="B5" s="24" t="s">
        <v>55</v>
      </c>
      <c r="C5" s="12" t="str">
        <f t="shared" si="1"/>
        <v>1794</v>
      </c>
      <c r="D5" s="10">
        <v>1.01</v>
      </c>
      <c r="E5" s="26">
        <v>0.0</v>
      </c>
      <c r="F5" s="10">
        <v>0.0</v>
      </c>
      <c r="G5" s="10">
        <v>0.0</v>
      </c>
      <c r="H5" s="10">
        <v>0.0</v>
      </c>
      <c r="I5" s="10">
        <v>0.0</v>
      </c>
      <c r="N5" s="10" t="s">
        <v>97</v>
      </c>
    </row>
    <row r="6">
      <c r="A6" s="10">
        <v>5.0</v>
      </c>
      <c r="B6" s="24" t="s">
        <v>56</v>
      </c>
      <c r="C6" s="12" t="str">
        <f t="shared" si="1"/>
        <v>9082</v>
      </c>
      <c r="D6" s="10">
        <v>1.01</v>
      </c>
      <c r="E6" s="26">
        <v>0.0</v>
      </c>
      <c r="F6" s="10">
        <v>0.0</v>
      </c>
      <c r="G6" s="10">
        <v>0.0</v>
      </c>
      <c r="H6" s="10">
        <v>0.0</v>
      </c>
      <c r="I6" s="10">
        <v>0.0</v>
      </c>
      <c r="N6" s="10" t="s">
        <v>98</v>
      </c>
    </row>
    <row r="7">
      <c r="A7" s="10">
        <v>6.0</v>
      </c>
      <c r="B7" s="24" t="s">
        <v>57</v>
      </c>
      <c r="C7" s="12" t="str">
        <f t="shared" si="1"/>
        <v>45979</v>
      </c>
      <c r="D7" s="10">
        <v>1.01</v>
      </c>
      <c r="E7" s="26">
        <v>0.0</v>
      </c>
      <c r="F7" s="10">
        <v>0.0</v>
      </c>
      <c r="G7" s="10">
        <v>0.0</v>
      </c>
      <c r="H7" s="10">
        <v>0.0</v>
      </c>
      <c r="I7" s="10">
        <v>0.0</v>
      </c>
      <c r="N7" s="10" t="s">
        <v>99</v>
      </c>
    </row>
    <row r="8">
      <c r="A8" s="10">
        <v>7.0</v>
      </c>
      <c r="B8" s="24" t="s">
        <v>58</v>
      </c>
      <c r="C8" s="12" t="str">
        <f t="shared" si="1"/>
        <v>232768</v>
      </c>
      <c r="D8" s="10">
        <v>1.01</v>
      </c>
      <c r="E8" s="26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4" t="s">
        <v>59</v>
      </c>
      <c r="C9" s="12" t="str">
        <f t="shared" si="1"/>
        <v>1178388</v>
      </c>
      <c r="D9" s="10">
        <v>1.01</v>
      </c>
      <c r="E9" s="26">
        <v>0.0</v>
      </c>
      <c r="F9" s="10">
        <v>0.0</v>
      </c>
      <c r="G9" s="10">
        <v>0.0</v>
      </c>
      <c r="H9" s="10">
        <v>0.0</v>
      </c>
      <c r="I9" s="10">
        <v>0.0</v>
      </c>
      <c r="O9" s="10"/>
    </row>
    <row r="10">
      <c r="A10" s="10">
        <v>9.0</v>
      </c>
      <c r="B10" s="24" t="s">
        <v>60</v>
      </c>
      <c r="C10" s="12" t="str">
        <f t="shared" si="1"/>
        <v>5965589</v>
      </c>
      <c r="D10" s="10">
        <v>1.01</v>
      </c>
      <c r="E10" s="26">
        <v>0.0</v>
      </c>
      <c r="F10" s="10">
        <v>0.0</v>
      </c>
      <c r="G10" s="10">
        <v>0.0</v>
      </c>
      <c r="H10" s="10">
        <v>0.0</v>
      </c>
      <c r="I10" s="10">
        <v>0.0</v>
      </c>
      <c r="O10" s="10"/>
    </row>
    <row r="11">
      <c r="A11" s="10">
        <v>10.0</v>
      </c>
      <c r="B11" s="24" t="s">
        <v>61</v>
      </c>
      <c r="C11" s="12" t="str">
        <f t="shared" si="1"/>
        <v>30200792</v>
      </c>
      <c r="D11" s="10">
        <v>1.01</v>
      </c>
      <c r="E11" s="26">
        <v>0.0</v>
      </c>
      <c r="F11" s="10">
        <v>0.0</v>
      </c>
      <c r="G11" s="10">
        <v>0.0</v>
      </c>
      <c r="H11" s="10">
        <v>0.0</v>
      </c>
      <c r="I11" s="10">
        <v>0.0</v>
      </c>
      <c r="J11" s="10" t="s">
        <v>103</v>
      </c>
      <c r="O11" s="10" t="s">
        <v>101</v>
      </c>
    </row>
    <row r="12">
      <c r="A12" s="10">
        <v>11.0</v>
      </c>
      <c r="B12" s="24" t="s">
        <v>62</v>
      </c>
      <c r="C12" s="12" t="str">
        <f t="shared" si="1"/>
        <v>152891509</v>
      </c>
      <c r="D12" s="10">
        <v>1.0</v>
      </c>
      <c r="E12" s="26">
        <v>1.05</v>
      </c>
      <c r="F12" s="10">
        <v>0.0</v>
      </c>
      <c r="G12" s="10">
        <v>0.0</v>
      </c>
      <c r="H12" s="10">
        <v>0.0</v>
      </c>
      <c r="I12" s="10">
        <v>0.0</v>
      </c>
      <c r="O12" s="10" t="s">
        <v>102</v>
      </c>
    </row>
    <row r="13">
      <c r="A13" s="10">
        <v>12.0</v>
      </c>
      <c r="B13" s="24" t="s">
        <v>63</v>
      </c>
      <c r="C13" s="12" t="str">
        <f t="shared" si="1"/>
        <v>774013262</v>
      </c>
      <c r="D13" s="10">
        <v>1.01</v>
      </c>
      <c r="E13" s="26">
        <v>0.0</v>
      </c>
      <c r="F13" s="10">
        <v>0.0</v>
      </c>
      <c r="G13" s="10">
        <v>0.0</v>
      </c>
      <c r="H13" s="10">
        <v>0.0</v>
      </c>
      <c r="I13" s="10">
        <v>0.0</v>
      </c>
      <c r="O13" s="10"/>
    </row>
    <row r="14">
      <c r="A14" s="10">
        <v>13.0</v>
      </c>
      <c r="B14" s="24" t="s">
        <v>64</v>
      </c>
      <c r="C14" s="12" t="str">
        <f t="shared" si="1"/>
        <v>3918442141</v>
      </c>
      <c r="D14" s="10">
        <v>1.01</v>
      </c>
      <c r="E14" s="26">
        <v>0.0</v>
      </c>
      <c r="F14" s="10">
        <v>0.0</v>
      </c>
      <c r="G14" s="10">
        <v>0.0</v>
      </c>
      <c r="H14" s="10">
        <v>0.0</v>
      </c>
      <c r="I14" s="10">
        <v>0.0</v>
      </c>
      <c r="O14" s="10"/>
    </row>
    <row r="15">
      <c r="A15" s="10">
        <v>14.0</v>
      </c>
      <c r="B15" s="24" t="s">
        <v>65</v>
      </c>
      <c r="C15" s="12" t="str">
        <f t="shared" si="1"/>
        <v>19837113340</v>
      </c>
      <c r="D15" s="10">
        <v>1.01</v>
      </c>
      <c r="E15" s="26">
        <v>0.0</v>
      </c>
      <c r="F15" s="10">
        <v>0.0</v>
      </c>
      <c r="G15" s="10">
        <v>0.0</v>
      </c>
      <c r="H15" s="10">
        <v>0.0</v>
      </c>
      <c r="I15" s="10">
        <v>0.0</v>
      </c>
      <c r="O15" s="10"/>
    </row>
    <row r="16">
      <c r="A16" s="10">
        <v>15.0</v>
      </c>
      <c r="B16" s="24" t="s">
        <v>66</v>
      </c>
      <c r="C16" s="12" t="str">
        <f t="shared" si="1"/>
        <v>100425386284</v>
      </c>
      <c r="D16" s="10">
        <v>1.01</v>
      </c>
      <c r="E16" s="26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4" t="s">
        <v>67</v>
      </c>
      <c r="C17" s="12" t="str">
        <f t="shared" si="1"/>
        <v>508403518061</v>
      </c>
      <c r="D17" s="10">
        <v>1.01</v>
      </c>
      <c r="E17" s="26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4" t="s">
        <v>68</v>
      </c>
      <c r="C18" s="12" t="str">
        <f t="shared" si="1"/>
        <v>2573792810185</v>
      </c>
      <c r="D18" s="10">
        <v>1.01</v>
      </c>
      <c r="E18" s="26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4" t="s">
        <v>69</v>
      </c>
      <c r="C19" s="12" t="str">
        <f t="shared" si="1"/>
        <v>13029826101563</v>
      </c>
      <c r="D19" s="10">
        <v>1.01</v>
      </c>
      <c r="E19" s="26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4" t="s">
        <v>70</v>
      </c>
      <c r="C20" s="12" t="str">
        <f t="shared" si="1"/>
        <v>65963494639163</v>
      </c>
      <c r="D20" s="10">
        <v>1.01</v>
      </c>
      <c r="E20" s="26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4" t="s">
        <v>71</v>
      </c>
      <c r="C21" s="12" t="str">
        <f t="shared" si="1"/>
        <v>333940191610765</v>
      </c>
      <c r="D21" s="10">
        <v>1.01</v>
      </c>
      <c r="E21" s="26">
        <v>0.0</v>
      </c>
      <c r="F21" s="10">
        <v>0.0</v>
      </c>
      <c r="G21" s="10">
        <v>0.0</v>
      </c>
      <c r="H21" s="10">
        <v>0.0</v>
      </c>
      <c r="I21" s="10">
        <v>0.0</v>
      </c>
    </row>
    <row r="22">
      <c r="A22" s="10">
        <v>21.0</v>
      </c>
      <c r="B22" s="24" t="s">
        <v>72</v>
      </c>
      <c r="C22" s="12" t="str">
        <f t="shared" si="1"/>
        <v>1690572220029500</v>
      </c>
      <c r="D22" s="10">
        <v>1.0</v>
      </c>
      <c r="E22" s="26">
        <v>1.05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4" t="s">
        <v>73</v>
      </c>
      <c r="C23" s="12" t="str">
        <f t="shared" si="1"/>
        <v>8558521863899320</v>
      </c>
      <c r="D23" s="10">
        <v>1.01</v>
      </c>
      <c r="E23" s="26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4" t="s">
        <v>74</v>
      </c>
      <c r="C24" s="12" t="str">
        <f t="shared" si="1"/>
        <v>43327516935990300</v>
      </c>
      <c r="D24" s="10">
        <v>1.01</v>
      </c>
      <c r="E24" s="26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4" t="s">
        <v>75</v>
      </c>
      <c r="C25" s="12" t="str">
        <f t="shared" si="1"/>
        <v>219345554488451000</v>
      </c>
      <c r="D25" s="10">
        <v>1.01</v>
      </c>
      <c r="E25" s="26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4" t="s">
        <v>76</v>
      </c>
      <c r="C26" s="12" t="str">
        <f t="shared" si="1"/>
        <v>1110436869597780000</v>
      </c>
      <c r="D26" s="10">
        <v>1.01</v>
      </c>
      <c r="E26" s="26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4" t="s">
        <v>77</v>
      </c>
      <c r="C27" s="12" t="str">
        <f t="shared" si="1"/>
        <v>5621586652338780000</v>
      </c>
      <c r="D27" s="10">
        <v>1.01</v>
      </c>
      <c r="E27" s="26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4" t="s">
        <v>78</v>
      </c>
      <c r="C28" s="12" t="str">
        <f t="shared" si="1"/>
        <v>28459282427465100000</v>
      </c>
      <c r="D28" s="10">
        <v>1.01</v>
      </c>
      <c r="E28" s="26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4" t="s">
        <v>79</v>
      </c>
      <c r="C29" s="12" t="str">
        <f t="shared" si="1"/>
        <v>144075117289042000000</v>
      </c>
      <c r="D29" s="10">
        <v>1.01</v>
      </c>
      <c r="E29" s="26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4" t="s">
        <v>80</v>
      </c>
      <c r="C30" s="12" t="str">
        <f t="shared" si="1"/>
        <v>729380281275775000000</v>
      </c>
      <c r="D30" s="10">
        <v>1.01</v>
      </c>
      <c r="E30" s="26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4" t="s">
        <v>81</v>
      </c>
      <c r="C31" s="12" t="str">
        <f t="shared" si="1"/>
        <v>3692487673958610000000</v>
      </c>
      <c r="D31" s="10">
        <v>1.01</v>
      </c>
      <c r="E31" s="26">
        <v>0.0</v>
      </c>
      <c r="F31" s="10">
        <v>0.0</v>
      </c>
      <c r="G31" s="10">
        <v>0.0</v>
      </c>
      <c r="H31" s="10">
        <v>0.0</v>
      </c>
      <c r="I31" s="10">
        <v>0.0</v>
      </c>
    </row>
    <row r="32">
      <c r="A32" s="10">
        <v>31.0</v>
      </c>
      <c r="B32" s="24" t="s">
        <v>82</v>
      </c>
      <c r="C32" s="12" t="str">
        <f t="shared" si="1"/>
        <v>18693218849415500000000</v>
      </c>
      <c r="D32" s="10">
        <v>1.0</v>
      </c>
      <c r="E32" s="26">
        <v>1.05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4" t="s">
        <v>83</v>
      </c>
      <c r="C33" s="12" t="str">
        <f t="shared" si="1"/>
        <v>94634420425165700000000</v>
      </c>
      <c r="D33" s="10">
        <v>1.01</v>
      </c>
      <c r="E33" s="26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4" t="s">
        <v>84</v>
      </c>
      <c r="C34" s="12" t="str">
        <f t="shared" si="1"/>
        <v>479086753402402000000000</v>
      </c>
      <c r="D34" s="10">
        <v>1.01</v>
      </c>
      <c r="E34" s="26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4" t="s">
        <v>85</v>
      </c>
      <c r="C35" s="12" t="str">
        <f t="shared" si="1"/>
        <v>2425376689099660000000000</v>
      </c>
      <c r="D35" s="10">
        <v>1.01</v>
      </c>
      <c r="E35" s="26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4" t="s">
        <v>86</v>
      </c>
      <c r="C36" s="12" t="str">
        <f t="shared" si="1"/>
        <v>12278469488567000000000000</v>
      </c>
      <c r="D36" s="10">
        <v>1.01</v>
      </c>
      <c r="E36" s="26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4" t="s">
        <v>87</v>
      </c>
      <c r="C37" s="12" t="str">
        <f t="shared" si="1"/>
        <v>62159751785870500000000000</v>
      </c>
      <c r="D37" s="10">
        <v>1.01</v>
      </c>
      <c r="E37" s="26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4" t="s">
        <v>88</v>
      </c>
      <c r="C38" s="12" t="str">
        <f t="shared" si="1"/>
        <v>314683743415970000000000000</v>
      </c>
      <c r="D38" s="10">
        <v>1.01</v>
      </c>
      <c r="E38" s="26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4" t="s">
        <v>89</v>
      </c>
      <c r="C39" s="12" t="str">
        <f t="shared" si="1"/>
        <v>1593086451043350000000000000</v>
      </c>
      <c r="D39" s="10">
        <v>1.01</v>
      </c>
      <c r="E39" s="26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4" t="s">
        <v>90</v>
      </c>
      <c r="C40" s="12" t="str">
        <f t="shared" si="1"/>
        <v>8065000158406940000000000000</v>
      </c>
      <c r="D40" s="10">
        <v>1.01</v>
      </c>
      <c r="E40" s="26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4" t="s">
        <v>91</v>
      </c>
      <c r="C41" s="12" t="str">
        <f t="shared" si="1"/>
        <v>40829063301935100000000000000</v>
      </c>
      <c r="D41" s="10">
        <v>1.01</v>
      </c>
      <c r="E41" s="26">
        <v>0.0</v>
      </c>
      <c r="F41" s="10">
        <v>0.0</v>
      </c>
      <c r="G41" s="10">
        <v>0.0</v>
      </c>
      <c r="H41" s="10">
        <v>0.0</v>
      </c>
      <c r="I41" s="10">
        <v>0.0</v>
      </c>
    </row>
    <row r="42">
      <c r="A42" s="10">
        <v>41.0</v>
      </c>
      <c r="B42" s="24" t="s">
        <v>92</v>
      </c>
      <c r="C42" s="12" t="str">
        <f t="shared" si="1"/>
        <v>206697132966047000000000000000</v>
      </c>
      <c r="D42" s="10">
        <v>1.0</v>
      </c>
      <c r="E42" s="26">
        <v>1.05</v>
      </c>
      <c r="F42" s="10">
        <v>0.0</v>
      </c>
      <c r="G42" s="10">
        <v>0.0</v>
      </c>
      <c r="H42" s="10">
        <v>0.0</v>
      </c>
      <c r="I42" s="10">
        <v>0.0</v>
      </c>
    </row>
    <row r="43">
      <c r="A43" s="10"/>
      <c r="B43" s="29"/>
      <c r="D43" s="10"/>
      <c r="E43" s="26"/>
    </row>
    <row r="44">
      <c r="A44" s="10"/>
      <c r="B44" s="29"/>
      <c r="D44" s="10"/>
      <c r="E44" s="26"/>
    </row>
    <row r="45">
      <c r="A45" s="10"/>
      <c r="B45" s="29"/>
      <c r="D45" s="10"/>
      <c r="E45" s="26"/>
    </row>
    <row r="46">
      <c r="A46" s="10"/>
      <c r="B46" s="29"/>
      <c r="D46" s="10"/>
      <c r="E46" s="26"/>
    </row>
    <row r="47">
      <c r="A47" s="10"/>
      <c r="B47" s="29"/>
      <c r="D47" s="10"/>
      <c r="E47" s="26"/>
    </row>
    <row r="48">
      <c r="A48" s="10"/>
      <c r="B48" s="29"/>
      <c r="D48" s="10"/>
      <c r="E48" s="26"/>
    </row>
    <row r="49">
      <c r="A49" s="10"/>
      <c r="B49" s="29"/>
      <c r="D49" s="10"/>
      <c r="E49" s="26"/>
    </row>
    <row r="50">
      <c r="A50" s="10"/>
      <c r="B50" s="29"/>
      <c r="D50" s="10"/>
      <c r="E50" s="26"/>
    </row>
    <row r="51">
      <c r="A51" s="10"/>
      <c r="B51" s="29"/>
      <c r="D51" s="10"/>
      <c r="E51" s="26"/>
    </row>
    <row r="52">
      <c r="A52" s="10"/>
      <c r="B52" s="29"/>
      <c r="D52" s="10"/>
      <c r="E52" s="26"/>
    </row>
    <row r="53">
      <c r="A53" s="10"/>
      <c r="B53" s="29"/>
      <c r="D53" s="10"/>
      <c r="E53" s="26"/>
    </row>
    <row r="54">
      <c r="A54" s="10"/>
      <c r="B54" s="29"/>
      <c r="D54" s="10"/>
      <c r="E54" s="26"/>
    </row>
    <row r="55">
      <c r="A55" s="10"/>
      <c r="B55" s="29"/>
      <c r="D55" s="10"/>
      <c r="E55" s="26"/>
    </row>
    <row r="56">
      <c r="A56" s="10"/>
      <c r="B56" s="29"/>
      <c r="D56" s="10"/>
      <c r="E56" s="26"/>
    </row>
    <row r="57">
      <c r="A57" s="10"/>
      <c r="B57" s="29"/>
      <c r="D57" s="10"/>
      <c r="E57" s="26"/>
    </row>
    <row r="58">
      <c r="A58" s="10"/>
      <c r="B58" s="29"/>
      <c r="D58" s="10"/>
      <c r="E58" s="26"/>
    </row>
    <row r="59">
      <c r="A59" s="10"/>
      <c r="B59" s="29"/>
      <c r="D59" s="10"/>
      <c r="E59" s="26"/>
    </row>
    <row r="60">
      <c r="A60" s="10"/>
      <c r="B60" s="29"/>
      <c r="D60" s="10"/>
      <c r="E60" s="26"/>
    </row>
    <row r="61">
      <c r="A61" s="10"/>
      <c r="B61" s="29"/>
      <c r="D61" s="10"/>
      <c r="E61" s="26"/>
    </row>
    <row r="62">
      <c r="A62" s="10"/>
      <c r="B62" s="29"/>
      <c r="D62" s="10"/>
      <c r="E62" s="26"/>
    </row>
    <row r="63">
      <c r="A63" s="10"/>
      <c r="B63" s="29"/>
      <c r="D63" s="10"/>
      <c r="E63" s="26"/>
    </row>
    <row r="64">
      <c r="A64" s="10"/>
      <c r="B64" s="29"/>
      <c r="D64" s="10"/>
      <c r="E64" s="26"/>
    </row>
    <row r="65">
      <c r="A65" s="10"/>
      <c r="B65" s="29"/>
      <c r="D65" s="10"/>
      <c r="E65" s="26"/>
    </row>
    <row r="66">
      <c r="A66" s="10"/>
      <c r="B66" s="29"/>
      <c r="D66" s="10"/>
      <c r="E66" s="26"/>
    </row>
    <row r="67">
      <c r="A67" s="10"/>
      <c r="B67" s="29"/>
      <c r="D67" s="10"/>
      <c r="E67" s="26"/>
    </row>
    <row r="68">
      <c r="A68" s="10"/>
      <c r="B68" s="29"/>
      <c r="D68" s="10"/>
      <c r="E68" s="26"/>
    </row>
    <row r="69">
      <c r="A69" s="10"/>
      <c r="B69" s="29"/>
      <c r="D69" s="10"/>
      <c r="E69" s="26"/>
    </row>
    <row r="70">
      <c r="A70" s="10"/>
      <c r="B70" s="29"/>
      <c r="D70" s="10"/>
      <c r="E70" s="26"/>
    </row>
    <row r="71">
      <c r="A71" s="10"/>
      <c r="B71" s="29"/>
      <c r="D71" s="10"/>
      <c r="E71" s="26"/>
    </row>
    <row r="72">
      <c r="A72" s="10"/>
      <c r="B72" s="29"/>
      <c r="D72" s="10"/>
      <c r="E72" s="26"/>
    </row>
    <row r="73">
      <c r="A73" s="10"/>
      <c r="B73" s="29"/>
      <c r="D73" s="10"/>
      <c r="E73" s="26"/>
    </row>
    <row r="74">
      <c r="A74" s="10"/>
      <c r="B74" s="29"/>
      <c r="D74" s="10"/>
      <c r="E74" s="26"/>
    </row>
    <row r="75">
      <c r="A75" s="10"/>
      <c r="B75" s="29"/>
      <c r="D75" s="10"/>
      <c r="E75" s="26"/>
    </row>
    <row r="76">
      <c r="A76" s="10"/>
      <c r="B76" s="29"/>
      <c r="D76" s="10"/>
      <c r="E76" s="26"/>
    </row>
    <row r="77">
      <c r="A77" s="10"/>
      <c r="B77" s="29"/>
      <c r="D77" s="10"/>
      <c r="E77" s="26"/>
    </row>
    <row r="78">
      <c r="A78" s="10"/>
      <c r="B78" s="29"/>
      <c r="D78" s="10"/>
      <c r="E78" s="26"/>
    </row>
    <row r="79">
      <c r="A79" s="10"/>
      <c r="B79" s="29"/>
      <c r="D79" s="10"/>
      <c r="E79" s="26"/>
    </row>
    <row r="80">
      <c r="A80" s="10"/>
      <c r="B80" s="29"/>
      <c r="D80" s="10"/>
      <c r="E80" s="26"/>
    </row>
    <row r="81">
      <c r="A81" s="10"/>
      <c r="B81" s="29"/>
      <c r="D81" s="10"/>
      <c r="E81" s="26"/>
    </row>
    <row r="82">
      <c r="A82" s="10"/>
      <c r="B82" s="29"/>
      <c r="D82" s="10"/>
      <c r="E82" s="26"/>
    </row>
    <row r="83">
      <c r="A83" s="10"/>
      <c r="B83" s="29"/>
      <c r="D83" s="10"/>
      <c r="E83" s="26"/>
    </row>
    <row r="84">
      <c r="A84" s="10"/>
      <c r="B84" s="29"/>
      <c r="D84" s="10"/>
      <c r="E84" s="26"/>
    </row>
    <row r="85">
      <c r="A85" s="10"/>
      <c r="B85" s="29"/>
      <c r="D85" s="10"/>
      <c r="E85" s="26"/>
    </row>
    <row r="86">
      <c r="A86" s="10"/>
      <c r="B86" s="29"/>
      <c r="D86" s="10"/>
      <c r="E86" s="26"/>
    </row>
    <row r="87">
      <c r="A87" s="10"/>
      <c r="B87" s="29"/>
      <c r="D87" s="10"/>
      <c r="E87" s="26"/>
    </row>
    <row r="88">
      <c r="A88" s="10"/>
      <c r="B88" s="29"/>
      <c r="D88" s="10"/>
      <c r="E88" s="26"/>
    </row>
    <row r="89">
      <c r="A89" s="10"/>
      <c r="B89" s="29"/>
      <c r="D89" s="10"/>
      <c r="E89" s="26"/>
    </row>
    <row r="90">
      <c r="A90" s="10"/>
      <c r="B90" s="29"/>
      <c r="D90" s="10"/>
      <c r="E90" s="26"/>
    </row>
    <row r="91">
      <c r="A91" s="10"/>
      <c r="B91" s="29"/>
      <c r="D91" s="10"/>
      <c r="E91" s="26"/>
    </row>
    <row r="92">
      <c r="A92" s="10"/>
      <c r="B92" s="29"/>
      <c r="D92" s="10"/>
      <c r="E92" s="26"/>
    </row>
    <row r="93">
      <c r="A93" s="10"/>
      <c r="B93" s="29"/>
      <c r="D93" s="10"/>
      <c r="E93" s="26"/>
    </row>
    <row r="94">
      <c r="A94" s="10"/>
      <c r="B94" s="29"/>
      <c r="D94" s="10"/>
      <c r="E94" s="26"/>
    </row>
    <row r="95">
      <c r="A95" s="10"/>
      <c r="B95" s="29"/>
      <c r="D95" s="10"/>
      <c r="E95" s="26"/>
    </row>
    <row r="96">
      <c r="A96" s="10"/>
      <c r="B96" s="29"/>
      <c r="D96" s="10"/>
      <c r="E96" s="26"/>
    </row>
    <row r="97">
      <c r="A97" s="10"/>
      <c r="B97" s="29"/>
      <c r="D97" s="10"/>
      <c r="E97" s="26"/>
    </row>
    <row r="98">
      <c r="A98" s="10"/>
      <c r="B98" s="29"/>
      <c r="D98" s="10"/>
      <c r="E98" s="26"/>
    </row>
    <row r="99">
      <c r="A99" s="10"/>
      <c r="B99" s="29"/>
      <c r="D99" s="10"/>
      <c r="E99" s="26"/>
    </row>
    <row r="100">
      <c r="A100" s="10"/>
      <c r="B100" s="29"/>
      <c r="D100" s="10"/>
      <c r="E100" s="26"/>
    </row>
    <row r="101">
      <c r="A101" s="10"/>
      <c r="B101" s="29"/>
      <c r="D101" s="10"/>
      <c r="E101" s="26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0</v>
      </c>
      <c r="B1" s="22" t="s">
        <v>23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93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0">
        <v>1.0</v>
      </c>
      <c r="B2" s="24" t="s">
        <v>52</v>
      </c>
      <c r="C2" s="10">
        <v>0.0</v>
      </c>
      <c r="D2" s="10">
        <v>0.0</v>
      </c>
      <c r="E2" s="25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4" t="s">
        <v>53</v>
      </c>
      <c r="C3" s="10">
        <v>90.0</v>
      </c>
      <c r="D3" s="10">
        <v>1.01</v>
      </c>
      <c r="E3" s="26">
        <v>0.0</v>
      </c>
      <c r="F3" s="10">
        <v>0.0</v>
      </c>
      <c r="G3" s="10">
        <v>0.0</v>
      </c>
      <c r="H3" s="10">
        <v>0.0</v>
      </c>
      <c r="I3" s="10">
        <v>0.0</v>
      </c>
      <c r="N3" s="10" t="s">
        <v>95</v>
      </c>
    </row>
    <row r="4">
      <c r="A4" s="10">
        <v>3.0</v>
      </c>
      <c r="B4" s="24" t="s">
        <v>54</v>
      </c>
      <c r="C4" s="12" t="str">
        <f t="shared" ref="C4:C42" si="1">C3*1.5^4</f>
        <v>456</v>
      </c>
      <c r="D4" s="10">
        <v>1.01</v>
      </c>
      <c r="E4" s="26">
        <v>0.0</v>
      </c>
      <c r="F4" s="10">
        <v>0.0</v>
      </c>
      <c r="G4" s="10">
        <v>0.0</v>
      </c>
      <c r="H4" s="10">
        <v>0.0</v>
      </c>
      <c r="I4" s="10">
        <v>0.0</v>
      </c>
      <c r="J4" s="27"/>
      <c r="K4" s="27"/>
      <c r="L4" s="27"/>
      <c r="M4" s="27"/>
      <c r="N4" s="28" t="s">
        <v>96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10">
        <v>4.0</v>
      </c>
      <c r="B5" s="24" t="s">
        <v>55</v>
      </c>
      <c r="C5" s="12" t="str">
        <f t="shared" si="1"/>
        <v>2307</v>
      </c>
      <c r="D5" s="10">
        <v>1.01</v>
      </c>
      <c r="E5" s="26">
        <v>0.0</v>
      </c>
      <c r="F5" s="10">
        <v>0.0</v>
      </c>
      <c r="G5" s="10">
        <v>0.0</v>
      </c>
      <c r="H5" s="10">
        <v>0.0</v>
      </c>
      <c r="I5" s="10">
        <v>0.0</v>
      </c>
      <c r="N5" s="10" t="s">
        <v>97</v>
      </c>
    </row>
    <row r="6">
      <c r="A6" s="10">
        <v>5.0</v>
      </c>
      <c r="B6" s="24" t="s">
        <v>56</v>
      </c>
      <c r="C6" s="12" t="str">
        <f t="shared" si="1"/>
        <v>11677</v>
      </c>
      <c r="D6" s="10">
        <v>1.01</v>
      </c>
      <c r="E6" s="26">
        <v>0.0</v>
      </c>
      <c r="F6" s="10">
        <v>0.0</v>
      </c>
      <c r="G6" s="10">
        <v>0.0</v>
      </c>
      <c r="H6" s="10">
        <v>0.0</v>
      </c>
      <c r="I6" s="10">
        <v>0.0</v>
      </c>
      <c r="N6" s="10" t="s">
        <v>98</v>
      </c>
    </row>
    <row r="7">
      <c r="A7" s="10">
        <v>6.0</v>
      </c>
      <c r="B7" s="24" t="s">
        <v>57</v>
      </c>
      <c r="C7" s="12" t="str">
        <f t="shared" si="1"/>
        <v>59116</v>
      </c>
      <c r="D7" s="10">
        <v>1.01</v>
      </c>
      <c r="E7" s="26">
        <v>0.0</v>
      </c>
      <c r="F7" s="10">
        <v>0.0</v>
      </c>
      <c r="G7" s="10">
        <v>0.0</v>
      </c>
      <c r="H7" s="10">
        <v>0.0</v>
      </c>
      <c r="I7" s="10">
        <v>0.0</v>
      </c>
      <c r="N7" s="10" t="s">
        <v>99</v>
      </c>
    </row>
    <row r="8">
      <c r="A8" s="10">
        <v>7.0</v>
      </c>
      <c r="B8" s="24" t="s">
        <v>58</v>
      </c>
      <c r="C8" s="12" t="str">
        <f t="shared" si="1"/>
        <v>299273</v>
      </c>
      <c r="D8" s="10">
        <v>1.01</v>
      </c>
      <c r="E8" s="26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4" t="s">
        <v>59</v>
      </c>
      <c r="C9" s="12" t="str">
        <f t="shared" si="1"/>
        <v>1515070</v>
      </c>
      <c r="D9" s="10">
        <v>1.01</v>
      </c>
      <c r="E9" s="26">
        <v>0.0</v>
      </c>
      <c r="F9" s="10">
        <v>0.0</v>
      </c>
      <c r="G9" s="10">
        <v>0.0</v>
      </c>
      <c r="H9" s="10">
        <v>0.0</v>
      </c>
      <c r="I9" s="10">
        <v>0.0</v>
      </c>
      <c r="O9" s="10"/>
    </row>
    <row r="10">
      <c r="A10" s="10">
        <v>9.0</v>
      </c>
      <c r="B10" s="24" t="s">
        <v>60</v>
      </c>
      <c r="C10" s="12" t="str">
        <f t="shared" si="1"/>
        <v>7670042</v>
      </c>
      <c r="D10" s="10">
        <v>1.01</v>
      </c>
      <c r="E10" s="26">
        <v>0.0</v>
      </c>
      <c r="F10" s="10">
        <v>0.0</v>
      </c>
      <c r="G10" s="10">
        <v>0.0</v>
      </c>
      <c r="H10" s="10">
        <v>0.0</v>
      </c>
      <c r="I10" s="10">
        <v>0.0</v>
      </c>
      <c r="O10" s="10"/>
    </row>
    <row r="11">
      <c r="A11" s="10">
        <v>10.0</v>
      </c>
      <c r="B11" s="24" t="s">
        <v>61</v>
      </c>
      <c r="C11" s="12" t="str">
        <f t="shared" si="1"/>
        <v>38829589</v>
      </c>
      <c r="D11" s="10">
        <v>1.01</v>
      </c>
      <c r="E11" s="26">
        <v>0.0</v>
      </c>
      <c r="F11" s="10">
        <v>0.0</v>
      </c>
      <c r="G11" s="10">
        <v>0.0</v>
      </c>
      <c r="H11" s="10">
        <v>0.0</v>
      </c>
      <c r="I11" s="10">
        <v>0.0</v>
      </c>
      <c r="J11" s="10" t="s">
        <v>104</v>
      </c>
      <c r="O11" s="10" t="s">
        <v>101</v>
      </c>
    </row>
    <row r="12">
      <c r="A12" s="10">
        <v>11.0</v>
      </c>
      <c r="B12" s="24" t="s">
        <v>62</v>
      </c>
      <c r="C12" s="12" t="str">
        <f t="shared" si="1"/>
        <v>196574797</v>
      </c>
      <c r="D12" s="10">
        <v>1.0</v>
      </c>
      <c r="E12" s="26">
        <v>1.05</v>
      </c>
      <c r="F12" s="10">
        <v>0.0</v>
      </c>
      <c r="G12" s="10">
        <v>0.0</v>
      </c>
      <c r="H12" s="10">
        <v>0.0</v>
      </c>
      <c r="I12" s="10">
        <v>0.0</v>
      </c>
      <c r="O12" s="10" t="s">
        <v>102</v>
      </c>
    </row>
    <row r="13">
      <c r="A13" s="10">
        <v>12.0</v>
      </c>
      <c r="B13" s="24" t="s">
        <v>63</v>
      </c>
      <c r="C13" s="12" t="str">
        <f t="shared" si="1"/>
        <v>995159909</v>
      </c>
      <c r="D13" s="10">
        <v>1.01</v>
      </c>
      <c r="E13" s="26">
        <v>0.0</v>
      </c>
      <c r="F13" s="10">
        <v>0.0</v>
      </c>
      <c r="G13" s="10">
        <v>0.0</v>
      </c>
      <c r="H13" s="10">
        <v>0.0</v>
      </c>
      <c r="I13" s="10">
        <v>0.0</v>
      </c>
      <c r="O13" s="10"/>
    </row>
    <row r="14">
      <c r="A14" s="10">
        <v>13.0</v>
      </c>
      <c r="B14" s="24" t="s">
        <v>64</v>
      </c>
      <c r="C14" s="12" t="str">
        <f t="shared" si="1"/>
        <v>5037997039</v>
      </c>
      <c r="D14" s="10">
        <v>1.01</v>
      </c>
      <c r="E14" s="26">
        <v>0.0</v>
      </c>
      <c r="F14" s="10">
        <v>0.0</v>
      </c>
      <c r="G14" s="10">
        <v>0.0</v>
      </c>
      <c r="H14" s="10">
        <v>0.0</v>
      </c>
      <c r="I14" s="10">
        <v>0.0</v>
      </c>
      <c r="O14" s="10"/>
    </row>
    <row r="15">
      <c r="A15" s="10">
        <v>14.0</v>
      </c>
      <c r="B15" s="24" t="s">
        <v>65</v>
      </c>
      <c r="C15" s="12" t="str">
        <f t="shared" si="1"/>
        <v>25504860009</v>
      </c>
      <c r="D15" s="10">
        <v>1.01</v>
      </c>
      <c r="E15" s="26">
        <v>0.0</v>
      </c>
      <c r="F15" s="10">
        <v>0.0</v>
      </c>
      <c r="G15" s="10">
        <v>0.0</v>
      </c>
      <c r="H15" s="10">
        <v>0.0</v>
      </c>
      <c r="I15" s="10">
        <v>0.0</v>
      </c>
      <c r="O15" s="10"/>
    </row>
    <row r="16">
      <c r="A16" s="10">
        <v>15.0</v>
      </c>
      <c r="B16" s="24" t="s">
        <v>66</v>
      </c>
      <c r="C16" s="12" t="str">
        <f t="shared" si="1"/>
        <v>129118353793</v>
      </c>
      <c r="D16" s="10">
        <v>1.01</v>
      </c>
      <c r="E16" s="26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4" t="s">
        <v>67</v>
      </c>
      <c r="C17" s="12" t="str">
        <f t="shared" si="1"/>
        <v>653661666079</v>
      </c>
      <c r="D17" s="10">
        <v>1.01</v>
      </c>
      <c r="E17" s="26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4" t="s">
        <v>68</v>
      </c>
      <c r="C18" s="12" t="str">
        <f t="shared" si="1"/>
        <v>3309162184524</v>
      </c>
      <c r="D18" s="10">
        <v>1.01</v>
      </c>
      <c r="E18" s="26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4" t="s">
        <v>69</v>
      </c>
      <c r="C19" s="12" t="str">
        <f t="shared" si="1"/>
        <v>16752633559153</v>
      </c>
      <c r="D19" s="10">
        <v>1.01</v>
      </c>
      <c r="E19" s="26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4" t="s">
        <v>70</v>
      </c>
      <c r="C20" s="12" t="str">
        <f t="shared" si="1"/>
        <v>84810207393210</v>
      </c>
      <c r="D20" s="10">
        <v>1.01</v>
      </c>
      <c r="E20" s="26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4" t="s">
        <v>71</v>
      </c>
      <c r="C21" s="12" t="str">
        <f t="shared" si="1"/>
        <v>429351674928126</v>
      </c>
      <c r="D21" s="10">
        <v>1.01</v>
      </c>
      <c r="E21" s="26">
        <v>0.0</v>
      </c>
      <c r="F21" s="10">
        <v>0.0</v>
      </c>
      <c r="G21" s="10">
        <v>0.0</v>
      </c>
      <c r="H21" s="10">
        <v>0.0</v>
      </c>
      <c r="I21" s="10">
        <v>0.0</v>
      </c>
    </row>
    <row r="22">
      <c r="A22" s="10">
        <v>21.0</v>
      </c>
      <c r="B22" s="24" t="s">
        <v>72</v>
      </c>
      <c r="C22" s="12" t="str">
        <f t="shared" si="1"/>
        <v>2173592854323640</v>
      </c>
      <c r="D22" s="10">
        <v>1.0</v>
      </c>
      <c r="E22" s="26">
        <v>1.05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4" t="s">
        <v>73</v>
      </c>
      <c r="C23" s="12" t="str">
        <f t="shared" si="1"/>
        <v>11003813825013400</v>
      </c>
      <c r="D23" s="10">
        <v>1.01</v>
      </c>
      <c r="E23" s="26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4" t="s">
        <v>74</v>
      </c>
      <c r="C24" s="12" t="str">
        <f t="shared" si="1"/>
        <v>55706807489130400</v>
      </c>
      <c r="D24" s="10">
        <v>1.01</v>
      </c>
      <c r="E24" s="26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4" t="s">
        <v>75</v>
      </c>
      <c r="C25" s="12" t="str">
        <f t="shared" si="1"/>
        <v>282015712913723000</v>
      </c>
      <c r="D25" s="10">
        <v>1.01</v>
      </c>
      <c r="E25" s="26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4" t="s">
        <v>76</v>
      </c>
      <c r="C26" s="12" t="str">
        <f t="shared" si="1"/>
        <v>1427704546625720000</v>
      </c>
      <c r="D26" s="10">
        <v>1.01</v>
      </c>
      <c r="E26" s="26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4" t="s">
        <v>77</v>
      </c>
      <c r="C27" s="12" t="str">
        <f t="shared" si="1"/>
        <v>7227754267292720000</v>
      </c>
      <c r="D27" s="10">
        <v>1.01</v>
      </c>
      <c r="E27" s="26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4" t="s">
        <v>78</v>
      </c>
      <c r="C28" s="12" t="str">
        <f t="shared" si="1"/>
        <v>36590505978169400000</v>
      </c>
      <c r="D28" s="10">
        <v>1.01</v>
      </c>
      <c r="E28" s="26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4" t="s">
        <v>79</v>
      </c>
      <c r="C29" s="12" t="str">
        <f t="shared" si="1"/>
        <v>185239436514483000000</v>
      </c>
      <c r="D29" s="10">
        <v>1.01</v>
      </c>
      <c r="E29" s="26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4" t="s">
        <v>80</v>
      </c>
      <c r="C30" s="12" t="str">
        <f t="shared" si="1"/>
        <v>937774647354568000000</v>
      </c>
      <c r="D30" s="10">
        <v>1.01</v>
      </c>
      <c r="E30" s="26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4" t="s">
        <v>81</v>
      </c>
      <c r="C31" s="12" t="str">
        <f t="shared" si="1"/>
        <v>4747484152232500000000</v>
      </c>
      <c r="D31" s="10">
        <v>1.01</v>
      </c>
      <c r="E31" s="26">
        <v>0.0</v>
      </c>
      <c r="F31" s="10">
        <v>0.0</v>
      </c>
      <c r="G31" s="10">
        <v>0.0</v>
      </c>
      <c r="H31" s="10">
        <v>0.0</v>
      </c>
      <c r="I31" s="10">
        <v>0.0</v>
      </c>
    </row>
    <row r="32">
      <c r="A32" s="10">
        <v>31.0</v>
      </c>
      <c r="B32" s="24" t="s">
        <v>82</v>
      </c>
      <c r="C32" s="12" t="str">
        <f t="shared" si="1"/>
        <v>24034138520677000000000</v>
      </c>
      <c r="D32" s="10">
        <v>1.0</v>
      </c>
      <c r="E32" s="26">
        <v>1.05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4" t="s">
        <v>83</v>
      </c>
      <c r="C33" s="12" t="str">
        <f t="shared" si="1"/>
        <v>121672826260927000000000</v>
      </c>
      <c r="D33" s="10">
        <v>1.01</v>
      </c>
      <c r="E33" s="26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4" t="s">
        <v>84</v>
      </c>
      <c r="C34" s="12" t="str">
        <f t="shared" si="1"/>
        <v>615968682945945000000000</v>
      </c>
      <c r="D34" s="10">
        <v>1.01</v>
      </c>
      <c r="E34" s="26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4" t="s">
        <v>85</v>
      </c>
      <c r="C35" s="12" t="str">
        <f t="shared" si="1"/>
        <v>3118341457413850000000000</v>
      </c>
      <c r="D35" s="10">
        <v>1.01</v>
      </c>
      <c r="E35" s="26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4" t="s">
        <v>86</v>
      </c>
      <c r="C36" s="12" t="str">
        <f t="shared" si="1"/>
        <v>15786603628157600000000000</v>
      </c>
      <c r="D36" s="10">
        <v>1.01</v>
      </c>
      <c r="E36" s="26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4" t="s">
        <v>87</v>
      </c>
      <c r="C37" s="12" t="str">
        <f t="shared" si="1"/>
        <v>79919680867547900000000000</v>
      </c>
      <c r="D37" s="10">
        <v>1.01</v>
      </c>
      <c r="E37" s="26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4" t="s">
        <v>88</v>
      </c>
      <c r="C38" s="12" t="str">
        <f t="shared" si="1"/>
        <v>404593384391961000000000000</v>
      </c>
      <c r="D38" s="10">
        <v>1.01</v>
      </c>
      <c r="E38" s="26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4" t="s">
        <v>89</v>
      </c>
      <c r="C39" s="12" t="str">
        <f t="shared" si="1"/>
        <v>2048254008484300000000000000</v>
      </c>
      <c r="D39" s="10">
        <v>1.01</v>
      </c>
      <c r="E39" s="26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4" t="s">
        <v>90</v>
      </c>
      <c r="C40" s="12" t="str">
        <f t="shared" si="1"/>
        <v>10369285917951800000000000000</v>
      </c>
      <c r="D40" s="10">
        <v>1.01</v>
      </c>
      <c r="E40" s="26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4" t="s">
        <v>91</v>
      </c>
      <c r="C41" s="12" t="str">
        <f t="shared" si="1"/>
        <v>52494509959630900000000000000</v>
      </c>
      <c r="D41" s="10">
        <v>1.01</v>
      </c>
      <c r="E41" s="26">
        <v>0.0</v>
      </c>
      <c r="F41" s="10">
        <v>0.0</v>
      </c>
      <c r="G41" s="10">
        <v>0.0</v>
      </c>
      <c r="H41" s="10">
        <v>0.0</v>
      </c>
      <c r="I41" s="10">
        <v>0.0</v>
      </c>
    </row>
    <row r="42">
      <c r="A42" s="10">
        <v>41.0</v>
      </c>
      <c r="B42" s="24" t="s">
        <v>92</v>
      </c>
      <c r="C42" s="12" t="str">
        <f t="shared" si="1"/>
        <v>265753456670631000000000000000</v>
      </c>
      <c r="D42" s="10">
        <v>1.0</v>
      </c>
      <c r="E42" s="26">
        <v>1.05</v>
      </c>
      <c r="F42" s="10">
        <v>0.0</v>
      </c>
      <c r="G42" s="10">
        <v>0.0</v>
      </c>
      <c r="H42" s="10">
        <v>0.0</v>
      </c>
      <c r="I42" s="10">
        <v>0.0</v>
      </c>
    </row>
    <row r="43">
      <c r="A43" s="10"/>
      <c r="B43" s="29"/>
      <c r="D43" s="10"/>
      <c r="E43" s="26"/>
    </row>
    <row r="44">
      <c r="A44" s="10"/>
      <c r="B44" s="29"/>
      <c r="D44" s="10"/>
      <c r="E44" s="26"/>
    </row>
    <row r="45">
      <c r="A45" s="10"/>
      <c r="B45" s="29"/>
      <c r="D45" s="10"/>
      <c r="E45" s="26"/>
    </row>
    <row r="46">
      <c r="A46" s="10"/>
      <c r="B46" s="29"/>
      <c r="D46" s="10"/>
      <c r="E46" s="26"/>
    </row>
    <row r="47">
      <c r="A47" s="10"/>
      <c r="B47" s="29"/>
      <c r="D47" s="10"/>
      <c r="E47" s="26"/>
    </row>
    <row r="48">
      <c r="A48" s="10"/>
      <c r="B48" s="29"/>
      <c r="D48" s="10"/>
      <c r="E48" s="26"/>
    </row>
    <row r="49">
      <c r="A49" s="10"/>
      <c r="B49" s="29"/>
      <c r="D49" s="10"/>
      <c r="E49" s="26"/>
    </row>
    <row r="50">
      <c r="A50" s="10"/>
      <c r="B50" s="29"/>
      <c r="D50" s="10"/>
      <c r="E50" s="26"/>
    </row>
    <row r="51">
      <c r="A51" s="10"/>
      <c r="B51" s="29"/>
      <c r="D51" s="10"/>
      <c r="E51" s="26"/>
    </row>
    <row r="52">
      <c r="A52" s="10"/>
      <c r="B52" s="29"/>
      <c r="D52" s="10"/>
      <c r="E52" s="26"/>
    </row>
    <row r="53">
      <c r="A53" s="10"/>
      <c r="B53" s="29"/>
      <c r="D53" s="10"/>
      <c r="E53" s="26"/>
    </row>
    <row r="54">
      <c r="A54" s="10"/>
      <c r="B54" s="29"/>
      <c r="D54" s="10"/>
      <c r="E54" s="26"/>
    </row>
    <row r="55">
      <c r="A55" s="10"/>
      <c r="B55" s="29"/>
      <c r="D55" s="10"/>
      <c r="E55" s="26"/>
    </row>
    <row r="56">
      <c r="A56" s="10"/>
      <c r="B56" s="29"/>
      <c r="D56" s="10"/>
      <c r="E56" s="26"/>
    </row>
    <row r="57">
      <c r="A57" s="10"/>
      <c r="B57" s="29"/>
      <c r="D57" s="10"/>
      <c r="E57" s="26"/>
    </row>
    <row r="58">
      <c r="A58" s="10"/>
      <c r="B58" s="29"/>
      <c r="D58" s="10"/>
      <c r="E58" s="26"/>
    </row>
    <row r="59">
      <c r="A59" s="10"/>
      <c r="B59" s="29"/>
      <c r="D59" s="10"/>
      <c r="E59" s="26"/>
    </row>
    <row r="60">
      <c r="A60" s="10"/>
      <c r="B60" s="29"/>
      <c r="D60" s="10"/>
      <c r="E60" s="26"/>
    </row>
    <row r="61">
      <c r="A61" s="10"/>
      <c r="B61" s="29"/>
      <c r="D61" s="10"/>
      <c r="E61" s="26"/>
    </row>
    <row r="62">
      <c r="A62" s="10"/>
      <c r="B62" s="29"/>
      <c r="D62" s="10"/>
      <c r="E62" s="26"/>
    </row>
    <row r="63">
      <c r="A63" s="10"/>
      <c r="B63" s="29"/>
      <c r="D63" s="10"/>
      <c r="E63" s="26"/>
    </row>
    <row r="64">
      <c r="A64" s="10"/>
      <c r="B64" s="29"/>
      <c r="D64" s="10"/>
      <c r="E64" s="26"/>
    </row>
    <row r="65">
      <c r="A65" s="10"/>
      <c r="B65" s="29"/>
      <c r="D65" s="10"/>
      <c r="E65" s="26"/>
    </row>
    <row r="66">
      <c r="A66" s="10"/>
      <c r="B66" s="29"/>
      <c r="D66" s="10"/>
      <c r="E66" s="26"/>
    </row>
    <row r="67">
      <c r="A67" s="10"/>
      <c r="B67" s="29"/>
      <c r="D67" s="10"/>
      <c r="E67" s="26"/>
    </row>
    <row r="68">
      <c r="A68" s="10"/>
      <c r="B68" s="29"/>
      <c r="D68" s="10"/>
      <c r="E68" s="26"/>
    </row>
    <row r="69">
      <c r="A69" s="10"/>
      <c r="B69" s="29"/>
      <c r="D69" s="10"/>
      <c r="E69" s="26"/>
    </row>
    <row r="70">
      <c r="A70" s="10"/>
      <c r="B70" s="29"/>
      <c r="D70" s="10"/>
      <c r="E70" s="26"/>
    </row>
    <row r="71">
      <c r="A71" s="10"/>
      <c r="B71" s="29"/>
      <c r="D71" s="10"/>
      <c r="E71" s="26"/>
    </row>
    <row r="72">
      <c r="A72" s="10"/>
      <c r="B72" s="29"/>
      <c r="D72" s="10"/>
      <c r="E72" s="26"/>
    </row>
    <row r="73">
      <c r="A73" s="10"/>
      <c r="B73" s="29"/>
      <c r="D73" s="10"/>
      <c r="E73" s="26"/>
    </row>
    <row r="74">
      <c r="A74" s="10"/>
      <c r="B74" s="29"/>
      <c r="D74" s="10"/>
      <c r="E74" s="26"/>
    </row>
    <row r="75">
      <c r="A75" s="10"/>
      <c r="B75" s="29"/>
      <c r="D75" s="10"/>
      <c r="E75" s="26"/>
    </row>
    <row r="76">
      <c r="A76" s="10"/>
      <c r="B76" s="29"/>
      <c r="D76" s="10"/>
      <c r="E76" s="26"/>
    </row>
    <row r="77">
      <c r="A77" s="10"/>
      <c r="B77" s="29"/>
      <c r="D77" s="10"/>
      <c r="E77" s="26"/>
    </row>
    <row r="78">
      <c r="A78" s="10"/>
      <c r="B78" s="29"/>
      <c r="D78" s="10"/>
      <c r="E78" s="26"/>
    </row>
    <row r="79">
      <c r="A79" s="10"/>
      <c r="B79" s="29"/>
      <c r="D79" s="10"/>
      <c r="E79" s="26"/>
    </row>
    <row r="80">
      <c r="A80" s="10"/>
      <c r="B80" s="29"/>
      <c r="D80" s="10"/>
      <c r="E80" s="26"/>
    </row>
    <row r="81">
      <c r="A81" s="10"/>
      <c r="B81" s="29"/>
      <c r="D81" s="10"/>
      <c r="E81" s="26"/>
    </row>
    <row r="82">
      <c r="A82" s="10"/>
      <c r="B82" s="29"/>
      <c r="D82" s="10"/>
      <c r="E82" s="26"/>
    </row>
    <row r="83">
      <c r="A83" s="10"/>
      <c r="B83" s="29"/>
      <c r="D83" s="10"/>
      <c r="E83" s="26"/>
    </row>
    <row r="84">
      <c r="A84" s="10"/>
      <c r="B84" s="29"/>
      <c r="D84" s="10"/>
      <c r="E84" s="26"/>
    </row>
    <row r="85">
      <c r="A85" s="10"/>
      <c r="B85" s="29"/>
      <c r="D85" s="10"/>
      <c r="E85" s="26"/>
    </row>
    <row r="86">
      <c r="A86" s="10"/>
      <c r="B86" s="29"/>
      <c r="D86" s="10"/>
      <c r="E86" s="26"/>
    </row>
    <row r="87">
      <c r="A87" s="10"/>
      <c r="B87" s="29"/>
      <c r="D87" s="10"/>
      <c r="E87" s="26"/>
    </row>
    <row r="88">
      <c r="A88" s="10"/>
      <c r="B88" s="29"/>
      <c r="D88" s="10"/>
      <c r="E88" s="26"/>
    </row>
    <row r="89">
      <c r="A89" s="10"/>
      <c r="B89" s="29"/>
      <c r="D89" s="10"/>
      <c r="E89" s="26"/>
    </row>
    <row r="90">
      <c r="A90" s="10"/>
      <c r="B90" s="29"/>
      <c r="D90" s="10"/>
      <c r="E90" s="26"/>
    </row>
    <row r="91">
      <c r="A91" s="10"/>
      <c r="B91" s="29"/>
      <c r="D91" s="10"/>
      <c r="E91" s="26"/>
    </row>
    <row r="92">
      <c r="A92" s="10"/>
      <c r="B92" s="29"/>
      <c r="D92" s="10"/>
      <c r="E92" s="26"/>
    </row>
    <row r="93">
      <c r="A93" s="10"/>
      <c r="B93" s="29"/>
      <c r="D93" s="10"/>
      <c r="E93" s="26"/>
    </row>
    <row r="94">
      <c r="A94" s="10"/>
      <c r="B94" s="29"/>
      <c r="D94" s="10"/>
      <c r="E94" s="26"/>
    </row>
    <row r="95">
      <c r="A95" s="10"/>
      <c r="B95" s="29"/>
      <c r="D95" s="10"/>
      <c r="E95" s="26"/>
    </row>
    <row r="96">
      <c r="A96" s="10"/>
      <c r="B96" s="29"/>
      <c r="D96" s="10"/>
      <c r="E96" s="26"/>
    </row>
    <row r="97">
      <c r="A97" s="10"/>
      <c r="B97" s="29"/>
      <c r="D97" s="10"/>
      <c r="E97" s="26"/>
    </row>
    <row r="98">
      <c r="A98" s="10"/>
      <c r="B98" s="29"/>
      <c r="D98" s="10"/>
      <c r="E98" s="26"/>
    </row>
    <row r="99">
      <c r="A99" s="10"/>
      <c r="B99" s="29"/>
      <c r="D99" s="10"/>
      <c r="E99" s="26"/>
    </row>
    <row r="100">
      <c r="A100" s="10"/>
      <c r="B100" s="29"/>
      <c r="D100" s="10"/>
      <c r="E100" s="26"/>
    </row>
    <row r="101">
      <c r="A101" s="10"/>
      <c r="B101" s="29"/>
      <c r="D101" s="10"/>
      <c r="E101" s="26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4" max="4" width="5.86"/>
    <col customWidth="1" min="5" max="5" width="13.14"/>
    <col customWidth="1" min="6" max="6" width="16.29"/>
    <col customWidth="1" min="7" max="7" width="9.86"/>
    <col customWidth="1" min="8" max="8" width="8.57"/>
  </cols>
  <sheetData>
    <row r="1">
      <c r="A1" s="1" t="s">
        <v>0</v>
      </c>
      <c r="B1" s="1" t="s">
        <v>23</v>
      </c>
      <c r="C1" s="1" t="s">
        <v>105</v>
      </c>
      <c r="D1" s="1" t="s">
        <v>106</v>
      </c>
      <c r="E1" s="1" t="s">
        <v>107</v>
      </c>
      <c r="F1" s="1" t="s">
        <v>46</v>
      </c>
      <c r="G1" s="1" t="s">
        <v>108</v>
      </c>
      <c r="H1" s="1" t="s">
        <v>109</v>
      </c>
      <c r="I1" s="10" t="s">
        <v>110</v>
      </c>
      <c r="L1" s="23"/>
    </row>
    <row r="2">
      <c r="A2" s="10">
        <v>1.0</v>
      </c>
      <c r="B2" s="10" t="s">
        <v>111</v>
      </c>
      <c r="C2" s="10" t="s">
        <v>112</v>
      </c>
      <c r="D2" s="10" t="s">
        <v>112</v>
      </c>
      <c r="E2" s="10" t="s">
        <v>113</v>
      </c>
      <c r="F2" s="10">
        <v>0.0</v>
      </c>
      <c r="G2" s="10">
        <v>0.0</v>
      </c>
      <c r="H2" s="10">
        <v>0.0</v>
      </c>
      <c r="I2" s="10" t="s">
        <v>114</v>
      </c>
    </row>
    <row r="3">
      <c r="A3" s="10">
        <v>2.0</v>
      </c>
      <c r="B3" s="10" t="s">
        <v>115</v>
      </c>
      <c r="C3" s="10" t="s">
        <v>112</v>
      </c>
      <c r="D3" s="10" t="s">
        <v>112</v>
      </c>
      <c r="E3" s="10" t="s">
        <v>113</v>
      </c>
      <c r="F3" s="10">
        <v>1.01</v>
      </c>
      <c r="G3" s="10">
        <v>50.0</v>
      </c>
      <c r="H3" s="10">
        <v>0.0</v>
      </c>
      <c r="I3" s="10" t="s">
        <v>116</v>
      </c>
    </row>
    <row r="4">
      <c r="A4" s="10">
        <v>3.0</v>
      </c>
      <c r="B4" s="10" t="s">
        <v>117</v>
      </c>
      <c r="C4" s="10" t="s">
        <v>112</v>
      </c>
      <c r="D4" s="10" t="s">
        <v>112</v>
      </c>
      <c r="E4" s="10" t="s">
        <v>113</v>
      </c>
      <c r="F4" s="10">
        <v>1.02</v>
      </c>
      <c r="G4" s="10">
        <v>100.0</v>
      </c>
      <c r="H4" s="10">
        <v>0.0</v>
      </c>
      <c r="I4" s="10" t="s">
        <v>118</v>
      </c>
    </row>
    <row r="5">
      <c r="A5" s="10">
        <v>4.0</v>
      </c>
      <c r="B5" s="10" t="s">
        <v>119</v>
      </c>
      <c r="C5" s="10" t="s">
        <v>112</v>
      </c>
      <c r="D5" s="10" t="s">
        <v>112</v>
      </c>
      <c r="E5" s="10" t="s">
        <v>113</v>
      </c>
      <c r="F5" s="10">
        <v>1.03</v>
      </c>
      <c r="G5" s="10">
        <v>150.0</v>
      </c>
      <c r="H5" s="10">
        <v>0.0</v>
      </c>
      <c r="I5" s="10" t="s">
        <v>120</v>
      </c>
    </row>
    <row r="6">
      <c r="A6" s="10">
        <v>5.0</v>
      </c>
      <c r="B6" s="10" t="s">
        <v>121</v>
      </c>
      <c r="C6" s="10" t="s">
        <v>112</v>
      </c>
      <c r="D6" s="10" t="s">
        <v>112</v>
      </c>
      <c r="E6" s="10" t="s">
        <v>113</v>
      </c>
      <c r="F6" s="10">
        <v>1.04</v>
      </c>
      <c r="G6" s="10">
        <v>200.0</v>
      </c>
      <c r="H6" s="10">
        <v>0.0</v>
      </c>
      <c r="I6" s="10" t="s">
        <v>122</v>
      </c>
    </row>
    <row r="7">
      <c r="A7" s="10">
        <v>6.0</v>
      </c>
      <c r="B7" s="10" t="s">
        <v>123</v>
      </c>
      <c r="C7" s="10" t="s">
        <v>112</v>
      </c>
      <c r="D7" s="10" t="s">
        <v>112</v>
      </c>
      <c r="E7" s="10" t="s">
        <v>124</v>
      </c>
      <c r="F7" s="10">
        <v>1.1</v>
      </c>
      <c r="G7" s="10">
        <v>10000.0</v>
      </c>
      <c r="H7" s="10">
        <v>0.0</v>
      </c>
      <c r="J7" s="10"/>
    </row>
    <row r="8">
      <c r="A8" s="10">
        <v>7.0</v>
      </c>
      <c r="B8" s="10" t="s">
        <v>125</v>
      </c>
      <c r="C8" s="10" t="s">
        <v>112</v>
      </c>
      <c r="D8" s="10" t="s">
        <v>112</v>
      </c>
      <c r="E8" s="10" t="s">
        <v>124</v>
      </c>
      <c r="F8" s="10">
        <v>1.3</v>
      </c>
      <c r="G8" s="10">
        <v>5000000.0</v>
      </c>
      <c r="H8" s="10">
        <v>0.0</v>
      </c>
      <c r="I8" s="10" t="s">
        <v>126</v>
      </c>
    </row>
    <row r="9">
      <c r="A9" s="10">
        <v>8.0</v>
      </c>
      <c r="B9" s="10" t="s">
        <v>127</v>
      </c>
      <c r="C9" s="10" t="s">
        <v>112</v>
      </c>
      <c r="D9" s="10" t="s">
        <v>112</v>
      </c>
      <c r="E9" s="10" t="s">
        <v>124</v>
      </c>
      <c r="F9" s="10">
        <v>1.1</v>
      </c>
      <c r="G9" s="10">
        <v>0.0</v>
      </c>
      <c r="H9" s="10">
        <v>50.0</v>
      </c>
    </row>
    <row r="10">
      <c r="A10" s="10">
        <v>9.0</v>
      </c>
      <c r="B10" s="10" t="s">
        <v>128</v>
      </c>
      <c r="C10" s="10" t="s">
        <v>112</v>
      </c>
      <c r="D10" s="10" t="s">
        <v>112</v>
      </c>
      <c r="E10" s="10" t="s">
        <v>124</v>
      </c>
      <c r="F10" s="10">
        <v>1.1</v>
      </c>
      <c r="G10" s="10">
        <v>100000.0</v>
      </c>
      <c r="H10" s="10">
        <v>0.0</v>
      </c>
      <c r="J10" s="10"/>
    </row>
    <row r="11">
      <c r="A11" s="10">
        <v>10.0</v>
      </c>
      <c r="B11" s="10" t="s">
        <v>129</v>
      </c>
      <c r="C11" s="10" t="s">
        <v>112</v>
      </c>
      <c r="D11" s="10" t="s">
        <v>112</v>
      </c>
      <c r="E11" s="10" t="s">
        <v>124</v>
      </c>
      <c r="F11" s="10">
        <v>1.4</v>
      </c>
      <c r="G11" s="10">
        <v>5.0E7</v>
      </c>
      <c r="H11" s="10">
        <v>0.0</v>
      </c>
      <c r="I11" s="10" t="s">
        <v>130</v>
      </c>
    </row>
    <row r="12">
      <c r="A12" s="10">
        <v>11.0</v>
      </c>
      <c r="B12" s="10" t="s">
        <v>131</v>
      </c>
      <c r="C12" s="10" t="s">
        <v>112</v>
      </c>
      <c r="D12" s="10" t="s">
        <v>112</v>
      </c>
      <c r="E12" s="10" t="s">
        <v>124</v>
      </c>
      <c r="F12" s="10">
        <v>1.1</v>
      </c>
      <c r="G12" s="10">
        <v>0.0</v>
      </c>
      <c r="H12" s="10">
        <v>100.0</v>
      </c>
    </row>
    <row r="13">
      <c r="A13" s="10">
        <v>12.0</v>
      </c>
      <c r="B13" s="10" t="s">
        <v>132</v>
      </c>
      <c r="C13" s="10" t="s">
        <v>112</v>
      </c>
      <c r="D13" s="10" t="s">
        <v>112</v>
      </c>
      <c r="E13" s="10" t="s">
        <v>124</v>
      </c>
      <c r="F13" s="10">
        <v>1.1</v>
      </c>
      <c r="G13" s="10">
        <v>1000000.0</v>
      </c>
      <c r="H13" s="10">
        <v>0.0</v>
      </c>
      <c r="J13" s="10"/>
    </row>
    <row r="14">
      <c r="A14" s="10">
        <v>13.0</v>
      </c>
      <c r="B14" s="10" t="s">
        <v>133</v>
      </c>
      <c r="C14" s="10" t="s">
        <v>112</v>
      </c>
      <c r="D14" s="10" t="s">
        <v>112</v>
      </c>
      <c r="E14" s="10" t="s">
        <v>124</v>
      </c>
      <c r="F14" s="10">
        <v>1.5</v>
      </c>
      <c r="G14" s="10">
        <v>5.0E8</v>
      </c>
      <c r="H14" s="10">
        <v>0.0</v>
      </c>
      <c r="I14" s="10" t="s">
        <v>134</v>
      </c>
    </row>
    <row r="15">
      <c r="A15" s="10">
        <v>14.0</v>
      </c>
      <c r="B15" s="10" t="s">
        <v>135</v>
      </c>
      <c r="C15" s="10" t="s">
        <v>112</v>
      </c>
      <c r="D15" s="10" t="s">
        <v>112</v>
      </c>
      <c r="E15" s="10" t="s">
        <v>124</v>
      </c>
      <c r="F15" s="10">
        <v>1.1</v>
      </c>
      <c r="G15" s="10">
        <v>0.0</v>
      </c>
      <c r="H15" s="10">
        <v>200.0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</cols>
  <sheetData>
    <row r="1">
      <c r="A1" s="1" t="s">
        <v>0</v>
      </c>
      <c r="B1" s="1" t="s">
        <v>23</v>
      </c>
      <c r="C1" s="1" t="s">
        <v>105</v>
      </c>
      <c r="D1" s="1" t="s">
        <v>106</v>
      </c>
      <c r="E1" s="1" t="s">
        <v>107</v>
      </c>
      <c r="F1" s="1" t="s">
        <v>46</v>
      </c>
      <c r="G1" s="1" t="s">
        <v>108</v>
      </c>
      <c r="H1" s="1" t="s">
        <v>109</v>
      </c>
      <c r="I1" s="10" t="s">
        <v>136</v>
      </c>
    </row>
    <row r="2">
      <c r="A2" s="10">
        <v>1.0</v>
      </c>
      <c r="B2" s="10" t="s">
        <v>137</v>
      </c>
      <c r="C2" s="10" t="s">
        <v>112</v>
      </c>
      <c r="D2" s="10" t="s">
        <v>112</v>
      </c>
      <c r="E2" s="10" t="s">
        <v>113</v>
      </c>
      <c r="F2" s="10">
        <v>0.0</v>
      </c>
      <c r="G2" s="10">
        <v>0.0</v>
      </c>
      <c r="H2" s="10">
        <v>0.0</v>
      </c>
      <c r="I2" s="10" t="s">
        <v>114</v>
      </c>
    </row>
    <row r="3">
      <c r="A3" s="10">
        <v>2.0</v>
      </c>
      <c r="B3" s="10" t="s">
        <v>138</v>
      </c>
      <c r="C3" s="10" t="s">
        <v>112</v>
      </c>
      <c r="D3" s="10" t="s">
        <v>112</v>
      </c>
      <c r="E3" s="10" t="s">
        <v>113</v>
      </c>
      <c r="F3" s="10">
        <v>1.01</v>
      </c>
      <c r="G3" s="10">
        <v>50.0</v>
      </c>
      <c r="H3" s="10">
        <v>0.0</v>
      </c>
      <c r="I3" s="10" t="s">
        <v>116</v>
      </c>
    </row>
    <row r="4">
      <c r="A4" s="10">
        <v>3.0</v>
      </c>
      <c r="B4" s="10" t="s">
        <v>139</v>
      </c>
      <c r="C4" s="10" t="s">
        <v>112</v>
      </c>
      <c r="D4" s="10" t="s">
        <v>112</v>
      </c>
      <c r="E4" s="10" t="s">
        <v>113</v>
      </c>
      <c r="F4" s="10">
        <v>1.02</v>
      </c>
      <c r="G4" s="10">
        <v>100.0</v>
      </c>
      <c r="H4" s="10">
        <v>0.0</v>
      </c>
      <c r="I4" s="10" t="s">
        <v>118</v>
      </c>
    </row>
    <row r="5">
      <c r="A5" s="10">
        <v>4.0</v>
      </c>
      <c r="B5" s="10" t="s">
        <v>140</v>
      </c>
      <c r="C5" s="10" t="s">
        <v>112</v>
      </c>
      <c r="D5" s="10" t="s">
        <v>112</v>
      </c>
      <c r="E5" s="10" t="s">
        <v>113</v>
      </c>
      <c r="F5" s="10">
        <v>1.03</v>
      </c>
      <c r="G5" s="10">
        <v>150.0</v>
      </c>
      <c r="H5" s="10">
        <v>0.0</v>
      </c>
      <c r="I5" s="10" t="s">
        <v>120</v>
      </c>
    </row>
    <row r="6">
      <c r="A6" s="10">
        <v>5.0</v>
      </c>
      <c r="B6" s="10" t="s">
        <v>141</v>
      </c>
      <c r="C6" s="10" t="s">
        <v>112</v>
      </c>
      <c r="D6" s="10" t="s">
        <v>112</v>
      </c>
      <c r="E6" s="10" t="s">
        <v>113</v>
      </c>
      <c r="F6" s="10">
        <v>1.04</v>
      </c>
      <c r="G6" s="10">
        <v>200.0</v>
      </c>
      <c r="H6" s="10">
        <v>0.0</v>
      </c>
      <c r="I6" s="10" t="s">
        <v>122</v>
      </c>
    </row>
    <row r="7">
      <c r="A7" s="10">
        <v>6.0</v>
      </c>
      <c r="B7" s="10" t="s">
        <v>123</v>
      </c>
      <c r="C7" s="10" t="s">
        <v>112</v>
      </c>
      <c r="D7" s="10" t="s">
        <v>112</v>
      </c>
      <c r="E7" s="10" t="s">
        <v>124</v>
      </c>
      <c r="F7" s="10">
        <v>1.1</v>
      </c>
      <c r="G7" s="10">
        <v>10000.0</v>
      </c>
      <c r="H7" s="10">
        <v>0.0</v>
      </c>
      <c r="I7" s="10" t="s">
        <v>142</v>
      </c>
    </row>
    <row r="8">
      <c r="A8" s="10">
        <v>7.0</v>
      </c>
      <c r="B8" s="10" t="s">
        <v>125</v>
      </c>
      <c r="C8" s="10" t="s">
        <v>112</v>
      </c>
      <c r="D8" s="10" t="s">
        <v>112</v>
      </c>
      <c r="E8" s="10" t="s">
        <v>124</v>
      </c>
      <c r="F8" s="10">
        <v>1.3</v>
      </c>
      <c r="G8" s="10">
        <v>5000000.0</v>
      </c>
      <c r="H8" s="10">
        <v>0.0</v>
      </c>
    </row>
    <row r="9">
      <c r="A9" s="10">
        <v>8.0</v>
      </c>
      <c r="B9" s="10" t="s">
        <v>127</v>
      </c>
      <c r="C9" s="10" t="s">
        <v>112</v>
      </c>
      <c r="D9" s="10" t="s">
        <v>112</v>
      </c>
      <c r="E9" s="10" t="s">
        <v>124</v>
      </c>
      <c r="F9" s="10">
        <v>1.1</v>
      </c>
      <c r="G9" s="10">
        <v>0.0</v>
      </c>
      <c r="H9" s="10">
        <v>50.0</v>
      </c>
    </row>
    <row r="10">
      <c r="A10" s="10">
        <v>9.0</v>
      </c>
      <c r="B10" s="10" t="s">
        <v>128</v>
      </c>
      <c r="C10" s="10" t="s">
        <v>112</v>
      </c>
      <c r="D10" s="10" t="s">
        <v>112</v>
      </c>
      <c r="E10" s="10" t="s">
        <v>124</v>
      </c>
      <c r="F10" s="10">
        <v>1.1</v>
      </c>
      <c r="G10" s="10">
        <v>100000.0</v>
      </c>
      <c r="H10" s="10">
        <v>0.0</v>
      </c>
      <c r="I10" s="10" t="s">
        <v>143</v>
      </c>
    </row>
    <row r="11">
      <c r="A11" s="10">
        <v>10.0</v>
      </c>
      <c r="B11" s="10" t="s">
        <v>129</v>
      </c>
      <c r="C11" s="10" t="s">
        <v>112</v>
      </c>
      <c r="D11" s="10" t="s">
        <v>112</v>
      </c>
      <c r="E11" s="10" t="s">
        <v>124</v>
      </c>
      <c r="F11" s="10">
        <v>1.4</v>
      </c>
      <c r="G11" s="10">
        <v>5.0E7</v>
      </c>
      <c r="H11" s="10">
        <v>0.0</v>
      </c>
    </row>
    <row r="12">
      <c r="A12" s="10">
        <v>11.0</v>
      </c>
      <c r="B12" s="10" t="s">
        <v>131</v>
      </c>
      <c r="C12" s="10" t="s">
        <v>112</v>
      </c>
      <c r="D12" s="10" t="s">
        <v>112</v>
      </c>
      <c r="E12" s="10" t="s">
        <v>124</v>
      </c>
      <c r="F12" s="10">
        <v>1.1</v>
      </c>
      <c r="G12" s="10">
        <v>0.0</v>
      </c>
      <c r="H12" s="10">
        <v>100.0</v>
      </c>
    </row>
    <row r="13">
      <c r="A13" s="10">
        <v>12.0</v>
      </c>
      <c r="B13" s="10" t="s">
        <v>132</v>
      </c>
      <c r="C13" s="10" t="s">
        <v>112</v>
      </c>
      <c r="D13" s="10" t="s">
        <v>112</v>
      </c>
      <c r="E13" s="10" t="s">
        <v>124</v>
      </c>
      <c r="F13" s="10">
        <v>1.1</v>
      </c>
      <c r="G13" s="10">
        <v>1000000.0</v>
      </c>
      <c r="H13" s="10">
        <v>0.0</v>
      </c>
      <c r="I13" s="10" t="s">
        <v>144</v>
      </c>
    </row>
    <row r="14">
      <c r="A14" s="10">
        <v>13.0</v>
      </c>
      <c r="B14" s="10" t="s">
        <v>133</v>
      </c>
      <c r="C14" s="10" t="s">
        <v>112</v>
      </c>
      <c r="D14" s="10" t="s">
        <v>112</v>
      </c>
      <c r="E14" s="10" t="s">
        <v>124</v>
      </c>
      <c r="F14" s="10">
        <v>1.5</v>
      </c>
      <c r="G14" s="10">
        <v>5.0E8</v>
      </c>
      <c r="H14" s="10">
        <v>0.0</v>
      </c>
    </row>
    <row r="15">
      <c r="A15" s="10">
        <v>14.0</v>
      </c>
      <c r="B15" s="10" t="s">
        <v>135</v>
      </c>
      <c r="C15" s="10" t="s">
        <v>112</v>
      </c>
      <c r="D15" s="10" t="s">
        <v>112</v>
      </c>
      <c r="E15" s="10" t="s">
        <v>124</v>
      </c>
      <c r="F15" s="10">
        <v>1.1</v>
      </c>
      <c r="G15" s="10">
        <v>0.0</v>
      </c>
      <c r="H15" s="10">
        <v>200.0</v>
      </c>
    </row>
  </sheetData>
  <drawing r:id="rId1"/>
</worksheet>
</file>