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.v.kharitonov/Projects/results-analyzer/2024/Mogilev_Sprint/"/>
    </mc:Choice>
  </mc:AlternateContent>
  <xr:revisionPtr revIDLastSave="0" documentId="13_ncr:1_{70CEFED9-1036-2C43-BE24-0AB8E1CC943A}" xr6:coauthVersionLast="47" xr6:coauthVersionMax="47" xr10:uidLastSave="{00000000-0000-0000-0000-000000000000}"/>
  <bookViews>
    <workbookView xWindow="0" yWindow="760" windowWidth="34560" windowHeight="21580" xr2:uid="{99D0C0D0-E47B-DB4A-8D8F-6FFE6E5A095D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2" i="1" l="1"/>
  <c r="N62" i="1" s="1"/>
  <c r="M63" i="1"/>
  <c r="N63" i="1" s="1"/>
  <c r="O63" i="1" s="1"/>
  <c r="M64" i="1"/>
  <c r="N64" i="1" s="1"/>
  <c r="O64" i="1" s="1"/>
  <c r="P64" i="1" s="1"/>
  <c r="M10" i="1"/>
  <c r="N10" i="1" s="1"/>
  <c r="O10" i="1" s="1"/>
  <c r="P10" i="1" s="1"/>
  <c r="M11" i="1"/>
  <c r="N11" i="1" s="1"/>
  <c r="O11" i="1" s="1"/>
  <c r="P11" i="1" s="1"/>
  <c r="M12" i="1"/>
  <c r="N12" i="1" s="1"/>
  <c r="O12" i="1" s="1"/>
  <c r="P12" i="1" s="1"/>
  <c r="M13" i="1"/>
  <c r="N13" i="1" s="1"/>
  <c r="O13" i="1" s="1"/>
  <c r="P13" i="1" s="1"/>
  <c r="M14" i="1"/>
  <c r="N14" i="1" s="1"/>
  <c r="O14" i="1" s="1"/>
  <c r="M15" i="1"/>
  <c r="N15" i="1" s="1"/>
  <c r="O15" i="1" s="1"/>
  <c r="M16" i="1"/>
  <c r="N16" i="1" s="1"/>
  <c r="O16" i="1" s="1"/>
  <c r="M17" i="1"/>
  <c r="N17" i="1" s="1"/>
  <c r="O17" i="1" s="1"/>
  <c r="M18" i="1"/>
  <c r="N18" i="1" s="1"/>
  <c r="M19" i="1"/>
  <c r="N19" i="1" s="1"/>
  <c r="M20" i="1"/>
  <c r="N20" i="1" s="1"/>
  <c r="M21" i="1"/>
  <c r="N21" i="1" s="1"/>
  <c r="M22" i="1"/>
  <c r="N22" i="1" s="1"/>
  <c r="O22" i="1" s="1"/>
  <c r="P22" i="1" s="1"/>
  <c r="M23" i="1"/>
  <c r="N23" i="1" s="1"/>
  <c r="O23" i="1" s="1"/>
  <c r="P23" i="1" s="1"/>
  <c r="M24" i="1"/>
  <c r="N24" i="1" s="1"/>
  <c r="O24" i="1" s="1"/>
  <c r="P24" i="1" s="1"/>
  <c r="M25" i="1"/>
  <c r="N25" i="1" s="1"/>
  <c r="O25" i="1" s="1"/>
  <c r="P25" i="1" s="1"/>
  <c r="M26" i="1"/>
  <c r="N26" i="1" s="1"/>
  <c r="O26" i="1" s="1"/>
  <c r="M27" i="1"/>
  <c r="N27" i="1" s="1"/>
  <c r="O27" i="1" s="1"/>
  <c r="M28" i="1"/>
  <c r="N28" i="1" s="1"/>
  <c r="O28" i="1" s="1"/>
  <c r="M29" i="1"/>
  <c r="N29" i="1" s="1"/>
  <c r="O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M36" i="1"/>
  <c r="N36" i="1" s="1"/>
  <c r="O36" i="1" s="1"/>
  <c r="P36" i="1" s="1"/>
  <c r="M37" i="1"/>
  <c r="N37" i="1" s="1"/>
  <c r="O37" i="1" s="1"/>
  <c r="P37" i="1" s="1"/>
  <c r="M38" i="1"/>
  <c r="N38" i="1" s="1"/>
  <c r="O38" i="1" s="1"/>
  <c r="M39" i="1"/>
  <c r="N39" i="1" s="1"/>
  <c r="O39" i="1" s="1"/>
  <c r="M40" i="1"/>
  <c r="N40" i="1" s="1"/>
  <c r="O40" i="1" s="1"/>
  <c r="M41" i="1"/>
  <c r="N41" i="1" s="1"/>
  <c r="O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O47" i="1" s="1"/>
  <c r="P47" i="1" s="1"/>
  <c r="M48" i="1"/>
  <c r="N48" i="1" s="1"/>
  <c r="O48" i="1" s="1"/>
  <c r="P48" i="1" s="1"/>
  <c r="M49" i="1"/>
  <c r="N49" i="1" s="1"/>
  <c r="O49" i="1" s="1"/>
  <c r="P49" i="1" s="1"/>
  <c r="M50" i="1"/>
  <c r="N50" i="1" s="1"/>
  <c r="O50" i="1" s="1"/>
  <c r="M51" i="1"/>
  <c r="N51" i="1" s="1"/>
  <c r="O51" i="1" s="1"/>
  <c r="M52" i="1"/>
  <c r="N52" i="1" s="1"/>
  <c r="O52" i="1" s="1"/>
  <c r="M53" i="1"/>
  <c r="N53" i="1" s="1"/>
  <c r="O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O59" i="1" s="1"/>
  <c r="P59" i="1" s="1"/>
  <c r="M60" i="1"/>
  <c r="N60" i="1" s="1"/>
  <c r="O60" i="1" s="1"/>
  <c r="P60" i="1" s="1"/>
  <c r="M61" i="1"/>
  <c r="N61" i="1" s="1"/>
  <c r="O61" i="1" s="1"/>
  <c r="P61" i="1" s="1"/>
  <c r="N35" i="1"/>
  <c r="O35" i="1" s="1"/>
  <c r="P35" i="1" s="1"/>
  <c r="K65" i="1"/>
  <c r="J65" i="1"/>
  <c r="I65" i="1"/>
  <c r="H65" i="1"/>
  <c r="G65" i="1"/>
  <c r="F65" i="1"/>
  <c r="M9" i="1"/>
  <c r="N9" i="1" s="1"/>
  <c r="O9" i="1" s="1"/>
  <c r="P9" i="1" s="1"/>
  <c r="Q9" i="1" s="1"/>
  <c r="M8" i="1"/>
  <c r="N8" i="1" s="1"/>
  <c r="O8" i="1" s="1"/>
  <c r="P8" i="1" s="1"/>
  <c r="Q8" i="1" s="1"/>
  <c r="M7" i="1"/>
  <c r="N7" i="1" s="1"/>
  <c r="O7" i="1" s="1"/>
  <c r="P7" i="1" s="1"/>
  <c r="Q7" i="1" s="1"/>
  <c r="M5" i="1"/>
  <c r="N5" i="1" s="1"/>
  <c r="O5" i="1" s="1"/>
  <c r="P5" i="1" s="1"/>
  <c r="Q5" i="1" s="1"/>
  <c r="M4" i="1"/>
  <c r="N4" i="1" s="1"/>
  <c r="O4" i="1" s="1"/>
  <c r="P4" i="1" s="1"/>
  <c r="Q4" i="1" s="1"/>
  <c r="M3" i="1"/>
  <c r="N3" i="1" s="1"/>
  <c r="O3" i="1" s="1"/>
  <c r="P3" i="1" s="1"/>
  <c r="Q3" i="1" s="1"/>
  <c r="M2" i="1"/>
  <c r="N2" i="1" s="1"/>
  <c r="O2" i="1" s="1"/>
  <c r="P2" i="1" s="1"/>
  <c r="Q2" i="1" s="1"/>
  <c r="M6" i="1"/>
  <c r="N6" i="1" s="1"/>
  <c r="O6" i="1" s="1"/>
  <c r="P6" i="1" s="1"/>
  <c r="Q6" i="1" s="1"/>
  <c r="L65" i="1"/>
  <c r="R14" i="1" s="1"/>
  <c r="M65" i="1" l="1"/>
  <c r="N65" i="1"/>
  <c r="R63" i="1"/>
  <c r="R62" i="1"/>
  <c r="R64" i="1"/>
  <c r="P63" i="1"/>
  <c r="O62" i="1"/>
  <c r="Q64" i="1"/>
  <c r="R46" i="1"/>
  <c r="R48" i="1"/>
  <c r="R10" i="1"/>
  <c r="R12" i="1"/>
  <c r="R37" i="1"/>
  <c r="R22" i="1"/>
  <c r="R13" i="1"/>
  <c r="R47" i="1"/>
  <c r="R35" i="1"/>
  <c r="R58" i="1"/>
  <c r="R25" i="1"/>
  <c r="R36" i="1"/>
  <c r="R61" i="1"/>
  <c r="R60" i="1"/>
  <c r="R34" i="1"/>
  <c r="R59" i="1"/>
  <c r="R9" i="1"/>
  <c r="R8" i="1"/>
  <c r="R57" i="1"/>
  <c r="R24" i="1"/>
  <c r="R21" i="1"/>
  <c r="R45" i="1"/>
  <c r="R11" i="1"/>
  <c r="R33" i="1"/>
  <c r="R7" i="1"/>
  <c r="R49" i="1"/>
  <c r="R23" i="1"/>
  <c r="O56" i="1"/>
  <c r="Q36" i="1"/>
  <c r="O21" i="1"/>
  <c r="O44" i="1"/>
  <c r="Q35" i="1"/>
  <c r="O43" i="1"/>
  <c r="P14" i="1"/>
  <c r="P51" i="1"/>
  <c r="Q23" i="1"/>
  <c r="P50" i="1"/>
  <c r="P28" i="1"/>
  <c r="P17" i="1"/>
  <c r="P16" i="1"/>
  <c r="O30" i="1"/>
  <c r="O42" i="1"/>
  <c r="Q24" i="1"/>
  <c r="Q22" i="1"/>
  <c r="P26" i="1"/>
  <c r="O55" i="1"/>
  <c r="Q25" i="1"/>
  <c r="Q59" i="1"/>
  <c r="Q37" i="1"/>
  <c r="O45" i="1"/>
  <c r="O20" i="1"/>
  <c r="P53" i="1"/>
  <c r="O31" i="1"/>
  <c r="P52" i="1"/>
  <c r="O18" i="1"/>
  <c r="P27" i="1"/>
  <c r="Q13" i="1"/>
  <c r="P41" i="1"/>
  <c r="P38" i="1"/>
  <c r="O33" i="1"/>
  <c r="O32" i="1"/>
  <c r="P15" i="1"/>
  <c r="O19" i="1"/>
  <c r="O54" i="1"/>
  <c r="P29" i="1"/>
  <c r="Q61" i="1"/>
  <c r="Q60" i="1"/>
  <c r="Q12" i="1"/>
  <c r="Q49" i="1"/>
  <c r="Q11" i="1"/>
  <c r="Q48" i="1"/>
  <c r="Q10" i="1"/>
  <c r="P40" i="1"/>
  <c r="O57" i="1"/>
  <c r="Q47" i="1"/>
  <c r="P39" i="1"/>
  <c r="O58" i="1"/>
  <c r="O46" i="1"/>
  <c r="O34" i="1"/>
  <c r="R56" i="1"/>
  <c r="R44" i="1"/>
  <c r="R32" i="1"/>
  <c r="R20" i="1"/>
  <c r="R55" i="1"/>
  <c r="R43" i="1"/>
  <c r="R31" i="1"/>
  <c r="R19" i="1"/>
  <c r="R5" i="1"/>
  <c r="R4" i="1"/>
  <c r="R54" i="1"/>
  <c r="R42" i="1"/>
  <c r="R30" i="1"/>
  <c r="R18" i="1"/>
  <c r="R6" i="1"/>
  <c r="R53" i="1"/>
  <c r="R41" i="1"/>
  <c r="R29" i="1"/>
  <c r="R17" i="1"/>
  <c r="R3" i="1"/>
  <c r="R2" i="1"/>
  <c r="R52" i="1"/>
  <c r="R40" i="1"/>
  <c r="R28" i="1"/>
  <c r="R16" i="1"/>
  <c r="R51" i="1"/>
  <c r="R39" i="1"/>
  <c r="R27" i="1"/>
  <c r="R15" i="1"/>
  <c r="R50" i="1"/>
  <c r="R38" i="1"/>
  <c r="R26" i="1"/>
  <c r="O65" i="1" l="1"/>
  <c r="T5" i="1"/>
  <c r="T17" i="1"/>
  <c r="T29" i="1"/>
  <c r="T41" i="1"/>
  <c r="T53" i="1"/>
  <c r="T20" i="1"/>
  <c r="T56" i="1"/>
  <c r="T21" i="1"/>
  <c r="T57" i="1"/>
  <c r="T22" i="1"/>
  <c r="T58" i="1"/>
  <c r="T23" i="1"/>
  <c r="T59" i="1"/>
  <c r="T62" i="1"/>
  <c r="T15" i="1"/>
  <c r="T51" i="1"/>
  <c r="T6" i="1"/>
  <c r="T18" i="1"/>
  <c r="T30" i="1"/>
  <c r="T42" i="1"/>
  <c r="T54" i="1"/>
  <c r="T8" i="1"/>
  <c r="T44" i="1"/>
  <c r="T33" i="1"/>
  <c r="T34" i="1"/>
  <c r="T47" i="1"/>
  <c r="T26" i="1"/>
  <c r="T63" i="1"/>
  <c r="T7" i="1"/>
  <c r="T19" i="1"/>
  <c r="T31" i="1"/>
  <c r="T43" i="1"/>
  <c r="T55" i="1"/>
  <c r="T32" i="1"/>
  <c r="T9" i="1"/>
  <c r="T45" i="1"/>
  <c r="T10" i="1"/>
  <c r="T46" i="1"/>
  <c r="T11" i="1"/>
  <c r="T35" i="1"/>
  <c r="T2" i="1"/>
  <c r="T50" i="1"/>
  <c r="T27" i="1"/>
  <c r="T12" i="1"/>
  <c r="T24" i="1"/>
  <c r="T36" i="1"/>
  <c r="T48" i="1"/>
  <c r="T60" i="1"/>
  <c r="T13" i="1"/>
  <c r="T25" i="1"/>
  <c r="T37" i="1"/>
  <c r="T49" i="1"/>
  <c r="T61" i="1"/>
  <c r="T14" i="1"/>
  <c r="T38" i="1"/>
  <c r="T3" i="1"/>
  <c r="T39" i="1"/>
  <c r="T28" i="1"/>
  <c r="T52" i="1"/>
  <c r="T4" i="1"/>
  <c r="T16" i="1"/>
  <c r="T40" i="1"/>
  <c r="T64" i="1"/>
  <c r="U8" i="1"/>
  <c r="U20" i="1"/>
  <c r="U32" i="1"/>
  <c r="U44" i="1"/>
  <c r="U56" i="1"/>
  <c r="U11" i="1"/>
  <c r="U59" i="1"/>
  <c r="U36" i="1"/>
  <c r="U37" i="1"/>
  <c r="U14" i="1"/>
  <c r="U50" i="1"/>
  <c r="U17" i="1"/>
  <c r="U53" i="1"/>
  <c r="U30" i="1"/>
  <c r="U9" i="1"/>
  <c r="U21" i="1"/>
  <c r="U33" i="1"/>
  <c r="U45" i="1"/>
  <c r="U57" i="1"/>
  <c r="U35" i="1"/>
  <c r="U12" i="1"/>
  <c r="U48" i="1"/>
  <c r="U60" i="1"/>
  <c r="U13" i="1"/>
  <c r="U25" i="1"/>
  <c r="U61" i="1"/>
  <c r="U2" i="1"/>
  <c r="U38" i="1"/>
  <c r="U62" i="1"/>
  <c r="U5" i="1"/>
  <c r="U41" i="1"/>
  <c r="U54" i="1"/>
  <c r="U10" i="1"/>
  <c r="U22" i="1"/>
  <c r="U34" i="1"/>
  <c r="U46" i="1"/>
  <c r="U58" i="1"/>
  <c r="U23" i="1"/>
  <c r="U47" i="1"/>
  <c r="U24" i="1"/>
  <c r="U49" i="1"/>
  <c r="U26" i="1"/>
  <c r="U6" i="1"/>
  <c r="U42" i="1"/>
  <c r="U7" i="1"/>
  <c r="U3" i="1"/>
  <c r="U15" i="1"/>
  <c r="U27" i="1"/>
  <c r="U39" i="1"/>
  <c r="U51" i="1"/>
  <c r="U63" i="1"/>
  <c r="U4" i="1"/>
  <c r="U16" i="1"/>
  <c r="U28" i="1"/>
  <c r="U40" i="1"/>
  <c r="U52" i="1"/>
  <c r="U64" i="1"/>
  <c r="U29" i="1"/>
  <c r="U18" i="1"/>
  <c r="U19" i="1"/>
  <c r="U31" i="1"/>
  <c r="U43" i="1"/>
  <c r="U55" i="1"/>
  <c r="S2" i="1"/>
  <c r="S14" i="1"/>
  <c r="S26" i="1"/>
  <c r="S38" i="1"/>
  <c r="S50" i="1"/>
  <c r="S62" i="1"/>
  <c r="S29" i="1"/>
  <c r="S30" i="1"/>
  <c r="S19" i="1"/>
  <c r="S43" i="1"/>
  <c r="S32" i="1"/>
  <c r="S36" i="1"/>
  <c r="S3" i="1"/>
  <c r="S15" i="1"/>
  <c r="S27" i="1"/>
  <c r="S39" i="1"/>
  <c r="S51" i="1"/>
  <c r="S63" i="1"/>
  <c r="S5" i="1"/>
  <c r="S41" i="1"/>
  <c r="S6" i="1"/>
  <c r="S42" i="1"/>
  <c r="S7" i="1"/>
  <c r="S31" i="1"/>
  <c r="S20" i="1"/>
  <c r="S56" i="1"/>
  <c r="S34" i="1"/>
  <c r="S11" i="1"/>
  <c r="S35" i="1"/>
  <c r="S59" i="1"/>
  <c r="S60" i="1"/>
  <c r="S4" i="1"/>
  <c r="S16" i="1"/>
  <c r="S28" i="1"/>
  <c r="S40" i="1"/>
  <c r="S52" i="1"/>
  <c r="S64" i="1"/>
  <c r="S17" i="1"/>
  <c r="S53" i="1"/>
  <c r="S18" i="1"/>
  <c r="S54" i="1"/>
  <c r="S55" i="1"/>
  <c r="S8" i="1"/>
  <c r="S44" i="1"/>
  <c r="S22" i="1"/>
  <c r="S47" i="1"/>
  <c r="S12" i="1"/>
  <c r="S48" i="1"/>
  <c r="S9" i="1"/>
  <c r="S21" i="1"/>
  <c r="S33" i="1"/>
  <c r="S45" i="1"/>
  <c r="S57" i="1"/>
  <c r="S10" i="1"/>
  <c r="S46" i="1"/>
  <c r="S58" i="1"/>
  <c r="S23" i="1"/>
  <c r="S24" i="1"/>
  <c r="S37" i="1"/>
  <c r="S49" i="1"/>
  <c r="S61" i="1"/>
  <c r="S13" i="1"/>
  <c r="S25" i="1"/>
  <c r="P62" i="1"/>
  <c r="Q63" i="1"/>
  <c r="Q26" i="1"/>
  <c r="Q15" i="1"/>
  <c r="Q27" i="1"/>
  <c r="Q28" i="1"/>
  <c r="P45" i="1"/>
  <c r="P43" i="1"/>
  <c r="P32" i="1"/>
  <c r="P18" i="1"/>
  <c r="Q50" i="1"/>
  <c r="P44" i="1"/>
  <c r="P19" i="1"/>
  <c r="P46" i="1"/>
  <c r="P33" i="1"/>
  <c r="Q52" i="1"/>
  <c r="P42" i="1"/>
  <c r="P21" i="1"/>
  <c r="Q40" i="1"/>
  <c r="Q17" i="1"/>
  <c r="Q38" i="1"/>
  <c r="P31" i="1"/>
  <c r="P30" i="1"/>
  <c r="Q51" i="1"/>
  <c r="P58" i="1"/>
  <c r="P20" i="1"/>
  <c r="P57" i="1"/>
  <c r="P34" i="1"/>
  <c r="Q29" i="1"/>
  <c r="Q39" i="1"/>
  <c r="P54" i="1"/>
  <c r="Q41" i="1"/>
  <c r="P55" i="1"/>
  <c r="Q16" i="1"/>
  <c r="Q14" i="1"/>
  <c r="P56" i="1"/>
  <c r="Q53" i="1"/>
  <c r="P65" i="1" l="1"/>
  <c r="V56" i="1" s="1"/>
  <c r="Q62" i="1"/>
  <c r="Q44" i="1"/>
  <c r="Q45" i="1"/>
  <c r="Q46" i="1"/>
  <c r="Q55" i="1"/>
  <c r="Q20" i="1"/>
  <c r="Q31" i="1"/>
  <c r="Q18" i="1"/>
  <c r="Q42" i="1"/>
  <c r="Q32" i="1"/>
  <c r="Q34" i="1"/>
  <c r="Q57" i="1"/>
  <c r="Q21" i="1"/>
  <c r="Q54" i="1"/>
  <c r="Q30" i="1"/>
  <c r="Q19" i="1"/>
  <c r="Q43" i="1"/>
  <c r="Q56" i="1"/>
  <c r="Q58" i="1"/>
  <c r="Q33" i="1"/>
  <c r="V20" i="1" l="1"/>
  <c r="V44" i="1"/>
  <c r="V58" i="1"/>
  <c r="V42" i="1"/>
  <c r="V30" i="1"/>
  <c r="V45" i="1"/>
  <c r="V19" i="1"/>
  <c r="V18" i="1"/>
  <c r="V32" i="1"/>
  <c r="V54" i="1"/>
  <c r="V33" i="1"/>
  <c r="V43" i="1"/>
  <c r="V31" i="1"/>
  <c r="V57" i="1"/>
  <c r="V46" i="1"/>
  <c r="V28" i="1"/>
  <c r="V51" i="1"/>
  <c r="V2" i="1"/>
  <c r="V13" i="1"/>
  <c r="V14" i="1"/>
  <c r="V38" i="1"/>
  <c r="V64" i="1"/>
  <c r="V4" i="1"/>
  <c r="V26" i="1"/>
  <c r="V5" i="1"/>
  <c r="V48" i="1"/>
  <c r="V37" i="1"/>
  <c r="V8" i="1"/>
  <c r="V29" i="1"/>
  <c r="V40" i="1"/>
  <c r="V50" i="1"/>
  <c r="V27" i="1"/>
  <c r="V47" i="1"/>
  <c r="V59" i="1"/>
  <c r="V3" i="1"/>
  <c r="V22" i="1"/>
  <c r="V25" i="1"/>
  <c r="V12" i="1"/>
  <c r="V17" i="1"/>
  <c r="V63" i="1"/>
  <c r="V41" i="1"/>
  <c r="V11" i="1"/>
  <c r="V24" i="1"/>
  <c r="V53" i="1"/>
  <c r="V16" i="1"/>
  <c r="V23" i="1"/>
  <c r="V36" i="1"/>
  <c r="V10" i="1"/>
  <c r="V52" i="1"/>
  <c r="V6" i="1"/>
  <c r="V35" i="1"/>
  <c r="V39" i="1"/>
  <c r="V15" i="1"/>
  <c r="V61" i="1"/>
  <c r="V9" i="1"/>
  <c r="V60" i="1"/>
  <c r="V7" i="1"/>
  <c r="V49" i="1"/>
  <c r="V21" i="1"/>
  <c r="V62" i="1"/>
  <c r="V34" i="1"/>
  <c r="V55" i="1"/>
  <c r="Q65" i="1"/>
  <c r="W42" i="1" s="1"/>
  <c r="W31" i="1" l="1"/>
  <c r="W33" i="1"/>
  <c r="W30" i="1"/>
  <c r="W2" i="1"/>
  <c r="W47" i="1"/>
  <c r="W9" i="1"/>
  <c r="W8" i="1"/>
  <c r="W40" i="1"/>
  <c r="W52" i="1"/>
  <c r="W25" i="1"/>
  <c r="W5" i="1"/>
  <c r="W16" i="1"/>
  <c r="W35" i="1"/>
  <c r="W48" i="1"/>
  <c r="W12" i="1"/>
  <c r="W39" i="1"/>
  <c r="W41" i="1"/>
  <c r="W4" i="1"/>
  <c r="W27" i="1"/>
  <c r="W15" i="1"/>
  <c r="W22" i="1"/>
  <c r="W37" i="1"/>
  <c r="W26" i="1"/>
  <c r="W50" i="1"/>
  <c r="W24" i="1"/>
  <c r="W7" i="1"/>
  <c r="W38" i="1"/>
  <c r="W3" i="1"/>
  <c r="W14" i="1"/>
  <c r="W11" i="1"/>
  <c r="W63" i="1"/>
  <c r="W10" i="1"/>
  <c r="W29" i="1"/>
  <c r="W17" i="1"/>
  <c r="W60" i="1"/>
  <c r="W36" i="1"/>
  <c r="W64" i="1"/>
  <c r="W53" i="1"/>
  <c r="W28" i="1"/>
  <c r="W59" i="1"/>
  <c r="W6" i="1"/>
  <c r="W49" i="1"/>
  <c r="W61" i="1"/>
  <c r="W51" i="1"/>
  <c r="W13" i="1"/>
  <c r="W23" i="1"/>
  <c r="W54" i="1"/>
  <c r="W46" i="1"/>
  <c r="W19" i="1"/>
  <c r="W58" i="1"/>
  <c r="W43" i="1"/>
  <c r="W18" i="1"/>
  <c r="W34" i="1"/>
  <c r="W44" i="1"/>
  <c r="W57" i="1"/>
  <c r="W62" i="1"/>
  <c r="W55" i="1"/>
  <c r="W45" i="1"/>
  <c r="W20" i="1"/>
  <c r="W56" i="1"/>
  <c r="W21" i="1"/>
  <c r="W32" i="1"/>
</calcChain>
</file>

<file path=xl/sharedStrings.xml><?xml version="1.0" encoding="utf-8"?>
<sst xmlns="http://schemas.openxmlformats.org/spreadsheetml/2006/main" count="181" uniqueCount="122">
  <si>
    <t>ФИО</t>
  </si>
  <si>
    <t>Старт</t>
  </si>
  <si>
    <t>Плавание</t>
  </si>
  <si>
    <t>Т1</t>
  </si>
  <si>
    <t>Вело</t>
  </si>
  <si>
    <t>Т2</t>
  </si>
  <si>
    <t>Бег</t>
  </si>
  <si>
    <t>Т1_</t>
  </si>
  <si>
    <t>Плавание_</t>
  </si>
  <si>
    <t>Вело_</t>
  </si>
  <si>
    <t>Т2_</t>
  </si>
  <si>
    <t>Бег_</t>
  </si>
  <si>
    <t>Общее время</t>
  </si>
  <si>
    <t>Место</t>
  </si>
  <si>
    <t>Возраст</t>
  </si>
  <si>
    <t>Novikov Anatolii</t>
  </si>
  <si>
    <t>Новицкий Александр</t>
  </si>
  <si>
    <t>Тылиндус Александр</t>
  </si>
  <si>
    <t>Головаченко Денис</t>
  </si>
  <si>
    <t>Харитонов Никита</t>
  </si>
  <si>
    <t>Минимум</t>
  </si>
  <si>
    <t>Харитонов Виталий</t>
  </si>
  <si>
    <t>Викентьев Алексей</t>
  </si>
  <si>
    <t>Гацко Дмитрий</t>
  </si>
  <si>
    <t>Остапюк Андрей</t>
  </si>
  <si>
    <t>Креч Евгений</t>
  </si>
  <si>
    <t>Чечура Андрей</t>
  </si>
  <si>
    <t>Слободько Дмитрий</t>
  </si>
  <si>
    <t>Третьяк Виктор</t>
  </si>
  <si>
    <t>Астапкович Алексей</t>
  </si>
  <si>
    <t>Щербенок Игорь</t>
  </si>
  <si>
    <t>Шмерко Андрей</t>
  </si>
  <si>
    <t>Гайдук Ольга</t>
  </si>
  <si>
    <t>Шипуль Андрей</t>
  </si>
  <si>
    <t>LESIUKOU ALIAKSANDR</t>
  </si>
  <si>
    <t>Шинкарев Алексей</t>
  </si>
  <si>
    <t>Козявкин Евгений</t>
  </si>
  <si>
    <t>Попова Светлана</t>
  </si>
  <si>
    <t>Гаврилова Алла</t>
  </si>
  <si>
    <t>Пашкевич Антон</t>
  </si>
  <si>
    <t>Город</t>
  </si>
  <si>
    <t>Клуб</t>
  </si>
  <si>
    <t>Минск</t>
  </si>
  <si>
    <t>Altius!</t>
  </si>
  <si>
    <t>д. Минск</t>
  </si>
  <si>
    <t>Tristyle</t>
  </si>
  <si>
    <t>On-Bike Team</t>
  </si>
  <si>
    <t>Светлогорск</t>
  </si>
  <si>
    <t>Многобор</t>
  </si>
  <si>
    <t>Mogilev Triathlon Team</t>
  </si>
  <si>
    <t>Витебск х.</t>
  </si>
  <si>
    <t xml:space="preserve"> Минск</t>
  </si>
  <si>
    <t>Могилев</t>
  </si>
  <si>
    <t>Minsk</t>
  </si>
  <si>
    <t>Москва</t>
  </si>
  <si>
    <t>Гомель</t>
  </si>
  <si>
    <t>Могилёв</t>
  </si>
  <si>
    <t xml:space="preserve">Могилёв </t>
  </si>
  <si>
    <t>Dakhno Alexandr</t>
  </si>
  <si>
    <t>Mogilev</t>
  </si>
  <si>
    <t>Мелях Дмитрий</t>
  </si>
  <si>
    <t xml:space="preserve">Минск </t>
  </si>
  <si>
    <t>Кочержук Александр</t>
  </si>
  <si>
    <t>Мармыль Ольга</t>
  </si>
  <si>
    <t>Тарасенко Артем</t>
  </si>
  <si>
    <t>Витебск</t>
  </si>
  <si>
    <t>Лисецкий Дмитрий</t>
  </si>
  <si>
    <t>Жиделев Александр</t>
  </si>
  <si>
    <t>GN.TEAM &amp; TRISTYLE MINSK</t>
  </si>
  <si>
    <t>Прокопович Сергей</t>
  </si>
  <si>
    <t>Куприянов Никита</t>
  </si>
  <si>
    <t>Раёв Сергей</t>
  </si>
  <si>
    <t xml:space="preserve">TRIVIDA </t>
  </si>
  <si>
    <t>Дашкевич Павел</t>
  </si>
  <si>
    <t>Стародуб Евгений</t>
  </si>
  <si>
    <t>Фокино</t>
  </si>
  <si>
    <t>Добудько Иван</t>
  </si>
  <si>
    <t>Камчатный Владимир</t>
  </si>
  <si>
    <t>Речица</t>
  </si>
  <si>
    <t>KOZEL ANDREI</t>
  </si>
  <si>
    <t>Рудников Владимир</t>
  </si>
  <si>
    <t>Акулич Антон</t>
  </si>
  <si>
    <t>с. Речица</t>
  </si>
  <si>
    <t>Леончик Юрий</t>
  </si>
  <si>
    <t>220062 Минск</t>
  </si>
  <si>
    <t>Лукьянов Александр</t>
  </si>
  <si>
    <t>Тумаш Василий</t>
  </si>
  <si>
    <t>Сморгонь</t>
  </si>
  <si>
    <t>РЕГИОН</t>
  </si>
  <si>
    <t>Храмов Виталий</t>
  </si>
  <si>
    <t>Гродно</t>
  </si>
  <si>
    <t>Гуштын Никита</t>
  </si>
  <si>
    <t>Малевич Леонид</t>
  </si>
  <si>
    <t>Iordan Andrey</t>
  </si>
  <si>
    <t>Киев</t>
  </si>
  <si>
    <t>Yarotski Yauheni</t>
  </si>
  <si>
    <t>Jasinsky Sergey</t>
  </si>
  <si>
    <t>Ghlobin</t>
  </si>
  <si>
    <t>Албычев Антон</t>
  </si>
  <si>
    <t>Санкт-Петербург</t>
  </si>
  <si>
    <t>Конопляник Владимир</t>
  </si>
  <si>
    <t>Речицкий Район</t>
  </si>
  <si>
    <t>Arza Running Club</t>
  </si>
  <si>
    <t>Максименко Никита</t>
  </si>
  <si>
    <t>Ющенко Полина</t>
  </si>
  <si>
    <t>Матюш Александр</t>
  </si>
  <si>
    <t>Борисов</t>
  </si>
  <si>
    <t>Сплошной Алексей</t>
  </si>
  <si>
    <t>Викентьева Елена</t>
  </si>
  <si>
    <t>Манюхин Андрей</t>
  </si>
  <si>
    <t>пос. Лесной</t>
  </si>
  <si>
    <t>Афанасьев Владислав</t>
  </si>
  <si>
    <t>Танкович Алина</t>
  </si>
  <si>
    <t>Моженков Сергей</t>
  </si>
  <si>
    <t>Лесюков Сергей</t>
  </si>
  <si>
    <t>Волков Сергей</t>
  </si>
  <si>
    <t>_Плавание</t>
  </si>
  <si>
    <t>_Т1</t>
  </si>
  <si>
    <t>_Вело</t>
  </si>
  <si>
    <t>_Т2</t>
  </si>
  <si>
    <t>_Бег</t>
  </si>
  <si>
    <t>Старт_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</si>
</sst>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1" fontId="0" fillId="0" borderId="0" xfId="0" applyNumberFormat="1"/>
    <xf numFmtId="164" fontId="1" fillId="2" borderId="2" xfId="0" applyNumberFormat="1" applyFont="1" applyFill="1" applyBorder="1"/>
    <xf numFmtId="164" fontId="0" fillId="3" borderId="2" xfId="0" applyNumberForma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0" xfId="0" applyFill="1"/>
    <xf numFmtId="164" fontId="0" fillId="3" borderId="0" xfId="0" applyNumberFormat="1" applyFill="1"/>
    <xf numFmtId="164" fontId="1" fillId="2" borderId="0" xfId="0" applyNumberFormat="1" applyFont="1" applyFill="1"/>
    <xf numFmtId="164" fontId="0" fillId="3" borderId="2" xfId="0" applyNumberFormat="1" applyFont="1" applyFill="1" applyBorder="1"/>
    <xf numFmtId="164" fontId="0" fillId="3" borderId="0" xfId="0" applyNumberFormat="1" applyFont="1" applyFill="1" applyBorder="1"/>
    <xf numFmtId="164" fontId="0" fillId="3" borderId="0" xfId="0" applyNumberFormat="1" applyFont="1" applyFill="1"/>
  </cellXfs>
  <cellStyles count="1">
    <cellStyle name="Normal" xfId="0" builtinId="0"/>
  </cellStyles>
  <dxfs count="41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</dxf>
    <dxf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</dxf>
    <dxf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</dxf>
    <dxf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</dxf>
    <dxf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</dxf>
    <dxf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</dxf>
    <dxf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4" formatCode="[$-F400]h:mm:ss\ AM/PM"/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CA00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Могилев</a:t>
            </a:r>
            <a:r>
              <a:rPr lang="ru-RU" baseline="0"/>
              <a:t> Спринт 2024. График отрывов на отсечке, выше на графике - лучше.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title>
    <c:autoTitleDeleted val="0"/>
    <c:plotArea>
      <c:layout>
        <c:manualLayout>
          <c:layoutTarget val="inner"/>
          <c:xMode val="edge"/>
          <c:yMode val="edge"/>
          <c:x val="3.5783902478893466E-2"/>
          <c:y val="4.9834023945811205E-2"/>
          <c:w val="0.93727128363868917"/>
          <c:h val="0.91625388955119191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Dakhno Alexandr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Sheet1!$R$2:$W$2</c:f>
              <c:numCache>
                <c:formatCode>[$-F400]h:mm:ss\ AM/PM</c:formatCode>
                <c:ptCount val="6"/>
                <c:pt idx="0">
                  <c:v>0</c:v>
                </c:pt>
                <c:pt idx="1">
                  <c:v>7.9166666666666656E-3</c:v>
                </c:pt>
                <c:pt idx="2">
                  <c:v>9.0972222222222218E-3</c:v>
                </c:pt>
                <c:pt idx="3">
                  <c:v>1.6122685185185184E-2</c:v>
                </c:pt>
                <c:pt idx="4">
                  <c:v>1.6145833333333331E-2</c:v>
                </c:pt>
                <c:pt idx="5">
                  <c:v>1.9305555555555558E-2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8-1D44-90F4-CA557923A866}"/>
            </c:ext>
          </c:extLst>
        </c:ser>
        <c:ser>
          <c:idx val="2"/>
          <c:order val="1"/>
          <c:tx>
            <c:strRef>
              <c:f>Sheet1!$B$3</c:f>
              <c:strCache>
                <c:ptCount val="1"/>
                <c:pt idx="0">
                  <c:v>Тылиндус Александр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Sheet1!$R$3:$W$3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6.9907407407407401E-3</c:v>
                </c:pt>
                <c:pt idx="2">
                  <c:v>8.1828703703703699E-3</c:v>
                </c:pt>
                <c:pt idx="3">
                  <c:v>1.6550925925925927E-2</c:v>
                </c:pt>
                <c:pt idx="4">
                  <c:v>1.6296296296296298E-2</c:v>
                </c:pt>
                <c:pt idx="5">
                  <c:v>1.9027777777777782E-2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98-1D44-90F4-CA557923A866}"/>
            </c:ext>
          </c:extLst>
        </c:ser>
        <c:ser>
          <c:idx val="1"/>
          <c:order val="2"/>
          <c:tx>
            <c:strRef>
              <c:f>Sheet1!$B$4</c:f>
              <c:strCache>
                <c:ptCount val="1"/>
                <c:pt idx="0">
                  <c:v>Novikov Anatolii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Sheet1!$R$4:$W$4</c:f>
              <c:numCache>
                <c:formatCode>[$-F400]h:mm:ss\ AM/PM</c:formatCode>
                <c:ptCount val="6"/>
                <c:pt idx="0">
                  <c:v>0</c:v>
                </c:pt>
                <c:pt idx="1">
                  <c:v>7.7546296296296295E-3</c:v>
                </c:pt>
                <c:pt idx="2">
                  <c:v>8.7962962962962968E-3</c:v>
                </c:pt>
                <c:pt idx="3">
                  <c:v>1.6064814814814816E-2</c:v>
                </c:pt>
                <c:pt idx="4">
                  <c:v>1.5960648148148151E-2</c:v>
                </c:pt>
                <c:pt idx="5">
                  <c:v>1.847222222222223E-2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0-AD43-85AA-6ABEB73CD7B8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Креч Евгений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Sheet1!$R$5:$W$5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6.5509259259259245E-3</c:v>
                </c:pt>
                <c:pt idx="2">
                  <c:v>7.6388888888888878E-3</c:v>
                </c:pt>
                <c:pt idx="3">
                  <c:v>1.4629629629629631E-2</c:v>
                </c:pt>
                <c:pt idx="4">
                  <c:v>1.4629629629629631E-2</c:v>
                </c:pt>
                <c:pt idx="5">
                  <c:v>1.7129629629629634E-2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0-AD43-85AA-6ABEB73CD7B8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Мелях Дмитрий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Sheet1!$R$6:$W$6</c:f>
              <c:numCache>
                <c:formatCode>[$-F400]h:mm:ss\ AM/PM</c:formatCode>
                <c:ptCount val="6"/>
                <c:pt idx="0">
                  <c:v>0</c:v>
                </c:pt>
                <c:pt idx="1">
                  <c:v>8.2175925925925923E-3</c:v>
                </c:pt>
                <c:pt idx="2">
                  <c:v>9.3865740740740732E-3</c:v>
                </c:pt>
                <c:pt idx="3">
                  <c:v>1.518518518518519E-2</c:v>
                </c:pt>
                <c:pt idx="4">
                  <c:v>1.5104166666666672E-2</c:v>
                </c:pt>
                <c:pt idx="5">
                  <c:v>1.7025462962962971E-2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0-AD43-85AA-6ABEB73CD7B8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Кочержук Александр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Sheet1!$R$7:$W$7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6.1574074074074074E-3</c:v>
                </c:pt>
                <c:pt idx="2">
                  <c:v>7.0949074074074074E-3</c:v>
                </c:pt>
                <c:pt idx="3">
                  <c:v>1.4247685185185186E-2</c:v>
                </c:pt>
                <c:pt idx="4">
                  <c:v>1.4143518518518521E-2</c:v>
                </c:pt>
                <c:pt idx="5">
                  <c:v>1.6620370370370376E-2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80-AD43-85AA-6ABEB73CD7B8}"/>
            </c:ext>
          </c:extLst>
        </c:ser>
        <c:ser>
          <c:idx val="6"/>
          <c:order val="6"/>
          <c:tx>
            <c:strRef>
              <c:f>Sheet1!$B$8</c:f>
              <c:strCache>
                <c:ptCount val="1"/>
                <c:pt idx="0">
                  <c:v>Харитонов Виталий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Sheet1!$R$8:$W$8</c:f>
              <c:numCache>
                <c:formatCode>[$-F400]h:mm:ss\ AM/PM</c:formatCode>
                <c:ptCount val="6"/>
                <c:pt idx="0">
                  <c:v>0</c:v>
                </c:pt>
                <c:pt idx="1">
                  <c:v>7.0601851851851841E-3</c:v>
                </c:pt>
                <c:pt idx="2">
                  <c:v>8.1712962962962946E-3</c:v>
                </c:pt>
                <c:pt idx="3">
                  <c:v>1.4363425925925925E-2</c:v>
                </c:pt>
                <c:pt idx="4">
                  <c:v>1.4317129629629628E-2</c:v>
                </c:pt>
                <c:pt idx="5">
                  <c:v>1.6458333333333339E-2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80-AD43-85AA-6ABEB73CD7B8}"/>
            </c:ext>
          </c:extLst>
        </c:ser>
        <c:ser>
          <c:idx val="7"/>
          <c:order val="7"/>
          <c:tx>
            <c:strRef>
              <c:f>Sheet1!$B$9</c:f>
              <c:strCache>
                <c:ptCount val="1"/>
                <c:pt idx="0">
                  <c:v>Харитонов Никита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Sheet1!$R$9:$W$9</c:f>
              <c:numCache>
                <c:formatCode>[$-F400]h:mm:ss\ AM/PM</c:formatCode>
                <c:ptCount val="6"/>
                <c:pt idx="0">
                  <c:v>0</c:v>
                </c:pt>
                <c:pt idx="1">
                  <c:v>7.7893518518518511E-3</c:v>
                </c:pt>
                <c:pt idx="2">
                  <c:v>8.8310185185185176E-3</c:v>
                </c:pt>
                <c:pt idx="3">
                  <c:v>1.4733796296296293E-2</c:v>
                </c:pt>
                <c:pt idx="4">
                  <c:v>1.4618055555555554E-2</c:v>
                </c:pt>
                <c:pt idx="5">
                  <c:v>1.6435185185185192E-2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80-AD43-85AA-6ABEB73CD7B8}"/>
            </c:ext>
          </c:extLst>
        </c:ser>
        <c:ser>
          <c:idx val="8"/>
          <c:order val="8"/>
          <c:tx>
            <c:strRef>
              <c:f>Sheet1!$B$10</c:f>
              <c:strCache>
                <c:ptCount val="1"/>
                <c:pt idx="0">
                  <c:v>Шинкарев Алексей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Sheet1!$R$10:$W$10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6.3425925925925915E-3</c:v>
                </c:pt>
                <c:pt idx="2">
                  <c:v>7.3726851851851844E-3</c:v>
                </c:pt>
                <c:pt idx="3">
                  <c:v>1.4490740740740742E-2</c:v>
                </c:pt>
                <c:pt idx="4">
                  <c:v>1.4282407407407407E-2</c:v>
                </c:pt>
                <c:pt idx="5">
                  <c:v>1.6180555555555559E-2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80-AD43-85AA-6ABEB73CD7B8}"/>
            </c:ext>
          </c:extLst>
        </c:ser>
        <c:ser>
          <c:idx val="9"/>
          <c:order val="9"/>
          <c:tx>
            <c:strRef>
              <c:f>Sheet1!$B$11</c:f>
              <c:strCache>
                <c:ptCount val="1"/>
                <c:pt idx="0">
                  <c:v>Гацко Дмитрий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A00EF"/>
              </a:solidFill>
              <a:ln w="9525">
                <a:solidFill>
                  <a:srgbClr val="CA00EF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Sheet1!$R$11:$W$11</c:f>
              <c:numCache>
                <c:formatCode>[$-F400]h:mm:ss\ AM/PM</c:formatCode>
                <c:ptCount val="6"/>
                <c:pt idx="0">
                  <c:v>0</c:v>
                </c:pt>
                <c:pt idx="1">
                  <c:v>7.2569444444444435E-3</c:v>
                </c:pt>
                <c:pt idx="2">
                  <c:v>7.9166666666666656E-3</c:v>
                </c:pt>
                <c:pt idx="3">
                  <c:v>1.4143518518518521E-2</c:v>
                </c:pt>
                <c:pt idx="4">
                  <c:v>1.3981481481481484E-2</c:v>
                </c:pt>
                <c:pt idx="5">
                  <c:v>1.6122685185185191E-2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80-AD43-85AA-6ABEB73CD7B8}"/>
            </c:ext>
          </c:extLst>
        </c:ser>
        <c:ser>
          <c:idx val="10"/>
          <c:order val="10"/>
          <c:tx>
            <c:strRef>
              <c:f>Sheet1!$B$12</c:f>
              <c:strCache>
                <c:ptCount val="1"/>
                <c:pt idx="0">
                  <c:v>Шипуль Андрей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Sheet1!$R$12:$W$12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6.8171296296296287E-3</c:v>
                </c:pt>
                <c:pt idx="2">
                  <c:v>7.7083333333333327E-3</c:v>
                </c:pt>
                <c:pt idx="3">
                  <c:v>1.3460648148148152E-2</c:v>
                </c:pt>
                <c:pt idx="4">
                  <c:v>1.3449074074074079E-2</c:v>
                </c:pt>
                <c:pt idx="5">
                  <c:v>1.5833333333333338E-2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9B-014A-B79E-D7DCD9F1D05D}"/>
            </c:ext>
          </c:extLst>
        </c:ser>
        <c:ser>
          <c:idx val="11"/>
          <c:order val="11"/>
          <c:tx>
            <c:strRef>
              <c:f>Sheet1!$B$13</c:f>
              <c:strCache>
                <c:ptCount val="1"/>
                <c:pt idx="0">
                  <c:v>Новицкий Александр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Sheet1!$R$13:$W$13</c:f>
              <c:numCache>
                <c:formatCode>[$-F400]h:mm:ss\ AM/PM</c:formatCode>
                <c:ptCount val="6"/>
                <c:pt idx="0">
                  <c:v>0</c:v>
                </c:pt>
                <c:pt idx="1">
                  <c:v>7.2337962962962946E-3</c:v>
                </c:pt>
                <c:pt idx="2">
                  <c:v>8.2175925925925923E-3</c:v>
                </c:pt>
                <c:pt idx="3">
                  <c:v>1.471064814814815E-2</c:v>
                </c:pt>
                <c:pt idx="4">
                  <c:v>1.4375000000000002E-2</c:v>
                </c:pt>
                <c:pt idx="5">
                  <c:v>1.5798611111111117E-2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9B-014A-B79E-D7DCD9F1D05D}"/>
            </c:ext>
          </c:extLst>
        </c:ser>
        <c:ser>
          <c:idx val="12"/>
          <c:order val="12"/>
          <c:tx>
            <c:strRef>
              <c:f>Sheet1!$B$14</c:f>
              <c:strCache>
                <c:ptCount val="1"/>
                <c:pt idx="0">
                  <c:v>Головаченко Денис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Sheet1!$R$14:$W$14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6.9097222222222216E-3</c:v>
                </c:pt>
                <c:pt idx="2">
                  <c:v>7.951388888888888E-3</c:v>
                </c:pt>
                <c:pt idx="3">
                  <c:v>1.456018518518519E-2</c:v>
                </c:pt>
                <c:pt idx="4">
                  <c:v>1.4444444444444451E-2</c:v>
                </c:pt>
                <c:pt idx="5">
                  <c:v>1.5601851851851867E-2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9B-014A-B79E-D7DCD9F1D05D}"/>
            </c:ext>
          </c:extLst>
        </c:ser>
        <c:ser>
          <c:idx val="13"/>
          <c:order val="13"/>
          <c:tx>
            <c:strRef>
              <c:f>Sheet1!$B$15</c:f>
              <c:strCache>
                <c:ptCount val="1"/>
                <c:pt idx="0">
                  <c:v>Викентьев Алексей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Sheet1!$R$15:$W$15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6.0532407407407392E-3</c:v>
                </c:pt>
                <c:pt idx="2">
                  <c:v>6.7476851851851838E-3</c:v>
                </c:pt>
                <c:pt idx="3">
                  <c:v>1.2974537037037038E-2</c:v>
                </c:pt>
                <c:pt idx="4">
                  <c:v>1.2847222222222222E-2</c:v>
                </c:pt>
                <c:pt idx="5">
                  <c:v>1.5555555555555559E-2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9B-014A-B79E-D7DCD9F1D05D}"/>
            </c:ext>
          </c:extLst>
        </c:ser>
        <c:ser>
          <c:idx val="14"/>
          <c:order val="14"/>
          <c:tx>
            <c:strRef>
              <c:f>Sheet1!$B$16</c:f>
              <c:strCache>
                <c:ptCount val="1"/>
                <c:pt idx="0">
                  <c:v>Чечура Андрей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Sheet1!$R$16:$W$16</c:f>
              <c:numCache>
                <c:formatCode>[$-F400]h:mm:ss\ AM/PM</c:formatCode>
                <c:ptCount val="6"/>
                <c:pt idx="0">
                  <c:v>0</c:v>
                </c:pt>
                <c:pt idx="1">
                  <c:v>7.4652777777777773E-3</c:v>
                </c:pt>
                <c:pt idx="2">
                  <c:v>8.3217592592592579E-3</c:v>
                </c:pt>
                <c:pt idx="3">
                  <c:v>1.3333333333333336E-2</c:v>
                </c:pt>
                <c:pt idx="4">
                  <c:v>1.3148148148148152E-2</c:v>
                </c:pt>
                <c:pt idx="5">
                  <c:v>1.5069444444444455E-2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9B-014A-B79E-D7DCD9F1D05D}"/>
            </c:ext>
          </c:extLst>
        </c:ser>
        <c:ser>
          <c:idx val="15"/>
          <c:order val="15"/>
          <c:tx>
            <c:strRef>
              <c:f>Sheet1!$B$17</c:f>
              <c:strCache>
                <c:ptCount val="1"/>
                <c:pt idx="0">
                  <c:v>Щербенок Игорь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Sheet1!$R$17:$W$17</c:f>
              <c:numCache>
                <c:formatCode>[$-F400]h:mm:ss\ AM/PM</c:formatCode>
                <c:ptCount val="6"/>
                <c:pt idx="0">
                  <c:v>0</c:v>
                </c:pt>
                <c:pt idx="1">
                  <c:v>7.0370370370370352E-3</c:v>
                </c:pt>
                <c:pt idx="2">
                  <c:v>8.1481481481481474E-3</c:v>
                </c:pt>
                <c:pt idx="3">
                  <c:v>1.3310185185185185E-2</c:v>
                </c:pt>
                <c:pt idx="4">
                  <c:v>1.3287037037037038E-2</c:v>
                </c:pt>
                <c:pt idx="5">
                  <c:v>1.4849537037037043E-2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9B-014A-B79E-D7DCD9F1D05D}"/>
            </c:ext>
          </c:extLst>
        </c:ser>
        <c:ser>
          <c:idx val="16"/>
          <c:order val="16"/>
          <c:tx>
            <c:strRef>
              <c:f>Sheet1!$B$18</c:f>
              <c:strCache>
                <c:ptCount val="1"/>
                <c:pt idx="0">
                  <c:v>Слободько Дмитрий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Sheet1!$R$18:$W$18</c:f>
              <c:numCache>
                <c:formatCode>[$-F400]h:mm:ss\ AM/PM</c:formatCode>
                <c:ptCount val="6"/>
                <c:pt idx="0">
                  <c:v>0</c:v>
                </c:pt>
                <c:pt idx="1">
                  <c:v>5.3356481481481475E-3</c:v>
                </c:pt>
                <c:pt idx="2">
                  <c:v>6.3888888888888884E-3</c:v>
                </c:pt>
                <c:pt idx="3">
                  <c:v>1.2569444444444446E-2</c:v>
                </c:pt>
                <c:pt idx="4">
                  <c:v>1.2453703703703706E-2</c:v>
                </c:pt>
                <c:pt idx="5">
                  <c:v>1.4606481481481491E-2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9B-014A-B79E-D7DCD9F1D05D}"/>
            </c:ext>
          </c:extLst>
        </c:ser>
        <c:ser>
          <c:idx val="17"/>
          <c:order val="17"/>
          <c:tx>
            <c:strRef>
              <c:f>Sheet1!$B$19</c:f>
              <c:strCache>
                <c:ptCount val="1"/>
                <c:pt idx="0">
                  <c:v>Мармыль Ольга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Sheet1!$R$19:$W$19</c:f>
              <c:numCache>
                <c:formatCode>[$-F400]h:mm:ss\ AM/PM</c:formatCode>
                <c:ptCount val="6"/>
                <c:pt idx="0">
                  <c:v>0</c:v>
                </c:pt>
                <c:pt idx="1">
                  <c:v>8.0208333333333312E-3</c:v>
                </c:pt>
                <c:pt idx="2">
                  <c:v>9.0972222222222218E-3</c:v>
                </c:pt>
                <c:pt idx="3">
                  <c:v>1.2581018518518523E-2</c:v>
                </c:pt>
                <c:pt idx="4">
                  <c:v>1.2581018518518523E-2</c:v>
                </c:pt>
                <c:pt idx="5">
                  <c:v>1.4583333333333344E-2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9B-014A-B79E-D7DCD9F1D05D}"/>
            </c:ext>
          </c:extLst>
        </c:ser>
        <c:ser>
          <c:idx val="18"/>
          <c:order val="18"/>
          <c:tx>
            <c:strRef>
              <c:f>Sheet1!$B$20</c:f>
              <c:strCache>
                <c:ptCount val="1"/>
                <c:pt idx="0">
                  <c:v>Тарасенко Артем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Sheet1!$R$20:$W$20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6.4930555555555549E-3</c:v>
                </c:pt>
                <c:pt idx="2">
                  <c:v>7.3726851851851844E-3</c:v>
                </c:pt>
                <c:pt idx="3">
                  <c:v>1.2986111111111111E-2</c:v>
                </c:pt>
                <c:pt idx="4">
                  <c:v>1.2696759259259258E-2</c:v>
                </c:pt>
                <c:pt idx="5">
                  <c:v>1.4548611111111116E-2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9B-014A-B79E-D7DCD9F1D05D}"/>
            </c:ext>
          </c:extLst>
        </c:ser>
        <c:ser>
          <c:idx val="19"/>
          <c:order val="19"/>
          <c:tx>
            <c:strRef>
              <c:f>Sheet1!$B$21</c:f>
              <c:strCache>
                <c:ptCount val="1"/>
                <c:pt idx="0">
                  <c:v>Лисецкий Дмитрий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Sheet1!$R$21:$W$21</c:f>
              <c:numCache>
                <c:formatCode>[$-F400]h:mm:ss\ AM/PM</c:formatCode>
                <c:ptCount val="6"/>
                <c:pt idx="0">
                  <c:v>0</c:v>
                </c:pt>
                <c:pt idx="1">
                  <c:v>7.2106481481481475E-3</c:v>
                </c:pt>
                <c:pt idx="2">
                  <c:v>7.129629629629629E-3</c:v>
                </c:pt>
                <c:pt idx="3">
                  <c:v>1.1608796296296298E-2</c:v>
                </c:pt>
                <c:pt idx="4">
                  <c:v>1.1689814814814816E-2</c:v>
                </c:pt>
                <c:pt idx="5">
                  <c:v>1.4525462962962969E-2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9B-014A-B79E-D7DCD9F1D05D}"/>
            </c:ext>
          </c:extLst>
        </c:ser>
        <c:ser>
          <c:idx val="20"/>
          <c:order val="20"/>
          <c:tx>
            <c:strRef>
              <c:f>Sheet1!$B$22</c:f>
              <c:strCache>
                <c:ptCount val="1"/>
                <c:pt idx="0">
                  <c:v>Жиделев Александр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Sheet1!$R$22:$W$22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6.4583333333333324E-3</c:v>
                </c:pt>
                <c:pt idx="2">
                  <c:v>6.8518518518518512E-3</c:v>
                </c:pt>
                <c:pt idx="3">
                  <c:v>1.2511574074074078E-2</c:v>
                </c:pt>
                <c:pt idx="4">
                  <c:v>1.2233796296296302E-2</c:v>
                </c:pt>
                <c:pt idx="5">
                  <c:v>1.4027777777777785E-2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9B-014A-B79E-D7DCD9F1D05D}"/>
            </c:ext>
          </c:extLst>
        </c:ser>
        <c:ser>
          <c:idx val="21"/>
          <c:order val="21"/>
          <c:tx>
            <c:strRef>
              <c:f>Sheet1!$B$23</c:f>
              <c:strCache>
                <c:ptCount val="1"/>
                <c:pt idx="0">
                  <c:v>Астапкович Алексей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Sheet1!$R$23:$W$23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6.5162037037037029E-3</c:v>
                </c:pt>
                <c:pt idx="2">
                  <c:v>7.3032407407407404E-3</c:v>
                </c:pt>
                <c:pt idx="3">
                  <c:v>1.2199074074074077E-2</c:v>
                </c:pt>
                <c:pt idx="4">
                  <c:v>1.2083333333333338E-2</c:v>
                </c:pt>
                <c:pt idx="5">
                  <c:v>1.3854166666666674E-2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F9B-014A-B79E-D7DCD9F1D05D}"/>
            </c:ext>
          </c:extLst>
        </c:ser>
        <c:ser>
          <c:idx val="22"/>
          <c:order val="22"/>
          <c:tx>
            <c:strRef>
              <c:f>Sheet1!$B$24</c:f>
              <c:strCache>
                <c:ptCount val="1"/>
                <c:pt idx="0">
                  <c:v>Прокопович Сергей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Sheet1!$R$24:$W$24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6.0300925925925921E-3</c:v>
                </c:pt>
                <c:pt idx="2">
                  <c:v>6.3310185185185188E-3</c:v>
                </c:pt>
                <c:pt idx="3">
                  <c:v>1.2372685185185188E-2</c:v>
                </c:pt>
                <c:pt idx="4">
                  <c:v>1.2013888888888893E-2</c:v>
                </c:pt>
                <c:pt idx="5">
                  <c:v>1.3645833333333343E-2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F9B-014A-B79E-D7DCD9F1D05D}"/>
            </c:ext>
          </c:extLst>
        </c:ser>
        <c:ser>
          <c:idx val="23"/>
          <c:order val="23"/>
          <c:tx>
            <c:strRef>
              <c:f>Sheet1!$B$25</c:f>
              <c:strCache>
                <c:ptCount val="1"/>
                <c:pt idx="0">
                  <c:v>Куприянов Никита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Sheet1!$R$25:$W$25</c:f>
              <c:numCache>
                <c:formatCode>[$-F400]h:mm:ss\ AM/PM</c:formatCode>
                <c:ptCount val="6"/>
                <c:pt idx="0">
                  <c:v>0</c:v>
                </c:pt>
                <c:pt idx="1">
                  <c:v>5.9490740740740728E-3</c:v>
                </c:pt>
                <c:pt idx="2">
                  <c:v>6.6666666666666654E-3</c:v>
                </c:pt>
                <c:pt idx="3">
                  <c:v>1.1840277777777779E-2</c:v>
                </c:pt>
                <c:pt idx="4">
                  <c:v>1.1666666666666669E-2</c:v>
                </c:pt>
                <c:pt idx="5">
                  <c:v>1.3645833333333343E-2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F9B-014A-B79E-D7DCD9F1D05D}"/>
            </c:ext>
          </c:extLst>
        </c:ser>
        <c:ser>
          <c:idx val="24"/>
          <c:order val="24"/>
          <c:tx>
            <c:strRef>
              <c:f>Sheet1!$B$26</c:f>
              <c:strCache>
                <c:ptCount val="1"/>
                <c:pt idx="0">
                  <c:v>Третьяк Виктор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Sheet1!$R$26:$W$26</c:f>
              <c:numCache>
                <c:formatCode>[$-F400]h:mm:ss\ AM/PM</c:formatCode>
                <c:ptCount val="6"/>
                <c:pt idx="0">
                  <c:v>0</c:v>
                </c:pt>
                <c:pt idx="1">
                  <c:v>7.8009259259259247E-3</c:v>
                </c:pt>
                <c:pt idx="2">
                  <c:v>8.4837962962962948E-3</c:v>
                </c:pt>
                <c:pt idx="3">
                  <c:v>1.2743055555555556E-2</c:v>
                </c:pt>
                <c:pt idx="4">
                  <c:v>1.2662037037037038E-2</c:v>
                </c:pt>
                <c:pt idx="5">
                  <c:v>1.3495370370370373E-2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F9B-014A-B79E-D7DCD9F1D05D}"/>
            </c:ext>
          </c:extLst>
        </c:ser>
        <c:ser>
          <c:idx val="25"/>
          <c:order val="25"/>
          <c:tx>
            <c:strRef>
              <c:f>Sheet1!$B$27</c:f>
              <c:strCache>
                <c:ptCount val="1"/>
                <c:pt idx="0">
                  <c:v>Раёв Сергей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Sheet1!$R$27:$W$27</c:f>
              <c:numCache>
                <c:formatCode>[$-F400]h:mm:ss\ AM/PM</c:formatCode>
                <c:ptCount val="6"/>
                <c:pt idx="0">
                  <c:v>0</c:v>
                </c:pt>
                <c:pt idx="1">
                  <c:v>4.9189814814814808E-3</c:v>
                </c:pt>
                <c:pt idx="2">
                  <c:v>5.3124999999999995E-3</c:v>
                </c:pt>
                <c:pt idx="3">
                  <c:v>1.0995370370370371E-2</c:v>
                </c:pt>
                <c:pt idx="4">
                  <c:v>1.0729166666666668E-2</c:v>
                </c:pt>
                <c:pt idx="5">
                  <c:v>1.318287037037038E-2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F9B-014A-B79E-D7DCD9F1D05D}"/>
            </c:ext>
          </c:extLst>
        </c:ser>
        <c:ser>
          <c:idx val="26"/>
          <c:order val="26"/>
          <c:tx>
            <c:strRef>
              <c:f>Sheet1!$B$28</c:f>
              <c:strCache>
                <c:ptCount val="1"/>
                <c:pt idx="0">
                  <c:v>Дашкевич Павел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Sheet1!$R$28:$W$28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6.5162037037037029E-3</c:v>
                </c:pt>
                <c:pt idx="2">
                  <c:v>6.8865740740740736E-3</c:v>
                </c:pt>
                <c:pt idx="3">
                  <c:v>1.1886574074074077E-2</c:v>
                </c:pt>
                <c:pt idx="4">
                  <c:v>1.1701388888888893E-2</c:v>
                </c:pt>
                <c:pt idx="5">
                  <c:v>1.3101851851851865E-2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F9B-014A-B79E-D7DCD9F1D05D}"/>
            </c:ext>
          </c:extLst>
        </c:ser>
        <c:ser>
          <c:idx val="27"/>
          <c:order val="27"/>
          <c:tx>
            <c:strRef>
              <c:f>Sheet1!$B$29</c:f>
              <c:strCache>
                <c:ptCount val="1"/>
                <c:pt idx="0">
                  <c:v>Стародуб Евгений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Sheet1!$R$29:$W$29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6.3310185185185179E-3</c:v>
                </c:pt>
                <c:pt idx="2">
                  <c:v>7.2569444444444443E-3</c:v>
                </c:pt>
                <c:pt idx="3">
                  <c:v>1.1562500000000003E-2</c:v>
                </c:pt>
                <c:pt idx="4">
                  <c:v>1.0937500000000003E-2</c:v>
                </c:pt>
                <c:pt idx="5">
                  <c:v>1.2696759259259269E-2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F9B-014A-B79E-D7DCD9F1D05D}"/>
            </c:ext>
          </c:extLst>
        </c:ser>
        <c:ser>
          <c:idx val="28"/>
          <c:order val="28"/>
          <c:tx>
            <c:strRef>
              <c:f>Sheet1!$B$30</c:f>
              <c:strCache>
                <c:ptCount val="1"/>
                <c:pt idx="0">
                  <c:v>Остапюк Андрей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Sheet1!$R$30:$W$30</c:f>
              <c:numCache>
                <c:formatCode>[$-F400]h:mm:ss\ AM/PM</c:formatCode>
                <c:ptCount val="6"/>
                <c:pt idx="0">
                  <c:v>0</c:v>
                </c:pt>
                <c:pt idx="1">
                  <c:v>7.9282407407407392E-3</c:v>
                </c:pt>
                <c:pt idx="2">
                  <c:v>8.8541666666666664E-3</c:v>
                </c:pt>
                <c:pt idx="3">
                  <c:v>1.2071759259259265E-2</c:v>
                </c:pt>
                <c:pt idx="4">
                  <c:v>1.1886574074074081E-2</c:v>
                </c:pt>
                <c:pt idx="5">
                  <c:v>1.2638888888888901E-2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F9B-014A-B79E-D7DCD9F1D05D}"/>
            </c:ext>
          </c:extLst>
        </c:ser>
        <c:ser>
          <c:idx val="29"/>
          <c:order val="29"/>
          <c:tx>
            <c:strRef>
              <c:f>Sheet1!$B$31</c:f>
              <c:strCache>
                <c:ptCount val="1"/>
                <c:pt idx="0">
                  <c:v>Добудько Иван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Sheet1!$R$31:$W$31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6.377314814814814E-3</c:v>
                </c:pt>
                <c:pt idx="2">
                  <c:v>6.6319444444444438E-3</c:v>
                </c:pt>
                <c:pt idx="3">
                  <c:v>1.1458333333333338E-2</c:v>
                </c:pt>
                <c:pt idx="4">
                  <c:v>1.0937500000000006E-2</c:v>
                </c:pt>
                <c:pt idx="5">
                  <c:v>1.2615740740740754E-2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F9B-014A-B79E-D7DCD9F1D05D}"/>
            </c:ext>
          </c:extLst>
        </c:ser>
        <c:ser>
          <c:idx val="30"/>
          <c:order val="30"/>
          <c:tx>
            <c:strRef>
              <c:f>Sheet1!$B$32</c:f>
              <c:strCache>
                <c:ptCount val="1"/>
                <c:pt idx="0">
                  <c:v>Камчатный Владимир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Sheet1!$R$32:$W$32</c:f>
              <c:numCache>
                <c:formatCode>[$-F400]h:mm:ss\ AM/PM</c:formatCode>
                <c:ptCount val="6"/>
                <c:pt idx="0">
                  <c:v>0</c:v>
                </c:pt>
                <c:pt idx="1">
                  <c:v>5.0810185185185177E-3</c:v>
                </c:pt>
                <c:pt idx="2">
                  <c:v>5.7407407407407407E-3</c:v>
                </c:pt>
                <c:pt idx="3">
                  <c:v>1.1562500000000003E-2</c:v>
                </c:pt>
                <c:pt idx="4">
                  <c:v>1.1215277777777782E-2</c:v>
                </c:pt>
                <c:pt idx="5">
                  <c:v>1.2106481481481489E-2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F9B-014A-B79E-D7DCD9F1D05D}"/>
            </c:ext>
          </c:extLst>
        </c:ser>
        <c:ser>
          <c:idx val="31"/>
          <c:order val="31"/>
          <c:tx>
            <c:strRef>
              <c:f>Sheet1!$B$33</c:f>
              <c:strCache>
                <c:ptCount val="1"/>
                <c:pt idx="0">
                  <c:v>KOZEL ANDREI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Sheet1!$R$33:$W$33</c:f>
              <c:numCache>
                <c:formatCode>[$-F400]h:mm:ss\ AM/PM</c:formatCode>
                <c:ptCount val="6"/>
                <c:pt idx="0">
                  <c:v>0</c:v>
                </c:pt>
                <c:pt idx="1">
                  <c:v>5.2893518518518515E-3</c:v>
                </c:pt>
                <c:pt idx="2">
                  <c:v>6.1342592592592594E-3</c:v>
                </c:pt>
                <c:pt idx="3">
                  <c:v>1.1388888888888889E-2</c:v>
                </c:pt>
                <c:pt idx="4">
                  <c:v>1.1168981481481481E-2</c:v>
                </c:pt>
                <c:pt idx="5">
                  <c:v>1.1759259259259261E-2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F9B-014A-B79E-D7DCD9F1D05D}"/>
            </c:ext>
          </c:extLst>
        </c:ser>
        <c:ser>
          <c:idx val="32"/>
          <c:order val="32"/>
          <c:tx>
            <c:strRef>
              <c:f>Sheet1!$B$34</c:f>
              <c:strCache>
                <c:ptCount val="1"/>
                <c:pt idx="0">
                  <c:v>Рудников Владимир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Sheet1!$R$34:$W$34</c:f>
              <c:numCache>
                <c:formatCode>[$-F400]h:mm:ss\ AM/PM</c:formatCode>
                <c:ptCount val="6"/>
                <c:pt idx="0">
                  <c:v>0</c:v>
                </c:pt>
                <c:pt idx="1">
                  <c:v>7.2569444444444435E-3</c:v>
                </c:pt>
                <c:pt idx="2">
                  <c:v>7.1412037037037034E-3</c:v>
                </c:pt>
                <c:pt idx="3">
                  <c:v>1.1712962962962967E-2</c:v>
                </c:pt>
                <c:pt idx="4">
                  <c:v>1.0879629629629635E-2</c:v>
                </c:pt>
                <c:pt idx="5">
                  <c:v>1.1759259259259268E-2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F9B-014A-B79E-D7DCD9F1D05D}"/>
            </c:ext>
          </c:extLst>
        </c:ser>
        <c:ser>
          <c:idx val="33"/>
          <c:order val="33"/>
          <c:tx>
            <c:strRef>
              <c:f>Sheet1!$B$35</c:f>
              <c:strCache>
                <c:ptCount val="1"/>
                <c:pt idx="0">
                  <c:v>Акулич Антон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Sheet1!$R$35:$W$35</c:f>
              <c:numCache>
                <c:formatCode>[$-F400]h:mm:ss\ AM/PM</c:formatCode>
                <c:ptCount val="6"/>
                <c:pt idx="0">
                  <c:v>0</c:v>
                </c:pt>
                <c:pt idx="1">
                  <c:v>5.3819444444444435E-3</c:v>
                </c:pt>
                <c:pt idx="2">
                  <c:v>6.1226851851851841E-3</c:v>
                </c:pt>
                <c:pt idx="3">
                  <c:v>9.8958333333333329E-3</c:v>
                </c:pt>
                <c:pt idx="4">
                  <c:v>9.7569444444444431E-3</c:v>
                </c:pt>
                <c:pt idx="5">
                  <c:v>1.158564814814815E-2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F9B-014A-B79E-D7DCD9F1D05D}"/>
            </c:ext>
          </c:extLst>
        </c:ser>
        <c:ser>
          <c:idx val="34"/>
          <c:order val="34"/>
          <c:tx>
            <c:strRef>
              <c:f>Sheet1!$B$36</c:f>
              <c:strCache>
                <c:ptCount val="1"/>
                <c:pt idx="0">
                  <c:v>Пашкевич Антон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Sheet1!$R$36:$W$36</c:f>
              <c:numCache>
                <c:formatCode>[$-F400]h:mm:ss\ AM/PM</c:formatCode>
                <c:ptCount val="6"/>
                <c:pt idx="0">
                  <c:v>0</c:v>
                </c:pt>
                <c:pt idx="1">
                  <c:v>5.1504629629629609E-3</c:v>
                </c:pt>
                <c:pt idx="2">
                  <c:v>5.9722222222222208E-3</c:v>
                </c:pt>
                <c:pt idx="3">
                  <c:v>1.1076388888888893E-2</c:v>
                </c:pt>
                <c:pt idx="4">
                  <c:v>1.1041666666666672E-2</c:v>
                </c:pt>
                <c:pt idx="5">
                  <c:v>1.1412037037037047E-2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F9B-014A-B79E-D7DCD9F1D05D}"/>
            </c:ext>
          </c:extLst>
        </c:ser>
        <c:ser>
          <c:idx val="35"/>
          <c:order val="35"/>
          <c:tx>
            <c:strRef>
              <c:f>Sheet1!$B$37</c:f>
              <c:strCache>
                <c:ptCount val="1"/>
                <c:pt idx="0">
                  <c:v>Леончик Юрий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Sheet1!$R$37:$W$37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6.3425925925925915E-3</c:v>
                </c:pt>
                <c:pt idx="2">
                  <c:v>6.9444444444444441E-3</c:v>
                </c:pt>
                <c:pt idx="3">
                  <c:v>1.0925925925925929E-2</c:v>
                </c:pt>
                <c:pt idx="4">
                  <c:v>1.0763888888888892E-2</c:v>
                </c:pt>
                <c:pt idx="5">
                  <c:v>1.0983796296296304E-2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F9B-014A-B79E-D7DCD9F1D05D}"/>
            </c:ext>
          </c:extLst>
        </c:ser>
        <c:ser>
          <c:idx val="36"/>
          <c:order val="36"/>
          <c:tx>
            <c:strRef>
              <c:f>Sheet1!$B$38</c:f>
              <c:strCache>
                <c:ptCount val="1"/>
                <c:pt idx="0">
                  <c:v>Лукьянов Александр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Sheet1!$R$38:$W$38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6.4583333333333324E-3</c:v>
                </c:pt>
                <c:pt idx="2">
                  <c:v>6.6203703703703702E-3</c:v>
                </c:pt>
                <c:pt idx="3">
                  <c:v>9.8379629629629685E-3</c:v>
                </c:pt>
                <c:pt idx="4">
                  <c:v>9.5833333333333395E-3</c:v>
                </c:pt>
                <c:pt idx="5">
                  <c:v>1.0752314814814826E-2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F9B-014A-B79E-D7DCD9F1D05D}"/>
            </c:ext>
          </c:extLst>
        </c:ser>
        <c:ser>
          <c:idx val="37"/>
          <c:order val="37"/>
          <c:tx>
            <c:strRef>
              <c:f>Sheet1!$B$39</c:f>
              <c:strCache>
                <c:ptCount val="1"/>
                <c:pt idx="0">
                  <c:v>Тумаш Василий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Sheet1!$R$39:$W$39</c:f>
              <c:numCache>
                <c:formatCode>[$-F400]h:mm:ss\ AM/PM</c:formatCode>
                <c:ptCount val="6"/>
                <c:pt idx="0">
                  <c:v>0</c:v>
                </c:pt>
                <c:pt idx="1">
                  <c:v>5.1851851851851842E-3</c:v>
                </c:pt>
                <c:pt idx="2">
                  <c:v>5.6018518518518509E-3</c:v>
                </c:pt>
                <c:pt idx="3">
                  <c:v>9.5023148148148141E-3</c:v>
                </c:pt>
                <c:pt idx="4">
                  <c:v>9.3518518518518508E-3</c:v>
                </c:pt>
                <c:pt idx="5">
                  <c:v>1.0694444444444451E-2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F9B-014A-B79E-D7DCD9F1D05D}"/>
            </c:ext>
          </c:extLst>
        </c:ser>
        <c:ser>
          <c:idx val="38"/>
          <c:order val="38"/>
          <c:tx>
            <c:strRef>
              <c:f>Sheet1!$B$40</c:f>
              <c:strCache>
                <c:ptCount val="1"/>
                <c:pt idx="0">
                  <c:v>Храмов Виталий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Sheet1!$R$40:$W$40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6.7708333333333318E-3</c:v>
                </c:pt>
                <c:pt idx="2">
                  <c:v>7.3726851851851835E-3</c:v>
                </c:pt>
                <c:pt idx="3">
                  <c:v>1.0659722222222223E-2</c:v>
                </c:pt>
                <c:pt idx="4">
                  <c:v>1.0208333333333333E-2</c:v>
                </c:pt>
                <c:pt idx="5">
                  <c:v>1.0601851851851855E-2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F9B-014A-B79E-D7DCD9F1D05D}"/>
            </c:ext>
          </c:extLst>
        </c:ser>
        <c:ser>
          <c:idx val="39"/>
          <c:order val="39"/>
          <c:tx>
            <c:strRef>
              <c:f>Sheet1!$B$41</c:f>
              <c:strCache>
                <c:ptCount val="1"/>
                <c:pt idx="0">
                  <c:v>Шмерко Андрей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Sheet1!$R$41:$W$41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6.8634259259259247E-3</c:v>
                </c:pt>
                <c:pt idx="2">
                  <c:v>7.3495370370370364E-3</c:v>
                </c:pt>
                <c:pt idx="3">
                  <c:v>9.918981481481487E-3</c:v>
                </c:pt>
                <c:pt idx="4">
                  <c:v>9.2824074074074128E-3</c:v>
                </c:pt>
                <c:pt idx="5">
                  <c:v>1.0405092592592605E-2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F9B-014A-B79E-D7DCD9F1D05D}"/>
            </c:ext>
          </c:extLst>
        </c:ser>
        <c:ser>
          <c:idx val="40"/>
          <c:order val="40"/>
          <c:tx>
            <c:strRef>
              <c:f>Sheet1!$B$42</c:f>
              <c:strCache>
                <c:ptCount val="1"/>
                <c:pt idx="0">
                  <c:v>Гуштын Никита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Sheet1!$R$42:$W$42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6.469907407407406E-3</c:v>
                </c:pt>
                <c:pt idx="2">
                  <c:v>7.0023148148148136E-3</c:v>
                </c:pt>
                <c:pt idx="3">
                  <c:v>1.1041666666666672E-2</c:v>
                </c:pt>
                <c:pt idx="4">
                  <c:v>1.0833333333333337E-2</c:v>
                </c:pt>
                <c:pt idx="5">
                  <c:v>1.0393518518518524E-2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F9B-014A-B79E-D7DCD9F1D05D}"/>
            </c:ext>
          </c:extLst>
        </c:ser>
        <c:ser>
          <c:idx val="41"/>
          <c:order val="41"/>
          <c:tx>
            <c:strRef>
              <c:f>Sheet1!$B$43</c:f>
              <c:strCache>
                <c:ptCount val="1"/>
                <c:pt idx="0">
                  <c:v>Малевич Леонид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Sheet1!$R$43:$W$43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6.2268518518518506E-3</c:v>
                </c:pt>
                <c:pt idx="2">
                  <c:v>6.8749999999999992E-3</c:v>
                </c:pt>
                <c:pt idx="3">
                  <c:v>9.5601851851851855E-3</c:v>
                </c:pt>
                <c:pt idx="4">
                  <c:v>9.2592592592592587E-3</c:v>
                </c:pt>
                <c:pt idx="5">
                  <c:v>1.0393518518518524E-2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F9B-014A-B79E-D7DCD9F1D05D}"/>
            </c:ext>
          </c:extLst>
        </c:ser>
        <c:ser>
          <c:idx val="42"/>
          <c:order val="42"/>
          <c:tx>
            <c:strRef>
              <c:f>Sheet1!$B$44</c:f>
              <c:strCache>
                <c:ptCount val="1"/>
                <c:pt idx="0">
                  <c:v>Iordan Andrey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Sheet1!$R$44:$W$44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6.3541666666666659E-3</c:v>
                </c:pt>
                <c:pt idx="2">
                  <c:v>6.7708333333333327E-3</c:v>
                </c:pt>
                <c:pt idx="3">
                  <c:v>9.2824074074074094E-3</c:v>
                </c:pt>
                <c:pt idx="4">
                  <c:v>8.6226851851851881E-3</c:v>
                </c:pt>
                <c:pt idx="5">
                  <c:v>1.0185185185185193E-2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F9B-014A-B79E-D7DCD9F1D05D}"/>
            </c:ext>
          </c:extLst>
        </c:ser>
        <c:ser>
          <c:idx val="43"/>
          <c:order val="43"/>
          <c:tx>
            <c:strRef>
              <c:f>Sheet1!$B$45</c:f>
              <c:strCache>
                <c:ptCount val="1"/>
                <c:pt idx="0">
                  <c:v>Yarotski Yauheni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Sheet1!$R$45:$W$45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6.5856481481481478E-3</c:v>
                </c:pt>
                <c:pt idx="2">
                  <c:v>6.5509259259259253E-3</c:v>
                </c:pt>
                <c:pt idx="3">
                  <c:v>1.0601851851851855E-2</c:v>
                </c:pt>
                <c:pt idx="4">
                  <c:v>1.0335648148148153E-2</c:v>
                </c:pt>
                <c:pt idx="5">
                  <c:v>9.5833333333333465E-3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F9B-014A-B79E-D7DCD9F1D05D}"/>
            </c:ext>
          </c:extLst>
        </c:ser>
        <c:ser>
          <c:idx val="44"/>
          <c:order val="44"/>
          <c:tx>
            <c:strRef>
              <c:f>Sheet1!$B$46</c:f>
              <c:strCache>
                <c:ptCount val="1"/>
                <c:pt idx="0">
                  <c:v>Jasinsky Sergey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Sheet1!$R$46:$W$46</c:f>
              <c:numCache>
                <c:formatCode>[$-F400]h:mm:ss\ AM/PM</c:formatCode>
                <c:ptCount val="6"/>
                <c:pt idx="0">
                  <c:v>0</c:v>
                </c:pt>
                <c:pt idx="1">
                  <c:v>5.578703703703702E-3</c:v>
                </c:pt>
                <c:pt idx="2">
                  <c:v>6.4236111111111091E-3</c:v>
                </c:pt>
                <c:pt idx="3">
                  <c:v>8.2407407407407429E-3</c:v>
                </c:pt>
                <c:pt idx="4">
                  <c:v>8.2754629629629636E-3</c:v>
                </c:pt>
                <c:pt idx="5">
                  <c:v>9.4444444444444497E-3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F9B-014A-B79E-D7DCD9F1D05D}"/>
            </c:ext>
          </c:extLst>
        </c:ser>
        <c:ser>
          <c:idx val="45"/>
          <c:order val="45"/>
          <c:tx>
            <c:strRef>
              <c:f>Sheet1!$B$47</c:f>
              <c:strCache>
                <c:ptCount val="1"/>
                <c:pt idx="0">
                  <c:v>Албычев Антон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Sheet1!$R$47:$W$47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6.0300925925925921E-3</c:v>
                </c:pt>
                <c:pt idx="2">
                  <c:v>6.5509259259259253E-3</c:v>
                </c:pt>
                <c:pt idx="3">
                  <c:v>8.4722222222222213E-3</c:v>
                </c:pt>
                <c:pt idx="4">
                  <c:v>8.4606481481481477E-3</c:v>
                </c:pt>
                <c:pt idx="5">
                  <c:v>8.9236111111111183E-3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F9B-014A-B79E-D7DCD9F1D05D}"/>
            </c:ext>
          </c:extLst>
        </c:ser>
        <c:ser>
          <c:idx val="46"/>
          <c:order val="46"/>
          <c:tx>
            <c:strRef>
              <c:f>Sheet1!$B$48</c:f>
              <c:strCache>
                <c:ptCount val="1"/>
                <c:pt idx="0">
                  <c:v>Козявкин Евгений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Sheet1!$R$48:$W$48</c:f>
              <c:numCache>
                <c:formatCode>[$-F400]h:mm:ss\ AM/PM</c:formatCode>
                <c:ptCount val="6"/>
                <c:pt idx="0">
                  <c:v>0</c:v>
                </c:pt>
                <c:pt idx="1">
                  <c:v>5.6134259259259254E-3</c:v>
                </c:pt>
                <c:pt idx="2">
                  <c:v>6.2847222222222228E-3</c:v>
                </c:pt>
                <c:pt idx="3">
                  <c:v>9.9189814814814835E-3</c:v>
                </c:pt>
                <c:pt idx="4">
                  <c:v>9.6875000000000017E-3</c:v>
                </c:pt>
                <c:pt idx="5">
                  <c:v>8.6574074074074123E-3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F9B-014A-B79E-D7DCD9F1D05D}"/>
            </c:ext>
          </c:extLst>
        </c:ser>
        <c:ser>
          <c:idx val="47"/>
          <c:order val="47"/>
          <c:tx>
            <c:strRef>
              <c:f>Sheet1!$B$49</c:f>
              <c:strCache>
                <c:ptCount val="1"/>
                <c:pt idx="0">
                  <c:v>Конопляник Владимир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Sheet1!$R$49:$W$49</c:f>
              <c:numCache>
                <c:formatCode>[$-F400]h:mm:ss\ AM/PM</c:formatCode>
                <c:ptCount val="6"/>
                <c:pt idx="0">
                  <c:v>0</c:v>
                </c:pt>
                <c:pt idx="1">
                  <c:v>5.2662037037037026E-3</c:v>
                </c:pt>
                <c:pt idx="2">
                  <c:v>5.532407407407406E-3</c:v>
                </c:pt>
                <c:pt idx="3">
                  <c:v>8.6574074074074053E-3</c:v>
                </c:pt>
                <c:pt idx="4">
                  <c:v>8.1365740740740738E-3</c:v>
                </c:pt>
                <c:pt idx="5">
                  <c:v>8.5648148148148168E-3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F9B-014A-B79E-D7DCD9F1D05D}"/>
            </c:ext>
          </c:extLst>
        </c:ser>
        <c:ser>
          <c:idx val="48"/>
          <c:order val="48"/>
          <c:tx>
            <c:strRef>
              <c:f>Sheet1!$B$50</c:f>
              <c:strCache>
                <c:ptCount val="1"/>
                <c:pt idx="0">
                  <c:v>Гайдук Ольга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Sheet1!$R$50:$W$50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6.6087962962962958E-3</c:v>
                </c:pt>
                <c:pt idx="2">
                  <c:v>7.6041666666666662E-3</c:v>
                </c:pt>
                <c:pt idx="3">
                  <c:v>8.9351851851851884E-3</c:v>
                </c:pt>
                <c:pt idx="4">
                  <c:v>8.7152777777777801E-3</c:v>
                </c:pt>
                <c:pt idx="5">
                  <c:v>8.5416666666666766E-3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F9B-014A-B79E-D7DCD9F1D05D}"/>
            </c:ext>
          </c:extLst>
        </c:ser>
        <c:ser>
          <c:idx val="49"/>
          <c:order val="49"/>
          <c:tx>
            <c:strRef>
              <c:f>Sheet1!$B$51</c:f>
              <c:strCache>
                <c:ptCount val="1"/>
                <c:pt idx="0">
                  <c:v>Максименко Никита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Sheet1!$R$51:$W$51</c:f>
              <c:numCache>
                <c:formatCode>[$-F400]h:mm:ss\ AM/PM</c:formatCode>
                <c:ptCount val="6"/>
                <c:pt idx="0">
                  <c:v>0</c:v>
                </c:pt>
                <c:pt idx="1">
                  <c:v>4.5138888888888867E-3</c:v>
                </c:pt>
                <c:pt idx="2">
                  <c:v>4.1435185185185169E-3</c:v>
                </c:pt>
                <c:pt idx="3">
                  <c:v>7.2800925925925949E-3</c:v>
                </c:pt>
                <c:pt idx="4">
                  <c:v>7.2222222222222271E-3</c:v>
                </c:pt>
                <c:pt idx="5">
                  <c:v>8.0671296296296394E-3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F9B-014A-B79E-D7DCD9F1D05D}"/>
            </c:ext>
          </c:extLst>
        </c:ser>
        <c:ser>
          <c:idx val="50"/>
          <c:order val="50"/>
          <c:tx>
            <c:strRef>
              <c:f>Sheet1!$B$52</c:f>
              <c:strCache>
                <c:ptCount val="1"/>
                <c:pt idx="0">
                  <c:v>Ющенко Полина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Sheet1!$R$52:$W$52</c:f>
              <c:numCache>
                <c:formatCode>[$-F400]h:mm:ss\ AM/PM</c:formatCode>
                <c:ptCount val="6"/>
                <c:pt idx="0">
                  <c:v>0</c:v>
                </c:pt>
                <c:pt idx="1">
                  <c:v>3.9351851851851839E-3</c:v>
                </c:pt>
                <c:pt idx="2">
                  <c:v>4.5601851851851845E-3</c:v>
                </c:pt>
                <c:pt idx="3">
                  <c:v>8.333333333333335E-3</c:v>
                </c:pt>
                <c:pt idx="4">
                  <c:v>7.9513888888888898E-3</c:v>
                </c:pt>
                <c:pt idx="5">
                  <c:v>7.5925925925925952E-3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F9B-014A-B79E-D7DCD9F1D05D}"/>
            </c:ext>
          </c:extLst>
        </c:ser>
        <c:ser>
          <c:idx val="51"/>
          <c:order val="51"/>
          <c:tx>
            <c:strRef>
              <c:f>Sheet1!$B$53</c:f>
              <c:strCache>
                <c:ptCount val="1"/>
                <c:pt idx="0">
                  <c:v>Попова Светлана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Sheet1!$R$53:$W$53</c:f>
              <c:numCache>
                <c:formatCode>[$-F400]h:mm:ss\ AM/PM</c:formatCode>
                <c:ptCount val="6"/>
                <c:pt idx="0">
                  <c:v>0</c:v>
                </c:pt>
                <c:pt idx="1">
                  <c:v>5.0578703703703688E-3</c:v>
                </c:pt>
                <c:pt idx="2">
                  <c:v>5.8796296296296287E-3</c:v>
                </c:pt>
                <c:pt idx="3">
                  <c:v>7.7777777777777793E-3</c:v>
                </c:pt>
                <c:pt idx="4">
                  <c:v>7.6041666666666688E-3</c:v>
                </c:pt>
                <c:pt idx="5">
                  <c:v>6.770833333333337E-3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F9B-014A-B79E-D7DCD9F1D05D}"/>
            </c:ext>
          </c:extLst>
        </c:ser>
        <c:ser>
          <c:idx val="52"/>
          <c:order val="52"/>
          <c:tx>
            <c:strRef>
              <c:f>Sheet1!$B$54</c:f>
              <c:strCache>
                <c:ptCount val="1"/>
                <c:pt idx="0">
                  <c:v>Матюш Александр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Sheet1!$R$54:$W$54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6.3310185185185179E-3</c:v>
                </c:pt>
                <c:pt idx="2">
                  <c:v>6.9097222222222216E-3</c:v>
                </c:pt>
                <c:pt idx="3">
                  <c:v>8.0902777777777796E-3</c:v>
                </c:pt>
                <c:pt idx="4">
                  <c:v>7.2106481481481535E-3</c:v>
                </c:pt>
                <c:pt idx="5">
                  <c:v>6.4467592592592701E-3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F9B-014A-B79E-D7DCD9F1D05D}"/>
            </c:ext>
          </c:extLst>
        </c:ser>
        <c:ser>
          <c:idx val="53"/>
          <c:order val="53"/>
          <c:tx>
            <c:strRef>
              <c:f>Sheet1!$B$55</c:f>
              <c:strCache>
                <c:ptCount val="1"/>
                <c:pt idx="0">
                  <c:v>Сплошной Алексей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Sheet1!$R$55:$W$55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6.4004629629629628E-3</c:v>
                </c:pt>
                <c:pt idx="2">
                  <c:v>6.5277777777777782E-3</c:v>
                </c:pt>
                <c:pt idx="3">
                  <c:v>6.9097222222222268E-3</c:v>
                </c:pt>
                <c:pt idx="4">
                  <c:v>6.7013888888888956E-3</c:v>
                </c:pt>
                <c:pt idx="5">
                  <c:v>6.4004629629629758E-3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F9B-014A-B79E-D7DCD9F1D05D}"/>
            </c:ext>
          </c:extLst>
        </c:ser>
        <c:ser>
          <c:idx val="54"/>
          <c:order val="54"/>
          <c:tx>
            <c:strRef>
              <c:f>Sheet1!$B$56</c:f>
              <c:strCache>
                <c:ptCount val="1"/>
                <c:pt idx="0">
                  <c:v>Викентьева Елена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Sheet1!$R$56:$W$56</c:f>
              <c:numCache>
                <c:formatCode>[$-F400]h:mm:ss\ AM/PM</c:formatCode>
                <c:ptCount val="6"/>
                <c:pt idx="0">
                  <c:v>0</c:v>
                </c:pt>
                <c:pt idx="1">
                  <c:v>5.2662037037037026E-3</c:v>
                </c:pt>
                <c:pt idx="2">
                  <c:v>5.8564814814814799E-3</c:v>
                </c:pt>
                <c:pt idx="3">
                  <c:v>7.4537037037037124E-3</c:v>
                </c:pt>
                <c:pt idx="4">
                  <c:v>7.0601851851851971E-3</c:v>
                </c:pt>
                <c:pt idx="5">
                  <c:v>6.1458333333333504E-3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F9B-014A-B79E-D7DCD9F1D05D}"/>
            </c:ext>
          </c:extLst>
        </c:ser>
        <c:ser>
          <c:idx val="55"/>
          <c:order val="55"/>
          <c:tx>
            <c:strRef>
              <c:f>Sheet1!$B$57</c:f>
              <c:strCache>
                <c:ptCount val="1"/>
                <c:pt idx="0">
                  <c:v>Манюхин Андрей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Sheet1!$R$57:$W$57</c:f>
              <c:numCache>
                <c:formatCode>[$-F400]h:mm:ss\ AM/PM</c:formatCode>
                <c:ptCount val="6"/>
                <c:pt idx="0">
                  <c:v>0</c:v>
                </c:pt>
                <c:pt idx="1">
                  <c:v>3.3680555555555547E-3</c:v>
                </c:pt>
                <c:pt idx="2">
                  <c:v>3.472222222222222E-3</c:v>
                </c:pt>
                <c:pt idx="3">
                  <c:v>7.65046296296297E-3</c:v>
                </c:pt>
                <c:pt idx="4">
                  <c:v>7.5231481481481538E-3</c:v>
                </c:pt>
                <c:pt idx="5">
                  <c:v>5.2662037037037104E-3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F9B-014A-B79E-D7DCD9F1D05D}"/>
            </c:ext>
          </c:extLst>
        </c:ser>
        <c:ser>
          <c:idx val="56"/>
          <c:order val="56"/>
          <c:tx>
            <c:strRef>
              <c:f>Sheet1!$B$58</c:f>
              <c:strCache>
                <c:ptCount val="1"/>
                <c:pt idx="0">
                  <c:v>LESIUKOU ALIAKSANDR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Sheet1!$R$58:$W$58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6.215277777777777E-3</c:v>
                </c:pt>
                <c:pt idx="2">
                  <c:v>7.106481481481481E-3</c:v>
                </c:pt>
                <c:pt idx="3">
                  <c:v>3.7615740740740838E-3</c:v>
                </c:pt>
                <c:pt idx="4">
                  <c:v>3.5069444444444514E-3</c:v>
                </c:pt>
                <c:pt idx="5">
                  <c:v>3.8310185185185322E-3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F9B-014A-B79E-D7DCD9F1D05D}"/>
            </c:ext>
          </c:extLst>
        </c:ser>
        <c:ser>
          <c:idx val="57"/>
          <c:order val="57"/>
          <c:tx>
            <c:strRef>
              <c:f>Sheet1!$B$59</c:f>
              <c:strCache>
                <c:ptCount val="1"/>
                <c:pt idx="0">
                  <c:v>Афанасьев Владислав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Sheet1!$R$59:$W$59</c:f>
              <c:numCache>
                <c:formatCode>[$-F400]h:mm:ss\ AM/PM</c:formatCode>
                <c:ptCount val="6"/>
                <c:pt idx="0">
                  <c:v>0</c:v>
                </c:pt>
                <c:pt idx="1">
                  <c:v>3.3101851851851851E-3</c:v>
                </c:pt>
                <c:pt idx="2">
                  <c:v>3.6111111111111118E-3</c:v>
                </c:pt>
                <c:pt idx="3">
                  <c:v>3.7962962962962976E-3</c:v>
                </c:pt>
                <c:pt idx="4">
                  <c:v>3.4259259259259295E-3</c:v>
                </c:pt>
                <c:pt idx="5">
                  <c:v>3.2870370370370466E-3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F9B-014A-B79E-D7DCD9F1D05D}"/>
            </c:ext>
          </c:extLst>
        </c:ser>
        <c:ser>
          <c:idx val="58"/>
          <c:order val="58"/>
          <c:tx>
            <c:strRef>
              <c:f>Sheet1!$B$60</c:f>
              <c:strCache>
                <c:ptCount val="1"/>
                <c:pt idx="0">
                  <c:v>Гаврилова Алла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Sheet1!$R$60:$W$60</c:f>
              <c:numCache>
                <c:formatCode>[$-F400]h:mm:ss\ AM/PM</c:formatCode>
                <c:ptCount val="6"/>
                <c:pt idx="0">
                  <c:v>0</c:v>
                </c:pt>
                <c:pt idx="1">
                  <c:v>4.687499999999999E-3</c:v>
                </c:pt>
                <c:pt idx="2">
                  <c:v>4.3171296296296291E-3</c:v>
                </c:pt>
                <c:pt idx="3">
                  <c:v>3.6921296296296285E-3</c:v>
                </c:pt>
                <c:pt idx="4">
                  <c:v>2.8587962962962968E-3</c:v>
                </c:pt>
                <c:pt idx="5">
                  <c:v>1.7361111111111119E-3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F9B-014A-B79E-D7DCD9F1D05D}"/>
            </c:ext>
          </c:extLst>
        </c:ser>
        <c:ser>
          <c:idx val="59"/>
          <c:order val="59"/>
          <c:tx>
            <c:strRef>
              <c:f>Sheet1!$B$61</c:f>
              <c:strCache>
                <c:ptCount val="1"/>
                <c:pt idx="0">
                  <c:v>Танкович Алина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Sheet1!$R$61:$W$61</c:f>
              <c:numCache>
                <c:formatCode>[$-F400]h:mm:ss\ AM/PM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2.210648148148156E-3</c:v>
                </c:pt>
                <c:pt idx="4">
                  <c:v>1.6203703703703762E-3</c:v>
                </c:pt>
                <c:pt idx="5">
                  <c:v>1.4467592592592726E-3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F9B-014A-B79E-D7DCD9F1D05D}"/>
            </c:ext>
          </c:extLst>
        </c:ser>
        <c:ser>
          <c:idx val="60"/>
          <c:order val="60"/>
          <c:tx>
            <c:strRef>
              <c:f>Sheet1!$B$62</c:f>
              <c:strCache>
                <c:ptCount val="1"/>
                <c:pt idx="0">
                  <c:v>Моженков Сергей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Sheet1!$R$62:$W$62</c:f>
              <c:numCache>
                <c:formatCode>[$-F400]h:mm:ss\ AM/PM</c:formatCode>
                <c:ptCount val="6"/>
                <c:pt idx="0">
                  <c:v>0</c:v>
                </c:pt>
                <c:pt idx="1">
                  <c:v>6.5856481481481478E-3</c:v>
                </c:pt>
                <c:pt idx="2">
                  <c:v>6.5162037037037029E-3</c:v>
                </c:pt>
                <c:pt idx="3">
                  <c:v>6.9444444444444892E-4</c:v>
                </c:pt>
                <c:pt idx="4">
                  <c:v>7.1759259259259606E-4</c:v>
                </c:pt>
                <c:pt idx="5">
                  <c:v>6.7129629629630178E-4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F9B-014A-B79E-D7DCD9F1D05D}"/>
            </c:ext>
          </c:extLst>
        </c:ser>
        <c:ser>
          <c:idx val="61"/>
          <c:order val="61"/>
          <c:tx>
            <c:strRef>
              <c:f>Sheet1!$B$63</c:f>
              <c:strCache>
                <c:ptCount val="1"/>
                <c:pt idx="0">
                  <c:v>Лесюков Сергей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Sheet1!$R$63:$W$63</c:f>
              <c:numCache>
                <c:formatCode>[$-F400]h:mm:ss\ AM/PM</c:formatCode>
                <c:ptCount val="6"/>
                <c:pt idx="0">
                  <c:v>0</c:v>
                </c:pt>
                <c:pt idx="1">
                  <c:v>4.5023148148148149E-3</c:v>
                </c:pt>
                <c:pt idx="2">
                  <c:v>3.2754629629629627E-3</c:v>
                </c:pt>
                <c:pt idx="3">
                  <c:v>1.2152777777777735E-3</c:v>
                </c:pt>
                <c:pt idx="4">
                  <c:v>1.1342592592592585E-3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F9B-014A-B79E-D7DCD9F1D05D}"/>
            </c:ext>
          </c:extLst>
        </c:ser>
        <c:ser>
          <c:idx val="62"/>
          <c:order val="62"/>
          <c:tx>
            <c:strRef>
              <c:f>Sheet1!$B$64</c:f>
              <c:strCache>
                <c:ptCount val="1"/>
                <c:pt idx="0">
                  <c:v>Волков Сергей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Sheet1!$R$1:$W$1</c:f>
              <c:strCache>
                <c:ptCount val="6"/>
                <c:pt idx="0">
                  <c:v>Старт</c:v>
                </c:pt>
                <c:pt idx="1">
                  <c:v>Плавание</c:v>
                </c:pt>
                <c:pt idx="2">
                  <c:v>Т1</c:v>
                </c:pt>
                <c:pt idx="3">
                  <c:v>Вело</c:v>
                </c:pt>
                <c:pt idx="4">
                  <c:v>Т2</c:v>
                </c:pt>
                <c:pt idx="5">
                  <c:v>Бег</c:v>
                </c:pt>
              </c:strCache>
            </c:strRef>
          </c:cat>
          <c:val>
            <c:numRef>
              <c:f>Sheet1!$R$64:$W$64</c:f>
              <c:numCache>
                <c:formatCode>[$-F400]h:mm:ss\ AM/PM</c:formatCode>
                <c:ptCount val="6"/>
                <c:pt idx="0">
                  <c:v>0</c:v>
                </c:pt>
                <c:pt idx="1">
                  <c:v>2.3495370370370354E-3</c:v>
                </c:pt>
                <c:pt idx="2">
                  <c:v>2.2106481481481473E-3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F9B-014A-B79E-D7DCD9F1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931903"/>
        <c:axId val="1689177375"/>
      </c:lineChart>
      <c:catAx>
        <c:axId val="136193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689177375"/>
        <c:crosses val="autoZero"/>
        <c:auto val="1"/>
        <c:lblAlgn val="ctr"/>
        <c:lblOffset val="100"/>
        <c:noMultiLvlLbl val="0"/>
      </c:catAx>
      <c:valAx>
        <c:axId val="16891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36193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7.7614736091303482E-2"/>
          <c:y val="9.5580849795235373E-2"/>
          <c:w val="0.1180162980349036"/>
          <c:h val="0.24559378187540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22477</xdr:colOff>
      <xdr:row>70</xdr:row>
      <xdr:rowOff>11240</xdr:rowOff>
    </xdr:from>
    <xdr:to>
      <xdr:col>17</xdr:col>
      <xdr:colOff>22478</xdr:colOff>
      <xdr:row>113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D217A4-8F4E-D476-179F-DA6C00E07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568DEE-049E-D345-80AD-94E32AA70645}" name="Table2" displayName="Table2" ref="A1:W65" totalsRowCount="1" headerRowDxfId="40" dataDxfId="39" tableBorderDxfId="38">
  <autoFilter ref="A1:W64" xr:uid="{BE568DEE-049E-D345-80AD-94E32AA70645}"/>
  <tableColumns count="23">
    <tableColumn id="1" xr3:uid="{C95F952C-E1DB-5C4A-9927-31A205A58B6A}" name="Место" totalsRowLabel="Минимум"/>
    <tableColumn id="2" xr3:uid="{461752A4-930A-9A47-AAE7-204D532534BE}" name="ФИО"/>
    <tableColumn id="3" xr3:uid="{59CEC855-DFFB-D046-81AC-9D6C22ED08C7}" name="Возраст"/>
    <tableColumn id="22" xr3:uid="{EE99249F-2F30-F641-90C0-40BAC9F4E7E4}" name="Город" dataDxfId="37"/>
    <tableColumn id="23" xr3:uid="{77747F12-5D83-5941-8DD8-A9CF54272F12}" name="Клуб" dataDxfId="36"/>
    <tableColumn id="4" xr3:uid="{0D852FC1-0B76-054F-B224-AA626726C204}" name="_Плавание" totalsRowFunction="min" dataDxfId="35" totalsRowDxfId="17"/>
    <tableColumn id="5" xr3:uid="{17EB590A-CA71-7E43-9B7A-CA212DD0DCA9}" name="_Т1" totalsRowFunction="min" dataDxfId="34" totalsRowDxfId="16"/>
    <tableColumn id="6" xr3:uid="{66FFF9DE-E7B6-D34E-97DA-18BDF34D5D3F}" name="_Вело" totalsRowFunction="min" dataDxfId="33" totalsRowDxfId="15"/>
    <tableColumn id="7" xr3:uid="{72AD77D0-EA9A-E34C-A9F1-8A80F0792D55}" name="_Т2" totalsRowFunction="min" dataDxfId="32" totalsRowDxfId="14"/>
    <tableColumn id="8" xr3:uid="{60DEEE66-2942-F842-BE57-ACB2D2234B5D}" name="_Бег" totalsRowFunction="min" dataDxfId="31" totalsRowDxfId="13"/>
    <tableColumn id="9" xr3:uid="{3A3D37C5-4270-B945-96F1-A39D06738488}" name="Общее время" totalsRowFunction="min" dataDxfId="30" totalsRowDxfId="12"/>
    <tableColumn id="10" xr3:uid="{62B1538C-325D-5C40-8AD2-36B5D894F32A}" name="Старт_" totalsRowFunction="min" dataDxfId="29" totalsRowDxfId="11"/>
    <tableColumn id="11" xr3:uid="{174E089A-E1DA-1249-9FBB-0159E32286C3}" name="Плавание_" totalsRowFunction="max" dataDxfId="28" totalsRowDxfId="10">
      <calculatedColumnFormula>SUM(Table2[[#This Row],[Старт_]],Table2[[#This Row],[_Плавание]])</calculatedColumnFormula>
    </tableColumn>
    <tableColumn id="12" xr3:uid="{7BE8F15D-5619-A74C-86B0-307F5F7D7642}" name="Т1_" totalsRowFunction="max" dataDxfId="27" totalsRowDxfId="9">
      <calculatedColumnFormula>SUM(M2,Sheet1!$G2)</calculatedColumnFormula>
    </tableColumn>
    <tableColumn id="13" xr3:uid="{4A945704-7C33-3E4B-8B5C-8097AFD62E0E}" name="Вело_" totalsRowFunction="max" dataDxfId="26" totalsRowDxfId="8">
      <calculatedColumnFormula>SUM(N2,Sheet1!$H2)</calculatedColumnFormula>
    </tableColumn>
    <tableColumn id="14" xr3:uid="{9F4E4999-D9EE-A242-9ECB-F6C001ACBD98}" name="Т2_" totalsRowFunction="max" dataDxfId="25" totalsRowDxfId="7">
      <calculatedColumnFormula>SUM(O2,Sheet1!$I2)</calculatedColumnFormula>
    </tableColumn>
    <tableColumn id="15" xr3:uid="{12CAD0B4-4263-A94F-91B6-DF2191075BF8}" name="Бег_" totalsRowFunction="max" dataDxfId="24" totalsRowDxfId="6">
      <calculatedColumnFormula>SUM(P2,Sheet1!$J2)</calculatedColumnFormula>
    </tableColumn>
    <tableColumn id="21" xr3:uid="{DFDA4711-BDD3-2E48-9BA4-6BF74B68A24D}" name="Старт" dataDxfId="23" totalsRowDxfId="5">
      <calculatedColumnFormula>Table2[[#This Row],[Старт_]]-Table2[[#Totals],[Старт_]]</calculatedColumnFormula>
    </tableColumn>
    <tableColumn id="16" xr3:uid="{31FC8077-C5E2-5144-A93C-437859F01C09}" name="Плавание" dataDxfId="22" totalsRowDxfId="4">
      <calculatedColumnFormula>Table2[[#Totals],[Плавание_]]-Table2[[#This Row],[Плавание_]]</calculatedColumnFormula>
    </tableColumn>
    <tableColumn id="17" xr3:uid="{7D44BCE0-0520-004A-843A-08ADEDFE8AB5}" name="Т1" dataDxfId="21" totalsRowDxfId="3">
      <calculatedColumnFormula>Table2[[#Totals],[Т1_]]-Table2[[#This Row],[Т1_]]</calculatedColumnFormula>
    </tableColumn>
    <tableColumn id="18" xr3:uid="{CFBD9865-739A-6647-854F-9BEB39C04D8A}" name="Вело" dataDxfId="20" totalsRowDxfId="2">
      <calculatedColumnFormula>Table2[[#Totals],[Вело_]]-Table2[[#This Row],[Вело_]]</calculatedColumnFormula>
    </tableColumn>
    <tableColumn id="19" xr3:uid="{CF5A515B-55E8-A347-90FA-24B93606F528}" name="Т2" dataDxfId="19" totalsRowDxfId="1">
      <calculatedColumnFormula>Table2[[#Totals],[Т2_]]-Table2[[#This Row],[Т2_]]</calculatedColumnFormula>
    </tableColumn>
    <tableColumn id="20" xr3:uid="{58EA7C7A-91A5-C347-BF54-945CD2133020}" name="Бег" dataDxfId="18" totalsRowDxfId="0">
      <calculatedColumnFormula>Table2[[#Totals],[Бег_]]-Table2[[#This Row],[Бег_]]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5395-2C56-B443-9B9E-6B5AB07EF6F9}">
  <dimension ref="A1:W65"/>
  <sheetViews>
    <sheetView tabSelected="1" zoomScale="75" workbookViewId="0">
      <selection activeCell="B2" sqref="B2"/>
    </sheetView>
  </sheetViews>
  <sheetFormatPr baseColWidth="10" defaultRowHeight="16" x14ac:dyDescent="0.2"/>
  <cols>
    <col min="2" max="2" width="26.5" customWidth="1"/>
    <col min="3" max="5" width="15.83203125" customWidth="1"/>
    <col min="6" max="6" width="13" customWidth="1"/>
    <col min="7" max="10" width="10.83203125" customWidth="1"/>
    <col min="11" max="11" width="15.33203125" customWidth="1"/>
    <col min="12" max="12" width="10.83203125" style="1" customWidth="1"/>
    <col min="13" max="13" width="16.83203125" customWidth="1"/>
    <col min="14" max="14" width="20.33203125" customWidth="1"/>
    <col min="15" max="15" width="17.33203125" customWidth="1"/>
    <col min="16" max="16" width="18.83203125" customWidth="1"/>
    <col min="17" max="17" width="15" customWidth="1"/>
    <col min="18" max="19" width="17.33203125" customWidth="1"/>
    <col min="20" max="20" width="17" customWidth="1"/>
    <col min="21" max="21" width="17.6640625" customWidth="1"/>
    <col min="22" max="22" width="16.6640625" customWidth="1"/>
    <col min="23" max="23" width="20.33203125" customWidth="1"/>
  </cols>
  <sheetData>
    <row r="1" spans="1:23" x14ac:dyDescent="0.2">
      <c r="A1" t="s">
        <v>13</v>
      </c>
      <c r="B1" s="5" t="s">
        <v>0</v>
      </c>
      <c r="C1" s="6" t="s">
        <v>14</v>
      </c>
      <c r="D1" s="6" t="s">
        <v>40</v>
      </c>
      <c r="E1" s="6" t="s">
        <v>41</v>
      </c>
      <c r="F1" s="6" t="s">
        <v>116</v>
      </c>
      <c r="G1" s="6" t="s">
        <v>117</v>
      </c>
      <c r="H1" s="6" t="s">
        <v>118</v>
      </c>
      <c r="I1" s="6" t="s">
        <v>119</v>
      </c>
      <c r="J1" s="6" t="s">
        <v>120</v>
      </c>
      <c r="K1" s="6" t="s">
        <v>12</v>
      </c>
      <c r="L1" s="3" t="s">
        <v>121</v>
      </c>
      <c r="M1" s="3" t="s">
        <v>8</v>
      </c>
      <c r="N1" s="3" t="s">
        <v>7</v>
      </c>
      <c r="O1" s="3" t="s">
        <v>9</v>
      </c>
      <c r="P1" s="3" t="s">
        <v>10</v>
      </c>
      <c r="Q1" s="3" t="s">
        <v>11</v>
      </c>
      <c r="R1" s="9" t="s">
        <v>1</v>
      </c>
      <c r="S1" s="9" t="s">
        <v>2</v>
      </c>
      <c r="T1" s="9" t="s">
        <v>3</v>
      </c>
      <c r="U1" s="9" t="s">
        <v>4</v>
      </c>
      <c r="V1" s="9" t="s">
        <v>5</v>
      </c>
      <c r="W1" s="9" t="s">
        <v>6</v>
      </c>
    </row>
    <row r="2" spans="1:23" x14ac:dyDescent="0.2">
      <c r="A2">
        <v>1</v>
      </c>
      <c r="B2" t="s">
        <v>58</v>
      </c>
      <c r="C2">
        <v>30</v>
      </c>
      <c r="D2" s="2" t="s">
        <v>59</v>
      </c>
      <c r="E2" s="2" t="s">
        <v>45</v>
      </c>
      <c r="F2" s="2">
        <v>5.0578703703703706E-3</v>
      </c>
      <c r="G2" s="2">
        <v>2.8935185185185189E-4</v>
      </c>
      <c r="H2" s="2">
        <v>1.7870370370370373E-2</v>
      </c>
      <c r="I2" s="2">
        <v>2.8935185185185189E-4</v>
      </c>
      <c r="J2" s="2">
        <v>7.4189814814814813E-3</v>
      </c>
      <c r="K2" s="2">
        <v>3.0914351851851849E-2</v>
      </c>
      <c r="L2" s="4">
        <v>0</v>
      </c>
      <c r="M2" s="4">
        <f>SUM(Table2[[#This Row],[Старт_]],Table2[[#This Row],[_Плавание]])</f>
        <v>5.0578703703703706E-3</v>
      </c>
      <c r="N2" s="4">
        <f>SUM(M2,Sheet1!$G2)</f>
        <v>5.3472222222222228E-3</v>
      </c>
      <c r="O2" s="4">
        <f>SUM(N2,Sheet1!$H2)</f>
        <v>2.3217592592592595E-2</v>
      </c>
      <c r="P2" s="4">
        <f>SUM(O2,Sheet1!$I2)</f>
        <v>2.3506944444444448E-2</v>
      </c>
      <c r="Q2" s="4">
        <f>SUM(P2,Sheet1!$J2)</f>
        <v>3.092592592592593E-2</v>
      </c>
      <c r="R2" s="8">
        <f>Table2[[#This Row],[Старт_]]-Table2[[#Totals],[Старт_]]</f>
        <v>0</v>
      </c>
      <c r="S2" s="8">
        <f>Table2[[#Totals],[Плавание_]]-Table2[[#This Row],[Плавание_]]</f>
        <v>7.9166666666666656E-3</v>
      </c>
      <c r="T2" s="8">
        <f>Table2[[#Totals],[Т1_]]-Table2[[#This Row],[Т1_]]</f>
        <v>9.0972222222222218E-3</v>
      </c>
      <c r="U2" s="8">
        <f>Table2[[#Totals],[Вело_]]-Table2[[#This Row],[Вело_]]</f>
        <v>1.6122685185185184E-2</v>
      </c>
      <c r="V2" s="8">
        <f>Table2[[#Totals],[Т2_]]-Table2[[#This Row],[Т2_]]</f>
        <v>1.6145833333333331E-2</v>
      </c>
      <c r="W2" s="8">
        <f>Table2[[#Totals],[Бег_]]-Table2[[#This Row],[Бег_]]</f>
        <v>1.9305555555555558E-2</v>
      </c>
    </row>
    <row r="3" spans="1:23" x14ac:dyDescent="0.2">
      <c r="A3">
        <v>2</v>
      </c>
      <c r="B3" t="s">
        <v>17</v>
      </c>
      <c r="C3">
        <v>39</v>
      </c>
      <c r="D3" s="2" t="s">
        <v>42</v>
      </c>
      <c r="E3" s="2" t="s">
        <v>45</v>
      </c>
      <c r="F3" s="2">
        <v>5.9837962962962961E-3</v>
      </c>
      <c r="G3" s="2">
        <v>2.7777777777777778E-4</v>
      </c>
      <c r="H3" s="2">
        <v>1.6527777777777777E-2</v>
      </c>
      <c r="I3" s="2">
        <v>5.6712962962962956E-4</v>
      </c>
      <c r="J3" s="2">
        <v>7.8472222222222224E-3</v>
      </c>
      <c r="K3" s="2">
        <v>3.1203703703703702E-2</v>
      </c>
      <c r="L3" s="4">
        <v>0</v>
      </c>
      <c r="M3" s="4">
        <f>SUM(Table2[[#This Row],[Старт_]],Table2[[#This Row],[_Плавание]])</f>
        <v>5.9837962962962961E-3</v>
      </c>
      <c r="N3" s="4">
        <f>SUM(M3,Sheet1!$G3)</f>
        <v>6.2615740740740739E-3</v>
      </c>
      <c r="O3" s="4">
        <f>SUM(N3,Sheet1!$H3)</f>
        <v>2.2789351851851852E-2</v>
      </c>
      <c r="P3" s="4">
        <f>SUM(O3,Sheet1!$I3)</f>
        <v>2.3356481481481482E-2</v>
      </c>
      <c r="Q3" s="4">
        <f>SUM(P3,Sheet1!$J3)</f>
        <v>3.1203703703703706E-2</v>
      </c>
      <c r="R3" s="8">
        <f>Table2[[#This Row],[Старт_]]-Table2[[#Totals],[Старт_]]</f>
        <v>0</v>
      </c>
      <c r="S3" s="8">
        <f>Table2[[#Totals],[Плавание_]]-Table2[[#This Row],[Плавание_]]</f>
        <v>6.9907407407407401E-3</v>
      </c>
      <c r="T3" s="8">
        <f>Table2[[#Totals],[Т1_]]-Table2[[#This Row],[Т1_]]</f>
        <v>8.1828703703703699E-3</v>
      </c>
      <c r="U3" s="8">
        <f>Table2[[#Totals],[Вело_]]-Table2[[#This Row],[Вело_]]</f>
        <v>1.6550925925925927E-2</v>
      </c>
      <c r="V3" s="8">
        <f>Table2[[#Totals],[Т2_]]-Table2[[#This Row],[Т2_]]</f>
        <v>1.6296296296296298E-2</v>
      </c>
      <c r="W3" s="8">
        <f>Table2[[#Totals],[Бег_]]-Table2[[#This Row],[Бег_]]</f>
        <v>1.9027777777777782E-2</v>
      </c>
    </row>
    <row r="4" spans="1:23" x14ac:dyDescent="0.2">
      <c r="A4">
        <v>3</v>
      </c>
      <c r="B4" t="s">
        <v>15</v>
      </c>
      <c r="C4">
        <v>47</v>
      </c>
      <c r="D4" s="2" t="s">
        <v>42</v>
      </c>
      <c r="E4" s="2" t="s">
        <v>43</v>
      </c>
      <c r="F4" s="2">
        <v>5.2199074074074066E-3</v>
      </c>
      <c r="G4" s="2">
        <v>4.2824074074074075E-4</v>
      </c>
      <c r="H4" s="2">
        <v>1.7627314814814814E-2</v>
      </c>
      <c r="I4" s="2">
        <v>4.1666666666666669E-4</v>
      </c>
      <c r="J4" s="2">
        <v>8.0671296296296307E-3</v>
      </c>
      <c r="K4" s="2">
        <v>3.1770833333333331E-2</v>
      </c>
      <c r="L4" s="4">
        <v>0</v>
      </c>
      <c r="M4" s="4">
        <f>SUM(Table2[[#This Row],[Старт_]],Table2[[#This Row],[_Плавание]])</f>
        <v>5.2199074074074066E-3</v>
      </c>
      <c r="N4" s="4">
        <f>SUM(M4,Sheet1!$G4)</f>
        <v>5.6481481481481469E-3</v>
      </c>
      <c r="O4" s="4">
        <f>SUM(N4,Sheet1!$H4)</f>
        <v>2.3275462962962963E-2</v>
      </c>
      <c r="P4" s="4">
        <f>SUM(O4,Sheet1!$I4)</f>
        <v>2.3692129629629629E-2</v>
      </c>
      <c r="Q4" s="4">
        <f>SUM(P4,Sheet1!$J4)</f>
        <v>3.1759259259259258E-2</v>
      </c>
      <c r="R4" s="8">
        <f>Table2[[#This Row],[Старт_]]-Table2[[#Totals],[Старт_]]</f>
        <v>0</v>
      </c>
      <c r="S4" s="8">
        <f>Table2[[#Totals],[Плавание_]]-Table2[[#This Row],[Плавание_]]</f>
        <v>7.7546296296296295E-3</v>
      </c>
      <c r="T4" s="8">
        <f>Table2[[#Totals],[Т1_]]-Table2[[#This Row],[Т1_]]</f>
        <v>8.7962962962962968E-3</v>
      </c>
      <c r="U4" s="8">
        <f>Table2[[#Totals],[Вело_]]-Table2[[#This Row],[Вело_]]</f>
        <v>1.6064814814814816E-2</v>
      </c>
      <c r="V4" s="8">
        <f>Table2[[#Totals],[Т2_]]-Table2[[#This Row],[Т2_]]</f>
        <v>1.5960648148148151E-2</v>
      </c>
      <c r="W4" s="8">
        <f>Table2[[#Totals],[Бег_]]-Table2[[#This Row],[Бег_]]</f>
        <v>1.847222222222223E-2</v>
      </c>
    </row>
    <row r="5" spans="1:23" x14ac:dyDescent="0.2">
      <c r="A5">
        <v>4</v>
      </c>
      <c r="B5" t="s">
        <v>25</v>
      </c>
      <c r="C5">
        <v>30</v>
      </c>
      <c r="D5" s="2" t="s">
        <v>47</v>
      </c>
      <c r="E5" s="2" t="s">
        <v>48</v>
      </c>
      <c r="F5" s="2">
        <v>6.4236111111111117E-3</v>
      </c>
      <c r="G5" s="2">
        <v>3.8194444444444446E-4</v>
      </c>
      <c r="H5" s="2">
        <v>1.7905092592592594E-2</v>
      </c>
      <c r="I5" s="2">
        <v>3.1250000000000001E-4</v>
      </c>
      <c r="J5" s="2">
        <v>8.0787037037037043E-3</v>
      </c>
      <c r="K5" s="2">
        <v>3.3101851851851848E-2</v>
      </c>
      <c r="L5" s="4">
        <v>0</v>
      </c>
      <c r="M5" s="4">
        <f>SUM(Table2[[#This Row],[Старт_]],Table2[[#This Row],[_Плавание]])</f>
        <v>6.4236111111111117E-3</v>
      </c>
      <c r="N5" s="4">
        <f>SUM(M5,Sheet1!$G5)</f>
        <v>6.805555555555556E-3</v>
      </c>
      <c r="O5" s="4">
        <f>SUM(N5,Sheet1!$H5)</f>
        <v>2.4710648148148148E-2</v>
      </c>
      <c r="P5" s="4">
        <f>SUM(O5,Sheet1!$I5)</f>
        <v>2.5023148148148149E-2</v>
      </c>
      <c r="Q5" s="4">
        <f>SUM(P5,Sheet1!$J5)</f>
        <v>3.3101851851851855E-2</v>
      </c>
      <c r="R5" s="8">
        <f>Table2[[#This Row],[Старт_]]-Table2[[#Totals],[Старт_]]</f>
        <v>0</v>
      </c>
      <c r="S5" s="8">
        <f>Table2[[#Totals],[Плавание_]]-Table2[[#This Row],[Плавание_]]</f>
        <v>6.5509259259259245E-3</v>
      </c>
      <c r="T5" s="8">
        <f>Table2[[#Totals],[Т1_]]-Table2[[#This Row],[Т1_]]</f>
        <v>7.6388888888888878E-3</v>
      </c>
      <c r="U5" s="8">
        <f>Table2[[#Totals],[Вело_]]-Table2[[#This Row],[Вело_]]</f>
        <v>1.4629629629629631E-2</v>
      </c>
      <c r="V5" s="8">
        <f>Table2[[#Totals],[Т2_]]-Table2[[#This Row],[Т2_]]</f>
        <v>1.4629629629629631E-2</v>
      </c>
      <c r="W5" s="8">
        <f>Table2[[#Totals],[Бег_]]-Table2[[#This Row],[Бег_]]</f>
        <v>1.7129629629629634E-2</v>
      </c>
    </row>
    <row r="6" spans="1:23" x14ac:dyDescent="0.2">
      <c r="A6">
        <v>5</v>
      </c>
      <c r="B6" t="s">
        <v>60</v>
      </c>
      <c r="C6">
        <v>44</v>
      </c>
      <c r="D6" s="2" t="s">
        <v>61</v>
      </c>
      <c r="E6" s="2" t="s">
        <v>45</v>
      </c>
      <c r="F6" s="2">
        <v>4.7569444444444447E-3</v>
      </c>
      <c r="G6" s="2">
        <v>3.0092592592592595E-4</v>
      </c>
      <c r="H6" s="2">
        <v>1.909722222222222E-2</v>
      </c>
      <c r="I6" s="2">
        <v>3.9351851851851852E-4</v>
      </c>
      <c r="J6" s="2">
        <v>8.6574074074074071E-3</v>
      </c>
      <c r="K6" s="2">
        <v>3.3206018518518517E-2</v>
      </c>
      <c r="L6" s="4">
        <v>0</v>
      </c>
      <c r="M6" s="4">
        <f>SUM(Table2[[#This Row],[Старт_]],Table2[[#This Row],[_Плавание]])</f>
        <v>4.7569444444444447E-3</v>
      </c>
      <c r="N6" s="4">
        <f>SUM(M6,Sheet1!$G6)</f>
        <v>5.0578703703703706E-3</v>
      </c>
      <c r="O6" s="4">
        <f>SUM(N6,Sheet1!$H6)</f>
        <v>2.4155092592592589E-2</v>
      </c>
      <c r="P6" s="4">
        <f>SUM(O6,Sheet1!$I6)</f>
        <v>2.4548611111111108E-2</v>
      </c>
      <c r="Q6" s="4">
        <f>SUM(P6,Sheet1!$J6)</f>
        <v>3.3206018518518517E-2</v>
      </c>
      <c r="R6" s="8">
        <f>Table2[[#This Row],[Старт_]]-Table2[[#Totals],[Старт_]]</f>
        <v>0</v>
      </c>
      <c r="S6" s="8">
        <f>Table2[[#Totals],[Плавание_]]-Table2[[#This Row],[Плавание_]]</f>
        <v>8.2175925925925923E-3</v>
      </c>
      <c r="T6" s="8">
        <f>Table2[[#Totals],[Т1_]]-Table2[[#This Row],[Т1_]]</f>
        <v>9.3865740740740732E-3</v>
      </c>
      <c r="U6" s="8">
        <f>Table2[[#Totals],[Вело_]]-Table2[[#This Row],[Вело_]]</f>
        <v>1.518518518518519E-2</v>
      </c>
      <c r="V6" s="8">
        <f>Table2[[#Totals],[Т2_]]-Table2[[#This Row],[Т2_]]</f>
        <v>1.5104166666666672E-2</v>
      </c>
      <c r="W6" s="8">
        <f>Table2[[#Totals],[Бег_]]-Table2[[#This Row],[Бег_]]</f>
        <v>1.7025462962962971E-2</v>
      </c>
    </row>
    <row r="7" spans="1:23" x14ac:dyDescent="0.2">
      <c r="A7">
        <v>6</v>
      </c>
      <c r="B7" t="s">
        <v>62</v>
      </c>
      <c r="C7">
        <v>40</v>
      </c>
      <c r="D7" s="2" t="s">
        <v>42</v>
      </c>
      <c r="E7" s="2"/>
      <c r="F7" s="2">
        <v>6.8171296296296287E-3</v>
      </c>
      <c r="G7" s="2">
        <v>5.3240740740740744E-4</v>
      </c>
      <c r="H7" s="2">
        <v>1.7743055555555557E-2</v>
      </c>
      <c r="I7" s="2">
        <v>4.1666666666666669E-4</v>
      </c>
      <c r="J7" s="2">
        <v>8.1018518518518514E-3</v>
      </c>
      <c r="K7" s="2">
        <v>3.3611111111111112E-2</v>
      </c>
      <c r="L7" s="4">
        <v>0</v>
      </c>
      <c r="M7" s="4">
        <f>SUM(Table2[[#This Row],[Старт_]],Table2[[#This Row],[_Плавание]])</f>
        <v>6.8171296296296287E-3</v>
      </c>
      <c r="N7" s="4">
        <f>SUM(M7,Sheet1!$G7)</f>
        <v>7.3495370370370364E-3</v>
      </c>
      <c r="O7" s="4">
        <f>SUM(N7,Sheet1!$H7)</f>
        <v>2.5092592592592593E-2</v>
      </c>
      <c r="P7" s="4">
        <f>SUM(O7,Sheet1!$I7)</f>
        <v>2.5509259259259259E-2</v>
      </c>
      <c r="Q7" s="4">
        <f>SUM(P7,Sheet1!$J7)</f>
        <v>3.3611111111111112E-2</v>
      </c>
      <c r="R7" s="8">
        <f>Table2[[#This Row],[Старт_]]-Table2[[#Totals],[Старт_]]</f>
        <v>0</v>
      </c>
      <c r="S7" s="8">
        <f>Table2[[#Totals],[Плавание_]]-Table2[[#This Row],[Плавание_]]</f>
        <v>6.1574074074074074E-3</v>
      </c>
      <c r="T7" s="8">
        <f>Table2[[#Totals],[Т1_]]-Table2[[#This Row],[Т1_]]</f>
        <v>7.0949074074074074E-3</v>
      </c>
      <c r="U7" s="8">
        <f>Table2[[#Totals],[Вело_]]-Table2[[#This Row],[Вело_]]</f>
        <v>1.4247685185185186E-2</v>
      </c>
      <c r="V7" s="8">
        <f>Table2[[#Totals],[Т2_]]-Table2[[#This Row],[Т2_]]</f>
        <v>1.4143518518518521E-2</v>
      </c>
      <c r="W7" s="8">
        <f>Table2[[#Totals],[Бег_]]-Table2[[#This Row],[Бег_]]</f>
        <v>1.6620370370370376E-2</v>
      </c>
    </row>
    <row r="8" spans="1:23" x14ac:dyDescent="0.2">
      <c r="A8">
        <v>7</v>
      </c>
      <c r="B8" t="s">
        <v>21</v>
      </c>
      <c r="C8">
        <v>45</v>
      </c>
      <c r="D8" s="2" t="s">
        <v>47</v>
      </c>
      <c r="E8" s="2" t="s">
        <v>48</v>
      </c>
      <c r="F8" s="2">
        <v>5.9143518518518521E-3</v>
      </c>
      <c r="G8" s="2">
        <v>3.5879629629629635E-4</v>
      </c>
      <c r="H8" s="2">
        <v>1.8703703703703705E-2</v>
      </c>
      <c r="I8" s="2">
        <v>3.5879629629629635E-4</v>
      </c>
      <c r="J8" s="2">
        <v>8.4375000000000006E-3</v>
      </c>
      <c r="K8" s="2">
        <v>3.3784722222222223E-2</v>
      </c>
      <c r="L8" s="4">
        <v>0</v>
      </c>
      <c r="M8" s="4">
        <f>SUM(Table2[[#This Row],[Старт_]],Table2[[#This Row],[_Плавание]])</f>
        <v>5.9143518518518521E-3</v>
      </c>
      <c r="N8" s="4">
        <f>SUM(M8,Sheet1!$G8)</f>
        <v>6.2731481481481484E-3</v>
      </c>
      <c r="O8" s="4">
        <f>SUM(N8,Sheet1!$H8)</f>
        <v>2.4976851851851854E-2</v>
      </c>
      <c r="P8" s="4">
        <f>SUM(O8,Sheet1!$I8)</f>
        <v>2.5335648148148152E-2</v>
      </c>
      <c r="Q8" s="4">
        <f>SUM(P8,Sheet1!$J8)</f>
        <v>3.3773148148148149E-2</v>
      </c>
      <c r="R8" s="8">
        <f>Table2[[#This Row],[Старт_]]-Table2[[#Totals],[Старт_]]</f>
        <v>0</v>
      </c>
      <c r="S8" s="8">
        <f>Table2[[#Totals],[Плавание_]]-Table2[[#This Row],[Плавание_]]</f>
        <v>7.0601851851851841E-3</v>
      </c>
      <c r="T8" s="8">
        <f>Table2[[#Totals],[Т1_]]-Table2[[#This Row],[Т1_]]</f>
        <v>8.1712962962962946E-3</v>
      </c>
      <c r="U8" s="8">
        <f>Table2[[#Totals],[Вело_]]-Table2[[#This Row],[Вело_]]</f>
        <v>1.4363425925925925E-2</v>
      </c>
      <c r="V8" s="8">
        <f>Table2[[#Totals],[Т2_]]-Table2[[#This Row],[Т2_]]</f>
        <v>1.4317129629629628E-2</v>
      </c>
      <c r="W8" s="8">
        <f>Table2[[#Totals],[Бег_]]-Table2[[#This Row],[Бег_]]</f>
        <v>1.6458333333333339E-2</v>
      </c>
    </row>
    <row r="9" spans="1:23" x14ac:dyDescent="0.2">
      <c r="A9">
        <v>8</v>
      </c>
      <c r="B9" t="s">
        <v>19</v>
      </c>
      <c r="C9">
        <v>25</v>
      </c>
      <c r="D9" s="2" t="s">
        <v>47</v>
      </c>
      <c r="E9" s="2" t="s">
        <v>48</v>
      </c>
      <c r="F9" s="2">
        <v>5.185185185185185E-3</v>
      </c>
      <c r="G9" s="2">
        <v>4.2824074074074075E-4</v>
      </c>
      <c r="H9" s="2">
        <v>1.8993055555555558E-2</v>
      </c>
      <c r="I9" s="2">
        <v>4.2824074074074075E-4</v>
      </c>
      <c r="J9" s="2">
        <v>8.7615740740740744E-3</v>
      </c>
      <c r="K9" s="2">
        <v>3.3796296296296297E-2</v>
      </c>
      <c r="L9" s="4">
        <v>0</v>
      </c>
      <c r="M9" s="4">
        <f>SUM(Table2[[#This Row],[Старт_]],Table2[[#This Row],[_Плавание]])</f>
        <v>5.185185185185185E-3</v>
      </c>
      <c r="N9" s="4">
        <f>SUM(M9,Sheet1!$G9)</f>
        <v>5.6134259259259262E-3</v>
      </c>
      <c r="O9" s="4">
        <f>SUM(N9,Sheet1!$H9)</f>
        <v>2.4606481481481486E-2</v>
      </c>
      <c r="P9" s="4">
        <f>SUM(O9,Sheet1!$I9)</f>
        <v>2.5034722222222226E-2</v>
      </c>
      <c r="Q9" s="4">
        <f>SUM(P9,Sheet1!$J9)</f>
        <v>3.3796296296296297E-2</v>
      </c>
      <c r="R9" s="8">
        <f>Table2[[#This Row],[Старт_]]-Table2[[#Totals],[Старт_]]</f>
        <v>0</v>
      </c>
      <c r="S9" s="8">
        <f>Table2[[#Totals],[Плавание_]]-Table2[[#This Row],[Плавание_]]</f>
        <v>7.7893518518518511E-3</v>
      </c>
      <c r="T9" s="8">
        <f>Table2[[#Totals],[Т1_]]-Table2[[#This Row],[Т1_]]</f>
        <v>8.8310185185185176E-3</v>
      </c>
      <c r="U9" s="8">
        <f>Table2[[#Totals],[Вело_]]-Table2[[#This Row],[Вело_]]</f>
        <v>1.4733796296296293E-2</v>
      </c>
      <c r="V9" s="8">
        <f>Table2[[#Totals],[Т2_]]-Table2[[#This Row],[Т2_]]</f>
        <v>1.4618055555555554E-2</v>
      </c>
      <c r="W9" s="8">
        <f>Table2[[#Totals],[Бег_]]-Table2[[#This Row],[Бег_]]</f>
        <v>1.6435185185185192E-2</v>
      </c>
    </row>
    <row r="10" spans="1:23" x14ac:dyDescent="0.2">
      <c r="A10">
        <v>9</v>
      </c>
      <c r="B10" t="s">
        <v>35</v>
      </c>
      <c r="C10">
        <v>42</v>
      </c>
      <c r="D10" s="2" t="s">
        <v>44</v>
      </c>
      <c r="E10" s="2" t="s">
        <v>45</v>
      </c>
      <c r="F10" s="2">
        <v>6.6319444444444446E-3</v>
      </c>
      <c r="G10" s="2">
        <v>4.3981481481481481E-4</v>
      </c>
      <c r="H10" s="2">
        <v>1.7777777777777778E-2</v>
      </c>
      <c r="I10" s="2">
        <v>5.2083333333333333E-4</v>
      </c>
      <c r="J10" s="2">
        <v>8.6805555555555559E-3</v>
      </c>
      <c r="K10" s="2">
        <v>3.4050925925925922E-2</v>
      </c>
      <c r="L10" s="4">
        <v>0</v>
      </c>
      <c r="M10" s="4">
        <f>SUM(Table2[[#This Row],[Старт_]],Table2[[#This Row],[_Плавание]])</f>
        <v>6.6319444444444446E-3</v>
      </c>
      <c r="N10" s="4">
        <f>SUM(M10,Sheet1!$G10)</f>
        <v>7.0717592592592594E-3</v>
      </c>
      <c r="O10" s="4">
        <f>SUM(N10,Sheet1!$H10)</f>
        <v>2.4849537037037038E-2</v>
      </c>
      <c r="P10" s="4">
        <f>SUM(O10,Sheet1!$I10)</f>
        <v>2.5370370370370373E-2</v>
      </c>
      <c r="Q10" s="4">
        <f>SUM(P10,Sheet1!$J10)</f>
        <v>3.4050925925925929E-2</v>
      </c>
      <c r="R10" s="8">
        <f>Table2[[#This Row],[Старт_]]-Table2[[#Totals],[Старт_]]</f>
        <v>0</v>
      </c>
      <c r="S10" s="4">
        <f>Table2[[#Totals],[Плавание_]]-Table2[[#This Row],[Плавание_]]</f>
        <v>6.3425925925925915E-3</v>
      </c>
      <c r="T10" s="4">
        <f>Table2[[#Totals],[Т1_]]-Table2[[#This Row],[Т1_]]</f>
        <v>7.3726851851851844E-3</v>
      </c>
      <c r="U10" s="4">
        <f>Table2[[#Totals],[Вело_]]-Table2[[#This Row],[Вело_]]</f>
        <v>1.4490740740740742E-2</v>
      </c>
      <c r="V10" s="4">
        <f>Table2[[#Totals],[Т2_]]-Table2[[#This Row],[Т2_]]</f>
        <v>1.4282407407407407E-2</v>
      </c>
      <c r="W10" s="4">
        <f>Table2[[#Totals],[Бег_]]-Table2[[#This Row],[Бег_]]</f>
        <v>1.6180555555555559E-2</v>
      </c>
    </row>
    <row r="11" spans="1:23" x14ac:dyDescent="0.2">
      <c r="A11">
        <v>10</v>
      </c>
      <c r="B11" t="s">
        <v>23</v>
      </c>
      <c r="C11">
        <v>49</v>
      </c>
      <c r="D11" s="2" t="s">
        <v>44</v>
      </c>
      <c r="E11" s="2" t="s">
        <v>45</v>
      </c>
      <c r="F11" s="2">
        <v>5.7175925925925927E-3</v>
      </c>
      <c r="G11" s="2">
        <v>8.1018518518518516E-4</v>
      </c>
      <c r="H11" s="2">
        <v>1.8668981481481481E-2</v>
      </c>
      <c r="I11" s="2">
        <v>4.7453703703703704E-4</v>
      </c>
      <c r="J11" s="2">
        <v>8.4375000000000006E-3</v>
      </c>
      <c r="K11" s="2">
        <v>3.4108796296296297E-2</v>
      </c>
      <c r="L11" s="4">
        <v>0</v>
      </c>
      <c r="M11" s="8">
        <f>SUM(Table2[[#This Row],[Старт_]],Table2[[#This Row],[_Плавание]])</f>
        <v>5.7175925925925927E-3</v>
      </c>
      <c r="N11" s="8">
        <f>SUM(M11,Sheet1!$G11)</f>
        <v>6.5277777777777782E-3</v>
      </c>
      <c r="O11" s="8">
        <f>SUM(N11,Sheet1!$H11)</f>
        <v>2.5196759259259259E-2</v>
      </c>
      <c r="P11" s="8">
        <f>SUM(O11,Sheet1!$I11)</f>
        <v>2.5671296296296296E-2</v>
      </c>
      <c r="Q11" s="8">
        <f>SUM(P11,Sheet1!$J11)</f>
        <v>3.4108796296296297E-2</v>
      </c>
      <c r="R11" s="8">
        <f>Table2[[#This Row],[Старт_]]-Table2[[#Totals],[Старт_]]</f>
        <v>0</v>
      </c>
      <c r="S11" s="8">
        <f>Table2[[#Totals],[Плавание_]]-Table2[[#This Row],[Плавание_]]</f>
        <v>7.2569444444444435E-3</v>
      </c>
      <c r="T11" s="8">
        <f>Table2[[#Totals],[Т1_]]-Table2[[#This Row],[Т1_]]</f>
        <v>7.9166666666666656E-3</v>
      </c>
      <c r="U11" s="8">
        <f>Table2[[#Totals],[Вело_]]-Table2[[#This Row],[Вело_]]</f>
        <v>1.4143518518518521E-2</v>
      </c>
      <c r="V11" s="8">
        <f>Table2[[#Totals],[Т2_]]-Table2[[#This Row],[Т2_]]</f>
        <v>1.3981481481481484E-2</v>
      </c>
      <c r="W11" s="8">
        <f>Table2[[#Totals],[Бег_]]-Table2[[#This Row],[Бег_]]</f>
        <v>1.6122685185185191E-2</v>
      </c>
    </row>
    <row r="12" spans="1:23" x14ac:dyDescent="0.2">
      <c r="A12">
        <v>11</v>
      </c>
      <c r="B12" t="s">
        <v>33</v>
      </c>
      <c r="C12">
        <v>32</v>
      </c>
      <c r="D12" s="2" t="s">
        <v>55</v>
      </c>
      <c r="E12" s="2"/>
      <c r="F12" s="2">
        <v>6.1574074074074074E-3</v>
      </c>
      <c r="G12" s="2">
        <v>5.7870370370370378E-4</v>
      </c>
      <c r="H12" s="2">
        <v>1.9143518518518518E-2</v>
      </c>
      <c r="I12" s="2">
        <v>3.2407407407407406E-4</v>
      </c>
      <c r="J12" s="2">
        <v>8.1944444444444452E-3</v>
      </c>
      <c r="K12" s="2">
        <v>3.4409722222222223E-2</v>
      </c>
      <c r="L12" s="4">
        <v>0</v>
      </c>
      <c r="M12" s="8">
        <f>SUM(Table2[[#This Row],[Старт_]],Table2[[#This Row],[_Плавание]])</f>
        <v>6.1574074074074074E-3</v>
      </c>
      <c r="N12" s="8">
        <f>SUM(M12,Sheet1!$G12)</f>
        <v>6.7361111111111111E-3</v>
      </c>
      <c r="O12" s="8">
        <f>SUM(N12,Sheet1!$H12)</f>
        <v>2.5879629629629627E-2</v>
      </c>
      <c r="P12" s="8">
        <f>SUM(O12,Sheet1!$I12)</f>
        <v>2.6203703703703701E-2</v>
      </c>
      <c r="Q12" s="8">
        <f>SUM(P12,Sheet1!$J12)</f>
        <v>3.439814814814815E-2</v>
      </c>
      <c r="R12" s="8">
        <f>Table2[[#This Row],[Старт_]]-Table2[[#Totals],[Старт_]]</f>
        <v>0</v>
      </c>
      <c r="S12" s="8">
        <f>Table2[[#Totals],[Плавание_]]-Table2[[#This Row],[Плавание_]]</f>
        <v>6.8171296296296287E-3</v>
      </c>
      <c r="T12" s="8">
        <f>Table2[[#Totals],[Т1_]]-Table2[[#This Row],[Т1_]]</f>
        <v>7.7083333333333327E-3</v>
      </c>
      <c r="U12" s="8">
        <f>Table2[[#Totals],[Вело_]]-Table2[[#This Row],[Вело_]]</f>
        <v>1.3460648148148152E-2</v>
      </c>
      <c r="V12" s="8">
        <f>Table2[[#Totals],[Т2_]]-Table2[[#This Row],[Т2_]]</f>
        <v>1.3449074074074079E-2</v>
      </c>
      <c r="W12" s="8">
        <f>Table2[[#Totals],[Бег_]]-Table2[[#This Row],[Бег_]]</f>
        <v>1.5833333333333338E-2</v>
      </c>
    </row>
    <row r="13" spans="1:23" x14ac:dyDescent="0.2">
      <c r="A13">
        <v>12</v>
      </c>
      <c r="B13" t="s">
        <v>16</v>
      </c>
      <c r="C13">
        <v>37</v>
      </c>
      <c r="D13" s="2" t="s">
        <v>44</v>
      </c>
      <c r="E13" s="2" t="s">
        <v>43</v>
      </c>
      <c r="F13" s="2">
        <v>5.7407407407407416E-3</v>
      </c>
      <c r="G13" s="2">
        <v>4.8611111111111104E-4</v>
      </c>
      <c r="H13" s="2">
        <v>1.8402777777777778E-2</v>
      </c>
      <c r="I13" s="2">
        <v>6.4814814814814813E-4</v>
      </c>
      <c r="J13" s="2">
        <v>9.1550925925925931E-3</v>
      </c>
      <c r="K13" s="2">
        <v>3.4421296296296297E-2</v>
      </c>
      <c r="L13" s="4">
        <v>0</v>
      </c>
      <c r="M13" s="8">
        <f>SUM(Table2[[#This Row],[Старт_]],Table2[[#This Row],[_Плавание]])</f>
        <v>5.7407407407407416E-3</v>
      </c>
      <c r="N13" s="8">
        <f>SUM(M13,Sheet1!$G13)</f>
        <v>6.2268518518518523E-3</v>
      </c>
      <c r="O13" s="8">
        <f>SUM(N13,Sheet1!$H13)</f>
        <v>2.462962962962963E-2</v>
      </c>
      <c r="P13" s="8">
        <f>SUM(O13,Sheet1!$I13)</f>
        <v>2.5277777777777777E-2</v>
      </c>
      <c r="Q13" s="8">
        <f>SUM(P13,Sheet1!$J13)</f>
        <v>3.4432870370370371E-2</v>
      </c>
      <c r="R13" s="8">
        <f>Table2[[#This Row],[Старт_]]-Table2[[#Totals],[Старт_]]</f>
        <v>0</v>
      </c>
      <c r="S13" s="8">
        <f>Table2[[#Totals],[Плавание_]]-Table2[[#This Row],[Плавание_]]</f>
        <v>7.2337962962962946E-3</v>
      </c>
      <c r="T13" s="8">
        <f>Table2[[#Totals],[Т1_]]-Table2[[#This Row],[Т1_]]</f>
        <v>8.2175925925925923E-3</v>
      </c>
      <c r="U13" s="8">
        <f>Table2[[#Totals],[Вело_]]-Table2[[#This Row],[Вело_]]</f>
        <v>1.471064814814815E-2</v>
      </c>
      <c r="V13" s="8">
        <f>Table2[[#Totals],[Т2_]]-Table2[[#This Row],[Т2_]]</f>
        <v>1.4375000000000002E-2</v>
      </c>
      <c r="W13" s="8">
        <f>Table2[[#Totals],[Бег_]]-Table2[[#This Row],[Бег_]]</f>
        <v>1.5798611111111117E-2</v>
      </c>
    </row>
    <row r="14" spans="1:23" x14ac:dyDescent="0.2">
      <c r="A14">
        <v>13</v>
      </c>
      <c r="B14" t="s">
        <v>18</v>
      </c>
      <c r="C14">
        <v>43</v>
      </c>
      <c r="D14" s="2" t="s">
        <v>44</v>
      </c>
      <c r="E14" s="2"/>
      <c r="F14" s="2">
        <v>6.0648148148148145E-3</v>
      </c>
      <c r="G14" s="2">
        <v>4.2824074074074075E-4</v>
      </c>
      <c r="H14" s="2">
        <v>1.8287037037037036E-2</v>
      </c>
      <c r="I14" s="2">
        <v>4.2824074074074075E-4</v>
      </c>
      <c r="J14" s="2">
        <v>9.4212962962962957E-3</v>
      </c>
      <c r="K14" s="2">
        <v>3.4618055555555555E-2</v>
      </c>
      <c r="L14" s="4">
        <v>0</v>
      </c>
      <c r="M14" s="8">
        <f>SUM(Table2[[#This Row],[Старт_]],Table2[[#This Row],[_Плавание]])</f>
        <v>6.0648148148148145E-3</v>
      </c>
      <c r="N14" s="8">
        <f>SUM(M14,Sheet1!$G14)</f>
        <v>6.4930555555555557E-3</v>
      </c>
      <c r="O14" s="8">
        <f>SUM(N14,Sheet1!$H14)</f>
        <v>2.478009259259259E-2</v>
      </c>
      <c r="P14" s="8">
        <f>SUM(O14,Sheet1!$I14)</f>
        <v>2.5208333333333329E-2</v>
      </c>
      <c r="Q14" s="8">
        <f>SUM(P14,Sheet1!$J14)</f>
        <v>3.4629629629629621E-2</v>
      </c>
      <c r="R14" s="8">
        <f>Table2[[#This Row],[Старт_]]-Table2[[#Totals],[Старт_]]</f>
        <v>0</v>
      </c>
      <c r="S14" s="8">
        <f>Table2[[#Totals],[Плавание_]]-Table2[[#This Row],[Плавание_]]</f>
        <v>6.9097222222222216E-3</v>
      </c>
      <c r="T14" s="8">
        <f>Table2[[#Totals],[Т1_]]-Table2[[#This Row],[Т1_]]</f>
        <v>7.951388888888888E-3</v>
      </c>
      <c r="U14" s="8">
        <f>Table2[[#Totals],[Вело_]]-Table2[[#This Row],[Вело_]]</f>
        <v>1.456018518518519E-2</v>
      </c>
      <c r="V14" s="8">
        <f>Table2[[#Totals],[Т2_]]-Table2[[#This Row],[Т2_]]</f>
        <v>1.4444444444444451E-2</v>
      </c>
      <c r="W14" s="8">
        <f>Table2[[#Totals],[Бег_]]-Table2[[#This Row],[Бег_]]</f>
        <v>1.5601851851851867E-2</v>
      </c>
    </row>
    <row r="15" spans="1:23" x14ac:dyDescent="0.2">
      <c r="A15">
        <v>14</v>
      </c>
      <c r="B15" t="s">
        <v>22</v>
      </c>
      <c r="C15">
        <v>47</v>
      </c>
      <c r="D15" s="2" t="s">
        <v>42</v>
      </c>
      <c r="E15" s="2"/>
      <c r="F15" s="2">
        <v>6.9212962962962969E-3</v>
      </c>
      <c r="G15" s="2">
        <v>7.7546296296296304E-4</v>
      </c>
      <c r="H15" s="2">
        <v>1.8668981481481481E-2</v>
      </c>
      <c r="I15" s="2">
        <v>4.3981481481481481E-4</v>
      </c>
      <c r="J15" s="2">
        <v>7.8703703703703713E-3</v>
      </c>
      <c r="K15" s="2">
        <v>3.4675925925925923E-2</v>
      </c>
      <c r="L15" s="4">
        <v>0</v>
      </c>
      <c r="M15" s="8">
        <f>SUM(Table2[[#This Row],[Старт_]],Table2[[#This Row],[_Плавание]])</f>
        <v>6.9212962962962969E-3</v>
      </c>
      <c r="N15" s="8">
        <f>SUM(M15,Sheet1!$G15)</f>
        <v>7.69675925925926E-3</v>
      </c>
      <c r="O15" s="8">
        <f>SUM(N15,Sheet1!$H15)</f>
        <v>2.6365740740740742E-2</v>
      </c>
      <c r="P15" s="8">
        <f>SUM(O15,Sheet1!$I15)</f>
        <v>2.6805555555555558E-2</v>
      </c>
      <c r="Q15" s="8">
        <f>SUM(P15,Sheet1!$J15)</f>
        <v>3.4675925925925929E-2</v>
      </c>
      <c r="R15" s="8">
        <f>Table2[[#This Row],[Старт_]]-Table2[[#Totals],[Старт_]]</f>
        <v>0</v>
      </c>
      <c r="S15" s="8">
        <f>Table2[[#Totals],[Плавание_]]-Table2[[#This Row],[Плавание_]]</f>
        <v>6.0532407407407392E-3</v>
      </c>
      <c r="T15" s="8">
        <f>Table2[[#Totals],[Т1_]]-Table2[[#This Row],[Т1_]]</f>
        <v>6.7476851851851838E-3</v>
      </c>
      <c r="U15" s="8">
        <f>Table2[[#Totals],[Вело_]]-Table2[[#This Row],[Вело_]]</f>
        <v>1.2974537037037038E-2</v>
      </c>
      <c r="V15" s="8">
        <f>Table2[[#Totals],[Т2_]]-Table2[[#This Row],[Т2_]]</f>
        <v>1.2847222222222222E-2</v>
      </c>
      <c r="W15" s="8">
        <f>Table2[[#Totals],[Бег_]]-Table2[[#This Row],[Бег_]]</f>
        <v>1.5555555555555559E-2</v>
      </c>
    </row>
    <row r="16" spans="1:23" x14ac:dyDescent="0.2">
      <c r="A16">
        <v>15</v>
      </c>
      <c r="B16" t="s">
        <v>26</v>
      </c>
      <c r="C16">
        <v>35</v>
      </c>
      <c r="D16" s="2" t="s">
        <v>47</v>
      </c>
      <c r="E16" s="2" t="s">
        <v>48</v>
      </c>
      <c r="F16" s="2">
        <v>5.5092592592592589E-3</v>
      </c>
      <c r="G16" s="2">
        <v>6.134259259259259E-4</v>
      </c>
      <c r="H16" s="2">
        <v>1.9884259259259258E-2</v>
      </c>
      <c r="I16" s="2">
        <v>4.9768518518518521E-4</v>
      </c>
      <c r="J16" s="2">
        <v>8.6574074074074071E-3</v>
      </c>
      <c r="K16" s="2">
        <v>3.516203703703704E-2</v>
      </c>
      <c r="L16" s="4">
        <v>0</v>
      </c>
      <c r="M16" s="8">
        <f>SUM(Table2[[#This Row],[Старт_]],Table2[[#This Row],[_Плавание]])</f>
        <v>5.5092592592592589E-3</v>
      </c>
      <c r="N16" s="8">
        <f>SUM(M16,Sheet1!$G16)</f>
        <v>6.122685185185185E-3</v>
      </c>
      <c r="O16" s="8">
        <f>SUM(N16,Sheet1!$H16)</f>
        <v>2.6006944444444444E-2</v>
      </c>
      <c r="P16" s="8">
        <f>SUM(O16,Sheet1!$I16)</f>
        <v>2.6504629629629628E-2</v>
      </c>
      <c r="Q16" s="8">
        <f>SUM(P16,Sheet1!$J16)</f>
        <v>3.5162037037037033E-2</v>
      </c>
      <c r="R16" s="8">
        <f>Table2[[#This Row],[Старт_]]-Table2[[#Totals],[Старт_]]</f>
        <v>0</v>
      </c>
      <c r="S16" s="8">
        <f>Table2[[#Totals],[Плавание_]]-Table2[[#This Row],[Плавание_]]</f>
        <v>7.4652777777777773E-3</v>
      </c>
      <c r="T16" s="8">
        <f>Table2[[#Totals],[Т1_]]-Table2[[#This Row],[Т1_]]</f>
        <v>8.3217592592592579E-3</v>
      </c>
      <c r="U16" s="8">
        <f>Table2[[#Totals],[Вело_]]-Table2[[#This Row],[Вело_]]</f>
        <v>1.3333333333333336E-2</v>
      </c>
      <c r="V16" s="8">
        <f>Table2[[#Totals],[Т2_]]-Table2[[#This Row],[Т2_]]</f>
        <v>1.3148148148148152E-2</v>
      </c>
      <c r="W16" s="8">
        <f>Table2[[#Totals],[Бег_]]-Table2[[#This Row],[Бег_]]</f>
        <v>1.5069444444444455E-2</v>
      </c>
    </row>
    <row r="17" spans="1:23" x14ac:dyDescent="0.2">
      <c r="A17">
        <v>16</v>
      </c>
      <c r="B17" t="s">
        <v>30</v>
      </c>
      <c r="C17">
        <v>35</v>
      </c>
      <c r="D17" s="2" t="s">
        <v>42</v>
      </c>
      <c r="E17" s="2" t="s">
        <v>45</v>
      </c>
      <c r="F17" s="2">
        <v>5.9375000000000009E-3</v>
      </c>
      <c r="G17" s="2">
        <v>3.5879629629629635E-4</v>
      </c>
      <c r="H17" s="2">
        <v>1.9733796296296298E-2</v>
      </c>
      <c r="I17" s="2">
        <v>3.3564814814814812E-4</v>
      </c>
      <c r="J17" s="2">
        <v>9.0162037037037034E-3</v>
      </c>
      <c r="K17" s="2">
        <v>3.5393518518518519E-2</v>
      </c>
      <c r="L17" s="4">
        <v>0</v>
      </c>
      <c r="M17" s="8">
        <f>SUM(Table2[[#This Row],[Старт_]],Table2[[#This Row],[_Плавание]])</f>
        <v>5.9375000000000009E-3</v>
      </c>
      <c r="N17" s="8">
        <f>SUM(M17,Sheet1!$G17)</f>
        <v>6.2962962962962972E-3</v>
      </c>
      <c r="O17" s="8">
        <f>SUM(N17,Sheet1!$H17)</f>
        <v>2.6030092592592594E-2</v>
      </c>
      <c r="P17" s="8">
        <f>SUM(O17,Sheet1!$I17)</f>
        <v>2.6365740740740742E-2</v>
      </c>
      <c r="Q17" s="8">
        <f>SUM(P17,Sheet1!$J17)</f>
        <v>3.5381944444444445E-2</v>
      </c>
      <c r="R17" s="8">
        <f>Table2[[#This Row],[Старт_]]-Table2[[#Totals],[Старт_]]</f>
        <v>0</v>
      </c>
      <c r="S17" s="8">
        <f>Table2[[#Totals],[Плавание_]]-Table2[[#This Row],[Плавание_]]</f>
        <v>7.0370370370370352E-3</v>
      </c>
      <c r="T17" s="8">
        <f>Table2[[#Totals],[Т1_]]-Table2[[#This Row],[Т1_]]</f>
        <v>8.1481481481481474E-3</v>
      </c>
      <c r="U17" s="8">
        <f>Table2[[#Totals],[Вело_]]-Table2[[#This Row],[Вело_]]</f>
        <v>1.3310185185185185E-2</v>
      </c>
      <c r="V17" s="8">
        <f>Table2[[#Totals],[Т2_]]-Table2[[#This Row],[Т2_]]</f>
        <v>1.3287037037037038E-2</v>
      </c>
      <c r="W17" s="8">
        <f>Table2[[#Totals],[Бег_]]-Table2[[#This Row],[Бег_]]</f>
        <v>1.4849537037037043E-2</v>
      </c>
    </row>
    <row r="18" spans="1:23" x14ac:dyDescent="0.2">
      <c r="A18">
        <v>17</v>
      </c>
      <c r="B18" t="s">
        <v>27</v>
      </c>
      <c r="C18">
        <v>39</v>
      </c>
      <c r="D18" s="2" t="s">
        <v>51</v>
      </c>
      <c r="E18" s="2" t="s">
        <v>46</v>
      </c>
      <c r="F18" s="2">
        <v>7.6388888888888886E-3</v>
      </c>
      <c r="G18" s="2">
        <v>4.1666666666666669E-4</v>
      </c>
      <c r="H18" s="2">
        <v>1.8715277777777779E-2</v>
      </c>
      <c r="I18" s="2">
        <v>4.2824074074074075E-4</v>
      </c>
      <c r="J18" s="2">
        <v>8.4259259259259253E-3</v>
      </c>
      <c r="K18" s="2">
        <v>3.5624999999999997E-2</v>
      </c>
      <c r="L18" s="4">
        <v>0</v>
      </c>
      <c r="M18" s="8">
        <f>SUM(Table2[[#This Row],[Старт_]],Table2[[#This Row],[_Плавание]])</f>
        <v>7.6388888888888886E-3</v>
      </c>
      <c r="N18" s="8">
        <f>SUM(M18,Sheet1!$G18)</f>
        <v>8.0555555555555554E-3</v>
      </c>
      <c r="O18" s="8">
        <f>SUM(N18,Sheet1!$H18)</f>
        <v>2.6770833333333334E-2</v>
      </c>
      <c r="P18" s="8">
        <f>SUM(O18,Sheet1!$I18)</f>
        <v>2.7199074074074073E-2</v>
      </c>
      <c r="Q18" s="8">
        <f>SUM(P18,Sheet1!$J18)</f>
        <v>3.5624999999999997E-2</v>
      </c>
      <c r="R18" s="8">
        <f>Table2[[#This Row],[Старт_]]-Table2[[#Totals],[Старт_]]</f>
        <v>0</v>
      </c>
      <c r="S18" s="8">
        <f>Table2[[#Totals],[Плавание_]]-Table2[[#This Row],[Плавание_]]</f>
        <v>5.3356481481481475E-3</v>
      </c>
      <c r="T18" s="8">
        <f>Table2[[#Totals],[Т1_]]-Table2[[#This Row],[Т1_]]</f>
        <v>6.3888888888888884E-3</v>
      </c>
      <c r="U18" s="8">
        <f>Table2[[#Totals],[Вело_]]-Table2[[#This Row],[Вело_]]</f>
        <v>1.2569444444444446E-2</v>
      </c>
      <c r="V18" s="8">
        <f>Table2[[#Totals],[Т2_]]-Table2[[#This Row],[Т2_]]</f>
        <v>1.2453703703703706E-2</v>
      </c>
      <c r="W18" s="8">
        <f>Table2[[#Totals],[Бег_]]-Table2[[#This Row],[Бег_]]</f>
        <v>1.4606481481481491E-2</v>
      </c>
    </row>
    <row r="19" spans="1:23" x14ac:dyDescent="0.2">
      <c r="A19">
        <v>18</v>
      </c>
      <c r="B19" t="s">
        <v>63</v>
      </c>
      <c r="C19">
        <v>36</v>
      </c>
      <c r="D19" s="2" t="s">
        <v>42</v>
      </c>
      <c r="E19" s="2"/>
      <c r="F19" s="2">
        <v>4.9537037037037041E-3</v>
      </c>
      <c r="G19" s="2">
        <v>3.9351851851851852E-4</v>
      </c>
      <c r="H19" s="2">
        <v>2.1412037037037035E-2</v>
      </c>
      <c r="I19" s="2">
        <v>3.1250000000000001E-4</v>
      </c>
      <c r="J19" s="2">
        <v>8.5763888888888886E-3</v>
      </c>
      <c r="K19" s="2">
        <v>3.5648148148148151E-2</v>
      </c>
      <c r="L19" s="4">
        <v>0</v>
      </c>
      <c r="M19" s="8">
        <f>SUM(Table2[[#This Row],[Старт_]],Table2[[#This Row],[_Плавание]])</f>
        <v>4.9537037037037041E-3</v>
      </c>
      <c r="N19" s="8">
        <f>SUM(M19,Sheet1!$G19)</f>
        <v>5.3472222222222228E-3</v>
      </c>
      <c r="O19" s="8">
        <f>SUM(N19,Sheet1!$H19)</f>
        <v>2.6759259259259257E-2</v>
      </c>
      <c r="P19" s="8">
        <f>SUM(O19,Sheet1!$I19)</f>
        <v>2.7071759259259257E-2</v>
      </c>
      <c r="Q19" s="8">
        <f>SUM(P19,Sheet1!$J19)</f>
        <v>3.5648148148148144E-2</v>
      </c>
      <c r="R19" s="8">
        <f>Table2[[#This Row],[Старт_]]-Table2[[#Totals],[Старт_]]</f>
        <v>0</v>
      </c>
      <c r="S19" s="8">
        <f>Table2[[#Totals],[Плавание_]]-Table2[[#This Row],[Плавание_]]</f>
        <v>8.0208333333333312E-3</v>
      </c>
      <c r="T19" s="8">
        <f>Table2[[#Totals],[Т1_]]-Table2[[#This Row],[Т1_]]</f>
        <v>9.0972222222222218E-3</v>
      </c>
      <c r="U19" s="8">
        <f>Table2[[#Totals],[Вело_]]-Table2[[#This Row],[Вело_]]</f>
        <v>1.2581018518518523E-2</v>
      </c>
      <c r="V19" s="8">
        <f>Table2[[#Totals],[Т2_]]-Table2[[#This Row],[Т2_]]</f>
        <v>1.2581018518518523E-2</v>
      </c>
      <c r="W19" s="8">
        <f>Table2[[#Totals],[Бег_]]-Table2[[#This Row],[Бег_]]</f>
        <v>1.4583333333333344E-2</v>
      </c>
    </row>
    <row r="20" spans="1:23" x14ac:dyDescent="0.2">
      <c r="A20">
        <v>19</v>
      </c>
      <c r="B20" t="s">
        <v>64</v>
      </c>
      <c r="C20">
        <v>38</v>
      </c>
      <c r="D20" s="2" t="s">
        <v>65</v>
      </c>
      <c r="E20" s="2"/>
      <c r="F20" s="2">
        <v>6.4814814814814813E-3</v>
      </c>
      <c r="G20" s="2">
        <v>5.9027777777777778E-4</v>
      </c>
      <c r="H20" s="2">
        <v>1.9282407407407408E-2</v>
      </c>
      <c r="I20" s="2">
        <v>6.018518518518519E-4</v>
      </c>
      <c r="J20" s="2">
        <v>8.726851851851852E-3</v>
      </c>
      <c r="K20" s="2">
        <v>3.5694444444444445E-2</v>
      </c>
      <c r="L20" s="4">
        <v>0</v>
      </c>
      <c r="M20" s="8">
        <f>SUM(Table2[[#This Row],[Старт_]],Table2[[#This Row],[_Плавание]])</f>
        <v>6.4814814814814813E-3</v>
      </c>
      <c r="N20" s="8">
        <f>SUM(M20,Sheet1!$G20)</f>
        <v>7.0717592592592594E-3</v>
      </c>
      <c r="O20" s="8">
        <f>SUM(N20,Sheet1!$H20)</f>
        <v>2.6354166666666668E-2</v>
      </c>
      <c r="P20" s="8">
        <f>SUM(O20,Sheet1!$I20)</f>
        <v>2.6956018518518522E-2</v>
      </c>
      <c r="Q20" s="8">
        <f>SUM(P20,Sheet1!$J20)</f>
        <v>3.5682870370370372E-2</v>
      </c>
      <c r="R20" s="8">
        <f>Table2[[#This Row],[Старт_]]-Table2[[#Totals],[Старт_]]</f>
        <v>0</v>
      </c>
      <c r="S20" s="8">
        <f>Table2[[#Totals],[Плавание_]]-Table2[[#This Row],[Плавание_]]</f>
        <v>6.4930555555555549E-3</v>
      </c>
      <c r="T20" s="8">
        <f>Table2[[#Totals],[Т1_]]-Table2[[#This Row],[Т1_]]</f>
        <v>7.3726851851851844E-3</v>
      </c>
      <c r="U20" s="8">
        <f>Table2[[#Totals],[Вело_]]-Table2[[#This Row],[Вело_]]</f>
        <v>1.2986111111111111E-2</v>
      </c>
      <c r="V20" s="8">
        <f>Table2[[#Totals],[Т2_]]-Table2[[#This Row],[Т2_]]</f>
        <v>1.2696759259259258E-2</v>
      </c>
      <c r="W20" s="8">
        <f>Table2[[#Totals],[Бег_]]-Table2[[#This Row],[Бег_]]</f>
        <v>1.4548611111111116E-2</v>
      </c>
    </row>
    <row r="21" spans="1:23" x14ac:dyDescent="0.2">
      <c r="A21">
        <v>20</v>
      </c>
      <c r="B21" t="s">
        <v>66</v>
      </c>
      <c r="C21">
        <v>20</v>
      </c>
      <c r="D21" s="2" t="s">
        <v>56</v>
      </c>
      <c r="E21" s="2"/>
      <c r="F21" s="2">
        <v>5.7638888888888887E-3</v>
      </c>
      <c r="G21" s="2">
        <v>1.5509259259259261E-3</v>
      </c>
      <c r="H21" s="2">
        <v>2.0416666666666666E-2</v>
      </c>
      <c r="I21" s="2">
        <v>2.3148148148148146E-4</v>
      </c>
      <c r="J21" s="2">
        <v>7.743055555555556E-3</v>
      </c>
      <c r="K21" s="2">
        <v>3.5694444444444445E-2</v>
      </c>
      <c r="L21" s="4">
        <v>0</v>
      </c>
      <c r="M21" s="8">
        <f>SUM(Table2[[#This Row],[Старт_]],Table2[[#This Row],[_Плавание]])</f>
        <v>5.7638888888888887E-3</v>
      </c>
      <c r="N21" s="8">
        <f>SUM(M21,Sheet1!$G21)</f>
        <v>7.3148148148148148E-3</v>
      </c>
      <c r="O21" s="8">
        <f>SUM(N21,Sheet1!$H21)</f>
        <v>2.7731481481481482E-2</v>
      </c>
      <c r="P21" s="8">
        <f>SUM(O21,Sheet1!$I21)</f>
        <v>2.7962962962962964E-2</v>
      </c>
      <c r="Q21" s="8">
        <f>SUM(P21,Sheet1!$J21)</f>
        <v>3.5706018518518519E-2</v>
      </c>
      <c r="R21" s="8">
        <f>Table2[[#This Row],[Старт_]]-Table2[[#Totals],[Старт_]]</f>
        <v>0</v>
      </c>
      <c r="S21" s="8">
        <f>Table2[[#Totals],[Плавание_]]-Table2[[#This Row],[Плавание_]]</f>
        <v>7.2106481481481475E-3</v>
      </c>
      <c r="T21" s="8">
        <f>Table2[[#Totals],[Т1_]]-Table2[[#This Row],[Т1_]]</f>
        <v>7.129629629629629E-3</v>
      </c>
      <c r="U21" s="8">
        <f>Table2[[#Totals],[Вело_]]-Table2[[#This Row],[Вело_]]</f>
        <v>1.1608796296296298E-2</v>
      </c>
      <c r="V21" s="8">
        <f>Table2[[#Totals],[Т2_]]-Table2[[#This Row],[Т2_]]</f>
        <v>1.1689814814814816E-2</v>
      </c>
      <c r="W21" s="8">
        <f>Table2[[#Totals],[Бег_]]-Table2[[#This Row],[Бег_]]</f>
        <v>1.4525462962962969E-2</v>
      </c>
    </row>
    <row r="22" spans="1:23" x14ac:dyDescent="0.2">
      <c r="A22">
        <v>21</v>
      </c>
      <c r="B22" t="s">
        <v>67</v>
      </c>
      <c r="C22">
        <v>37</v>
      </c>
      <c r="D22" s="2" t="s">
        <v>42</v>
      </c>
      <c r="E22" s="2"/>
      <c r="F22" s="2">
        <v>6.5162037037037037E-3</v>
      </c>
      <c r="G22" s="2">
        <v>1.0763888888888889E-3</v>
      </c>
      <c r="H22" s="2">
        <v>1.923611111111111E-2</v>
      </c>
      <c r="I22" s="2">
        <v>5.9027777777777778E-4</v>
      </c>
      <c r="J22" s="2">
        <v>8.7847222222222233E-3</v>
      </c>
      <c r="K22" s="2">
        <v>3.6203703703703703E-2</v>
      </c>
      <c r="L22" s="4">
        <v>0</v>
      </c>
      <c r="M22" s="8">
        <f>SUM(Table2[[#This Row],[Старт_]],Table2[[#This Row],[_Плавание]])</f>
        <v>6.5162037037037037E-3</v>
      </c>
      <c r="N22" s="8">
        <f>SUM(M22,Sheet1!$G22)</f>
        <v>7.5925925925925926E-3</v>
      </c>
      <c r="O22" s="8">
        <f>SUM(N22,Sheet1!$H22)</f>
        <v>2.6828703703703702E-2</v>
      </c>
      <c r="P22" s="8">
        <f>SUM(O22,Sheet1!$I22)</f>
        <v>2.7418981481481478E-2</v>
      </c>
      <c r="Q22" s="8">
        <f>SUM(P22,Sheet1!$J22)</f>
        <v>3.6203703703703703E-2</v>
      </c>
      <c r="R22" s="8">
        <f>Table2[[#This Row],[Старт_]]-Table2[[#Totals],[Старт_]]</f>
        <v>0</v>
      </c>
      <c r="S22" s="8">
        <f>Table2[[#Totals],[Плавание_]]-Table2[[#This Row],[Плавание_]]</f>
        <v>6.4583333333333324E-3</v>
      </c>
      <c r="T22" s="8">
        <f>Table2[[#Totals],[Т1_]]-Table2[[#This Row],[Т1_]]</f>
        <v>6.8518518518518512E-3</v>
      </c>
      <c r="U22" s="8">
        <f>Table2[[#Totals],[Вело_]]-Table2[[#This Row],[Вело_]]</f>
        <v>1.2511574074074078E-2</v>
      </c>
      <c r="V22" s="8">
        <f>Table2[[#Totals],[Т2_]]-Table2[[#This Row],[Т2_]]</f>
        <v>1.2233796296296302E-2</v>
      </c>
      <c r="W22" s="8">
        <f>Table2[[#Totals],[Бег_]]-Table2[[#This Row],[Бег_]]</f>
        <v>1.4027777777777785E-2</v>
      </c>
    </row>
    <row r="23" spans="1:23" x14ac:dyDescent="0.2">
      <c r="A23">
        <v>22</v>
      </c>
      <c r="B23" t="s">
        <v>29</v>
      </c>
      <c r="C23">
        <v>48</v>
      </c>
      <c r="D23" s="2" t="s">
        <v>42</v>
      </c>
      <c r="E23" s="2" t="s">
        <v>68</v>
      </c>
      <c r="F23" s="2">
        <v>6.4583333333333333E-3</v>
      </c>
      <c r="G23" s="2">
        <v>6.8287037037037025E-4</v>
      </c>
      <c r="H23" s="2">
        <v>0.02</v>
      </c>
      <c r="I23" s="2">
        <v>4.2824074074074075E-4</v>
      </c>
      <c r="J23" s="2">
        <v>8.8078703703703704E-3</v>
      </c>
      <c r="K23" s="2">
        <v>3.636574074074074E-2</v>
      </c>
      <c r="L23" s="4">
        <v>0</v>
      </c>
      <c r="M23" s="8">
        <f>SUM(Table2[[#This Row],[Старт_]],Table2[[#This Row],[_Плавание]])</f>
        <v>6.4583333333333333E-3</v>
      </c>
      <c r="N23" s="8">
        <f>SUM(M23,Sheet1!$G23)</f>
        <v>7.1412037037037034E-3</v>
      </c>
      <c r="O23" s="8">
        <f>SUM(N23,Sheet1!$H23)</f>
        <v>2.7141203703703702E-2</v>
      </c>
      <c r="P23" s="8">
        <f>SUM(O23,Sheet1!$I23)</f>
        <v>2.7569444444444442E-2</v>
      </c>
      <c r="Q23" s="8">
        <f>SUM(P23,Sheet1!$J23)</f>
        <v>3.6377314814814814E-2</v>
      </c>
      <c r="R23" s="8">
        <f>Table2[[#This Row],[Старт_]]-Table2[[#Totals],[Старт_]]</f>
        <v>0</v>
      </c>
      <c r="S23" s="8">
        <f>Table2[[#Totals],[Плавание_]]-Table2[[#This Row],[Плавание_]]</f>
        <v>6.5162037037037029E-3</v>
      </c>
      <c r="T23" s="8">
        <f>Table2[[#Totals],[Т1_]]-Table2[[#This Row],[Т1_]]</f>
        <v>7.3032407407407404E-3</v>
      </c>
      <c r="U23" s="8">
        <f>Table2[[#Totals],[Вело_]]-Table2[[#This Row],[Вело_]]</f>
        <v>1.2199074074074077E-2</v>
      </c>
      <c r="V23" s="8">
        <f>Table2[[#Totals],[Т2_]]-Table2[[#This Row],[Т2_]]</f>
        <v>1.2083333333333338E-2</v>
      </c>
      <c r="W23" s="8">
        <f>Table2[[#Totals],[Бег_]]-Table2[[#This Row],[Бег_]]</f>
        <v>1.3854166666666674E-2</v>
      </c>
    </row>
    <row r="24" spans="1:23" x14ac:dyDescent="0.2">
      <c r="A24">
        <v>23</v>
      </c>
      <c r="B24" t="s">
        <v>69</v>
      </c>
      <c r="C24">
        <v>36</v>
      </c>
      <c r="D24" s="2" t="s">
        <v>42</v>
      </c>
      <c r="E24" s="2" t="s">
        <v>45</v>
      </c>
      <c r="F24" s="2">
        <v>6.9444444444444441E-3</v>
      </c>
      <c r="G24" s="2">
        <v>1.1689814814814816E-3</v>
      </c>
      <c r="H24" s="2">
        <v>1.8854166666666665E-2</v>
      </c>
      <c r="I24" s="2">
        <v>6.7129629629629625E-4</v>
      </c>
      <c r="J24" s="2">
        <v>8.9467592592592585E-3</v>
      </c>
      <c r="K24" s="2">
        <v>3.6585648148148145E-2</v>
      </c>
      <c r="L24" s="4">
        <v>0</v>
      </c>
      <c r="M24" s="8">
        <f>SUM(Table2[[#This Row],[Старт_]],Table2[[#This Row],[_Плавание]])</f>
        <v>6.9444444444444441E-3</v>
      </c>
      <c r="N24" s="8">
        <f>SUM(M24,Sheet1!$G24)</f>
        <v>8.113425925925925E-3</v>
      </c>
      <c r="O24" s="8">
        <f>SUM(N24,Sheet1!$H24)</f>
        <v>2.6967592592592592E-2</v>
      </c>
      <c r="P24" s="8">
        <f>SUM(O24,Sheet1!$I24)</f>
        <v>2.7638888888888886E-2</v>
      </c>
      <c r="Q24" s="8">
        <f>SUM(P24,Sheet1!$J24)</f>
        <v>3.6585648148148145E-2</v>
      </c>
      <c r="R24" s="8">
        <f>Table2[[#This Row],[Старт_]]-Table2[[#Totals],[Старт_]]</f>
        <v>0</v>
      </c>
      <c r="S24" s="8">
        <f>Table2[[#Totals],[Плавание_]]-Table2[[#This Row],[Плавание_]]</f>
        <v>6.0300925925925921E-3</v>
      </c>
      <c r="T24" s="8">
        <f>Table2[[#Totals],[Т1_]]-Table2[[#This Row],[Т1_]]</f>
        <v>6.3310185185185188E-3</v>
      </c>
      <c r="U24" s="8">
        <f>Table2[[#Totals],[Вело_]]-Table2[[#This Row],[Вело_]]</f>
        <v>1.2372685185185188E-2</v>
      </c>
      <c r="V24" s="8">
        <f>Table2[[#Totals],[Т2_]]-Table2[[#This Row],[Т2_]]</f>
        <v>1.2013888888888893E-2</v>
      </c>
      <c r="W24" s="8">
        <f>Table2[[#Totals],[Бег_]]-Table2[[#This Row],[Бег_]]</f>
        <v>1.3645833333333343E-2</v>
      </c>
    </row>
    <row r="25" spans="1:23" x14ac:dyDescent="0.2">
      <c r="A25">
        <v>24</v>
      </c>
      <c r="B25" t="s">
        <v>70</v>
      </c>
      <c r="C25">
        <v>30</v>
      </c>
      <c r="D25" s="2" t="s">
        <v>42</v>
      </c>
      <c r="E25" s="2"/>
      <c r="F25" s="2">
        <v>7.0254629629629634E-3</v>
      </c>
      <c r="G25" s="2">
        <v>7.5231481481481471E-4</v>
      </c>
      <c r="H25" s="2">
        <v>1.9722222222222221E-2</v>
      </c>
      <c r="I25" s="2">
        <v>4.8611111111111104E-4</v>
      </c>
      <c r="J25" s="2">
        <v>8.5995370370370357E-3</v>
      </c>
      <c r="K25" s="2">
        <v>3.6585648148148145E-2</v>
      </c>
      <c r="L25" s="4">
        <v>0</v>
      </c>
      <c r="M25" s="8">
        <f>SUM(Table2[[#This Row],[Старт_]],Table2[[#This Row],[_Плавание]])</f>
        <v>7.0254629629629634E-3</v>
      </c>
      <c r="N25" s="8">
        <f>SUM(M25,Sheet1!$G25)</f>
        <v>7.7777777777777784E-3</v>
      </c>
      <c r="O25" s="8">
        <f>SUM(N25,Sheet1!$H25)</f>
        <v>2.75E-2</v>
      </c>
      <c r="P25" s="8">
        <f>SUM(O25,Sheet1!$I25)</f>
        <v>2.7986111111111111E-2</v>
      </c>
      <c r="Q25" s="8">
        <f>SUM(P25,Sheet1!$J25)</f>
        <v>3.6585648148148145E-2</v>
      </c>
      <c r="R25" s="8">
        <f>Table2[[#This Row],[Старт_]]-Table2[[#Totals],[Старт_]]</f>
        <v>0</v>
      </c>
      <c r="S25" s="8">
        <f>Table2[[#Totals],[Плавание_]]-Table2[[#This Row],[Плавание_]]</f>
        <v>5.9490740740740728E-3</v>
      </c>
      <c r="T25" s="8">
        <f>Table2[[#Totals],[Т1_]]-Table2[[#This Row],[Т1_]]</f>
        <v>6.6666666666666654E-3</v>
      </c>
      <c r="U25" s="8">
        <f>Table2[[#Totals],[Вело_]]-Table2[[#This Row],[Вело_]]</f>
        <v>1.1840277777777779E-2</v>
      </c>
      <c r="V25" s="8">
        <f>Table2[[#Totals],[Т2_]]-Table2[[#This Row],[Т2_]]</f>
        <v>1.1666666666666669E-2</v>
      </c>
      <c r="W25" s="8">
        <f>Table2[[#Totals],[Бег_]]-Table2[[#This Row],[Бег_]]</f>
        <v>1.3645833333333343E-2</v>
      </c>
    </row>
    <row r="26" spans="1:23" x14ac:dyDescent="0.2">
      <c r="A26">
        <v>25</v>
      </c>
      <c r="B26" t="s">
        <v>28</v>
      </c>
      <c r="C26">
        <v>36</v>
      </c>
      <c r="D26" s="2" t="s">
        <v>42</v>
      </c>
      <c r="E26" s="2"/>
      <c r="F26" s="2">
        <v>5.1736111111111115E-3</v>
      </c>
      <c r="G26" s="2">
        <v>7.8703703703703705E-4</v>
      </c>
      <c r="H26" s="2">
        <v>2.0636574074074075E-2</v>
      </c>
      <c r="I26" s="2">
        <v>3.9351851851851852E-4</v>
      </c>
      <c r="J26" s="2">
        <v>9.7453703703703713E-3</v>
      </c>
      <c r="K26" s="2">
        <v>3.6724537037037035E-2</v>
      </c>
      <c r="L26" s="4">
        <v>0</v>
      </c>
      <c r="M26" s="8">
        <f>SUM(Table2[[#This Row],[Старт_]],Table2[[#This Row],[_Плавание]])</f>
        <v>5.1736111111111115E-3</v>
      </c>
      <c r="N26" s="8">
        <f>SUM(M26,Sheet1!$G26)</f>
        <v>5.9606481481481489E-3</v>
      </c>
      <c r="O26" s="8">
        <f>SUM(N26,Sheet1!$H26)</f>
        <v>2.6597222222222223E-2</v>
      </c>
      <c r="P26" s="8">
        <f>SUM(O26,Sheet1!$I26)</f>
        <v>2.6990740740740742E-2</v>
      </c>
      <c r="Q26" s="8">
        <f>SUM(P26,Sheet1!$J26)</f>
        <v>3.6736111111111115E-2</v>
      </c>
      <c r="R26" s="8">
        <f>Table2[[#This Row],[Старт_]]-Table2[[#Totals],[Старт_]]</f>
        <v>0</v>
      </c>
      <c r="S26" s="8">
        <f>Table2[[#Totals],[Плавание_]]-Table2[[#This Row],[Плавание_]]</f>
        <v>7.8009259259259247E-3</v>
      </c>
      <c r="T26" s="8">
        <f>Table2[[#Totals],[Т1_]]-Table2[[#This Row],[Т1_]]</f>
        <v>8.4837962962962948E-3</v>
      </c>
      <c r="U26" s="8">
        <f>Table2[[#Totals],[Вело_]]-Table2[[#This Row],[Вело_]]</f>
        <v>1.2743055555555556E-2</v>
      </c>
      <c r="V26" s="8">
        <f>Table2[[#Totals],[Т2_]]-Table2[[#This Row],[Т2_]]</f>
        <v>1.2662037037037038E-2</v>
      </c>
      <c r="W26" s="8">
        <f>Table2[[#Totals],[Бег_]]-Table2[[#This Row],[Бег_]]</f>
        <v>1.3495370370370373E-2</v>
      </c>
    </row>
    <row r="27" spans="1:23" x14ac:dyDescent="0.2">
      <c r="A27">
        <v>26</v>
      </c>
      <c r="B27" t="s">
        <v>71</v>
      </c>
      <c r="C27">
        <v>39</v>
      </c>
      <c r="D27" s="2" t="s">
        <v>42</v>
      </c>
      <c r="E27" s="2" t="s">
        <v>72</v>
      </c>
      <c r="F27" s="2">
        <v>8.0555555555555554E-3</v>
      </c>
      <c r="G27" s="2">
        <v>1.0763888888888889E-3</v>
      </c>
      <c r="H27" s="2">
        <v>1.9212962962962963E-2</v>
      </c>
      <c r="I27" s="2">
        <v>5.7870370370370378E-4</v>
      </c>
      <c r="J27" s="2">
        <v>8.1249999999999985E-3</v>
      </c>
      <c r="K27" s="2">
        <v>3.7060185185185189E-2</v>
      </c>
      <c r="L27" s="4">
        <v>0</v>
      </c>
      <c r="M27" s="8">
        <f>SUM(Table2[[#This Row],[Старт_]],Table2[[#This Row],[_Плавание]])</f>
        <v>8.0555555555555554E-3</v>
      </c>
      <c r="N27" s="8">
        <f>SUM(M27,Sheet1!$G27)</f>
        <v>9.1319444444444443E-3</v>
      </c>
      <c r="O27" s="8">
        <f>SUM(N27,Sheet1!$H27)</f>
        <v>2.8344907407407409E-2</v>
      </c>
      <c r="P27" s="8">
        <f>SUM(O27,Sheet1!$I27)</f>
        <v>2.8923611111111112E-2</v>
      </c>
      <c r="Q27" s="8">
        <f>SUM(P27,Sheet1!$J27)</f>
        <v>3.7048611111111109E-2</v>
      </c>
      <c r="R27" s="8">
        <f>Table2[[#This Row],[Старт_]]-Table2[[#Totals],[Старт_]]</f>
        <v>0</v>
      </c>
      <c r="S27" s="8">
        <f>Table2[[#Totals],[Плавание_]]-Table2[[#This Row],[Плавание_]]</f>
        <v>4.9189814814814808E-3</v>
      </c>
      <c r="T27" s="8">
        <f>Table2[[#Totals],[Т1_]]-Table2[[#This Row],[Т1_]]</f>
        <v>5.3124999999999995E-3</v>
      </c>
      <c r="U27" s="8">
        <f>Table2[[#Totals],[Вело_]]-Table2[[#This Row],[Вело_]]</f>
        <v>1.0995370370370371E-2</v>
      </c>
      <c r="V27" s="8">
        <f>Table2[[#Totals],[Т2_]]-Table2[[#This Row],[Т2_]]</f>
        <v>1.0729166666666668E-2</v>
      </c>
      <c r="W27" s="8">
        <f>Table2[[#Totals],[Бег_]]-Table2[[#This Row],[Бег_]]</f>
        <v>1.318287037037038E-2</v>
      </c>
    </row>
    <row r="28" spans="1:23" x14ac:dyDescent="0.2">
      <c r="A28">
        <v>27</v>
      </c>
      <c r="B28" t="s">
        <v>73</v>
      </c>
      <c r="C28">
        <v>24</v>
      </c>
      <c r="D28" s="2" t="s">
        <v>55</v>
      </c>
      <c r="E28" s="2"/>
      <c r="F28" s="2">
        <v>6.4583333333333333E-3</v>
      </c>
      <c r="G28" s="2">
        <v>1.0995370370370371E-3</v>
      </c>
      <c r="H28" s="2">
        <v>1.9895833333333331E-2</v>
      </c>
      <c r="I28" s="2">
        <v>4.9768518518518521E-4</v>
      </c>
      <c r="J28" s="2">
        <v>9.1782407407407403E-3</v>
      </c>
      <c r="K28" s="2">
        <v>3.7152777777777778E-2</v>
      </c>
      <c r="L28" s="4">
        <v>0</v>
      </c>
      <c r="M28" s="8">
        <f>SUM(Table2[[#This Row],[Старт_]],Table2[[#This Row],[_Плавание]])</f>
        <v>6.4583333333333333E-3</v>
      </c>
      <c r="N28" s="8">
        <f>SUM(M28,Sheet1!$G28)</f>
        <v>7.5578703703703702E-3</v>
      </c>
      <c r="O28" s="8">
        <f>SUM(N28,Sheet1!$H28)</f>
        <v>2.7453703703703702E-2</v>
      </c>
      <c r="P28" s="8">
        <f>SUM(O28,Sheet1!$I28)</f>
        <v>2.7951388888888887E-2</v>
      </c>
      <c r="Q28" s="8">
        <f>SUM(P28,Sheet1!$J28)</f>
        <v>3.7129629629629624E-2</v>
      </c>
      <c r="R28" s="8">
        <f>Table2[[#This Row],[Старт_]]-Table2[[#Totals],[Старт_]]</f>
        <v>0</v>
      </c>
      <c r="S28" s="8">
        <f>Table2[[#Totals],[Плавание_]]-Table2[[#This Row],[Плавание_]]</f>
        <v>6.5162037037037029E-3</v>
      </c>
      <c r="T28" s="8">
        <f>Table2[[#Totals],[Т1_]]-Table2[[#This Row],[Т1_]]</f>
        <v>6.8865740740740736E-3</v>
      </c>
      <c r="U28" s="8">
        <f>Table2[[#Totals],[Вело_]]-Table2[[#This Row],[Вело_]]</f>
        <v>1.1886574074074077E-2</v>
      </c>
      <c r="V28" s="8">
        <f>Table2[[#Totals],[Т2_]]-Table2[[#This Row],[Т2_]]</f>
        <v>1.1701388888888893E-2</v>
      </c>
      <c r="W28" s="8">
        <f>Table2[[#Totals],[Бег_]]-Table2[[#This Row],[Бег_]]</f>
        <v>1.3101851851851865E-2</v>
      </c>
    </row>
    <row r="29" spans="1:23" x14ac:dyDescent="0.2">
      <c r="A29">
        <v>28</v>
      </c>
      <c r="B29" t="s">
        <v>74</v>
      </c>
      <c r="C29">
        <v>24</v>
      </c>
      <c r="D29" s="2" t="s">
        <v>75</v>
      </c>
      <c r="E29" s="2"/>
      <c r="F29" s="2">
        <v>6.6435185185185182E-3</v>
      </c>
      <c r="G29" s="2">
        <v>5.4398148148148144E-4</v>
      </c>
      <c r="H29" s="2">
        <v>2.0590277777777777E-2</v>
      </c>
      <c r="I29" s="2">
        <v>9.3750000000000007E-4</v>
      </c>
      <c r="J29" s="2">
        <v>8.819444444444444E-3</v>
      </c>
      <c r="K29" s="2">
        <v>3.75462962962963E-2</v>
      </c>
      <c r="L29" s="4">
        <v>0</v>
      </c>
      <c r="M29" s="8">
        <f>SUM(Table2[[#This Row],[Старт_]],Table2[[#This Row],[_Плавание]])</f>
        <v>6.6435185185185182E-3</v>
      </c>
      <c r="N29" s="8">
        <f>SUM(M29,Sheet1!$G29)</f>
        <v>7.1874999999999994E-3</v>
      </c>
      <c r="O29" s="8">
        <f>SUM(N29,Sheet1!$H29)</f>
        <v>2.7777777777777776E-2</v>
      </c>
      <c r="P29" s="8">
        <f>SUM(O29,Sheet1!$I29)</f>
        <v>2.8715277777777777E-2</v>
      </c>
      <c r="Q29" s="8">
        <f>SUM(P29,Sheet1!$J29)</f>
        <v>3.7534722222222219E-2</v>
      </c>
      <c r="R29" s="8">
        <f>Table2[[#This Row],[Старт_]]-Table2[[#Totals],[Старт_]]</f>
        <v>0</v>
      </c>
      <c r="S29" s="8">
        <f>Table2[[#Totals],[Плавание_]]-Table2[[#This Row],[Плавание_]]</f>
        <v>6.3310185185185179E-3</v>
      </c>
      <c r="T29" s="8">
        <f>Table2[[#Totals],[Т1_]]-Table2[[#This Row],[Т1_]]</f>
        <v>7.2569444444444443E-3</v>
      </c>
      <c r="U29" s="8">
        <f>Table2[[#Totals],[Вело_]]-Table2[[#This Row],[Вело_]]</f>
        <v>1.1562500000000003E-2</v>
      </c>
      <c r="V29" s="8">
        <f>Table2[[#Totals],[Т2_]]-Table2[[#This Row],[Т2_]]</f>
        <v>1.0937500000000003E-2</v>
      </c>
      <c r="W29" s="8">
        <f>Table2[[#Totals],[Бег_]]-Table2[[#This Row],[Бег_]]</f>
        <v>1.2696759259259269E-2</v>
      </c>
    </row>
    <row r="30" spans="1:23" x14ac:dyDescent="0.2">
      <c r="A30">
        <v>29</v>
      </c>
      <c r="B30" t="s">
        <v>24</v>
      </c>
      <c r="C30">
        <v>34</v>
      </c>
      <c r="D30" s="2" t="s">
        <v>50</v>
      </c>
      <c r="E30" s="2"/>
      <c r="F30" s="2">
        <v>5.0462962962962961E-3</v>
      </c>
      <c r="G30" s="2">
        <v>5.4398148148148144E-4</v>
      </c>
      <c r="H30" s="2">
        <v>2.1678240740740738E-2</v>
      </c>
      <c r="I30" s="2">
        <v>4.9768518518518521E-4</v>
      </c>
      <c r="J30" s="2">
        <v>9.8263888888888897E-3</v>
      </c>
      <c r="K30" s="2">
        <v>3.7592592592592594E-2</v>
      </c>
      <c r="L30" s="4">
        <v>0</v>
      </c>
      <c r="M30" s="8">
        <f>SUM(Table2[[#This Row],[Старт_]],Table2[[#This Row],[_Плавание]])</f>
        <v>5.0462962962962961E-3</v>
      </c>
      <c r="N30" s="8">
        <f>SUM(M30,Sheet1!$G30)</f>
        <v>5.5902777777777773E-3</v>
      </c>
      <c r="O30" s="8">
        <f>SUM(N30,Sheet1!$H30)</f>
        <v>2.7268518518518515E-2</v>
      </c>
      <c r="P30" s="8">
        <f>SUM(O30,Sheet1!$I30)</f>
        <v>2.7766203703703699E-2</v>
      </c>
      <c r="Q30" s="8">
        <f>SUM(P30,Sheet1!$J30)</f>
        <v>3.7592592592592587E-2</v>
      </c>
      <c r="R30" s="8">
        <f>Table2[[#This Row],[Старт_]]-Table2[[#Totals],[Старт_]]</f>
        <v>0</v>
      </c>
      <c r="S30" s="8">
        <f>Table2[[#Totals],[Плавание_]]-Table2[[#This Row],[Плавание_]]</f>
        <v>7.9282407407407392E-3</v>
      </c>
      <c r="T30" s="8">
        <f>Table2[[#Totals],[Т1_]]-Table2[[#This Row],[Т1_]]</f>
        <v>8.8541666666666664E-3</v>
      </c>
      <c r="U30" s="8">
        <f>Table2[[#Totals],[Вело_]]-Table2[[#This Row],[Вело_]]</f>
        <v>1.2071759259259265E-2</v>
      </c>
      <c r="V30" s="8">
        <f>Table2[[#Totals],[Т2_]]-Table2[[#This Row],[Т2_]]</f>
        <v>1.1886574074074081E-2</v>
      </c>
      <c r="W30" s="8">
        <f>Table2[[#Totals],[Бег_]]-Table2[[#This Row],[Бег_]]</f>
        <v>1.2638888888888901E-2</v>
      </c>
    </row>
    <row r="31" spans="1:23" x14ac:dyDescent="0.2">
      <c r="A31">
        <v>30</v>
      </c>
      <c r="B31" t="s">
        <v>76</v>
      </c>
      <c r="C31">
        <v>28</v>
      </c>
      <c r="D31" s="2" t="s">
        <v>42</v>
      </c>
      <c r="E31" s="2" t="s">
        <v>45</v>
      </c>
      <c r="F31" s="2">
        <v>6.5972222222222222E-3</v>
      </c>
      <c r="G31" s="2">
        <v>1.2152777777777778E-3</v>
      </c>
      <c r="H31" s="2">
        <v>2.0069444444444442E-2</v>
      </c>
      <c r="I31" s="2">
        <v>8.3333333333333339E-4</v>
      </c>
      <c r="J31" s="2">
        <v>8.9004629629629625E-3</v>
      </c>
      <c r="K31" s="2">
        <v>3.7615740740740741E-2</v>
      </c>
      <c r="L31" s="4">
        <v>0</v>
      </c>
      <c r="M31" s="8">
        <f>SUM(Table2[[#This Row],[Старт_]],Table2[[#This Row],[_Плавание]])</f>
        <v>6.5972222222222222E-3</v>
      </c>
      <c r="N31" s="8">
        <f>SUM(M31,Sheet1!$G31)</f>
        <v>7.8125E-3</v>
      </c>
      <c r="O31" s="8">
        <f>SUM(N31,Sheet1!$H31)</f>
        <v>2.7881944444444442E-2</v>
      </c>
      <c r="P31" s="8">
        <f>SUM(O31,Sheet1!$I31)</f>
        <v>2.8715277777777774E-2</v>
      </c>
      <c r="Q31" s="8">
        <f>SUM(P31,Sheet1!$J31)</f>
        <v>3.7615740740740734E-2</v>
      </c>
      <c r="R31" s="8">
        <f>Table2[[#This Row],[Старт_]]-Table2[[#Totals],[Старт_]]</f>
        <v>0</v>
      </c>
      <c r="S31" s="8">
        <f>Table2[[#Totals],[Плавание_]]-Table2[[#This Row],[Плавание_]]</f>
        <v>6.377314814814814E-3</v>
      </c>
      <c r="T31" s="8">
        <f>Table2[[#Totals],[Т1_]]-Table2[[#This Row],[Т1_]]</f>
        <v>6.6319444444444438E-3</v>
      </c>
      <c r="U31" s="8">
        <f>Table2[[#Totals],[Вело_]]-Table2[[#This Row],[Вело_]]</f>
        <v>1.1458333333333338E-2</v>
      </c>
      <c r="V31" s="8">
        <f>Table2[[#Totals],[Т2_]]-Table2[[#This Row],[Т2_]]</f>
        <v>1.0937500000000006E-2</v>
      </c>
      <c r="W31" s="8">
        <f>Table2[[#Totals],[Бег_]]-Table2[[#This Row],[Бег_]]</f>
        <v>1.2615740740740754E-2</v>
      </c>
    </row>
    <row r="32" spans="1:23" x14ac:dyDescent="0.2">
      <c r="A32">
        <v>31</v>
      </c>
      <c r="B32" t="s">
        <v>77</v>
      </c>
      <c r="C32">
        <v>53</v>
      </c>
      <c r="D32" s="2" t="s">
        <v>78</v>
      </c>
      <c r="E32" s="2"/>
      <c r="F32" s="2">
        <v>7.8935185185185185E-3</v>
      </c>
      <c r="G32" s="2">
        <v>8.1018518518518516E-4</v>
      </c>
      <c r="H32" s="2">
        <v>1.9074074074074073E-2</v>
      </c>
      <c r="I32" s="2">
        <v>6.5972222222222213E-4</v>
      </c>
      <c r="J32" s="2">
        <v>9.6874999999999999E-3</v>
      </c>
      <c r="K32" s="2">
        <v>3.8113425925925926E-2</v>
      </c>
      <c r="L32" s="4">
        <v>0</v>
      </c>
      <c r="M32" s="8">
        <f>SUM(Table2[[#This Row],[Старт_]],Table2[[#This Row],[_Плавание]])</f>
        <v>7.8935185185185185E-3</v>
      </c>
      <c r="N32" s="8">
        <f>SUM(M32,Sheet1!$G32)</f>
        <v>8.7037037037037031E-3</v>
      </c>
      <c r="O32" s="8">
        <f>SUM(N32,Sheet1!$H32)</f>
        <v>2.7777777777777776E-2</v>
      </c>
      <c r="P32" s="8">
        <f>SUM(O32,Sheet1!$I32)</f>
        <v>2.8437499999999998E-2</v>
      </c>
      <c r="Q32" s="8">
        <f>SUM(P32,Sheet1!$J32)</f>
        <v>3.8124999999999999E-2</v>
      </c>
      <c r="R32" s="8">
        <f>Table2[[#This Row],[Старт_]]-Table2[[#Totals],[Старт_]]</f>
        <v>0</v>
      </c>
      <c r="S32" s="8">
        <f>Table2[[#Totals],[Плавание_]]-Table2[[#This Row],[Плавание_]]</f>
        <v>5.0810185185185177E-3</v>
      </c>
      <c r="T32" s="8">
        <f>Table2[[#Totals],[Т1_]]-Table2[[#This Row],[Т1_]]</f>
        <v>5.7407407407407407E-3</v>
      </c>
      <c r="U32" s="8">
        <f>Table2[[#Totals],[Вело_]]-Table2[[#This Row],[Вело_]]</f>
        <v>1.1562500000000003E-2</v>
      </c>
      <c r="V32" s="8">
        <f>Table2[[#Totals],[Т2_]]-Table2[[#This Row],[Т2_]]</f>
        <v>1.1215277777777782E-2</v>
      </c>
      <c r="W32" s="8">
        <f>Table2[[#Totals],[Бег_]]-Table2[[#This Row],[Бег_]]</f>
        <v>1.2106481481481489E-2</v>
      </c>
    </row>
    <row r="33" spans="1:23" x14ac:dyDescent="0.2">
      <c r="A33">
        <v>32</v>
      </c>
      <c r="B33" t="s">
        <v>79</v>
      </c>
      <c r="C33">
        <v>39</v>
      </c>
      <c r="D33" s="2" t="s">
        <v>42</v>
      </c>
      <c r="E33" s="2"/>
      <c r="F33" s="2">
        <v>7.6851851851851847E-3</v>
      </c>
      <c r="G33" s="2">
        <v>6.2500000000000001E-4</v>
      </c>
      <c r="H33" s="2">
        <v>1.9641203703703706E-2</v>
      </c>
      <c r="I33" s="2">
        <v>5.3240740740740744E-4</v>
      </c>
      <c r="J33" s="2">
        <v>9.9884259259259266E-3</v>
      </c>
      <c r="K33" s="2">
        <v>3.8483796296296294E-2</v>
      </c>
      <c r="L33" s="4">
        <v>0</v>
      </c>
      <c r="M33" s="8">
        <f>SUM(Table2[[#This Row],[Старт_]],Table2[[#This Row],[_Плавание]])</f>
        <v>7.6851851851851847E-3</v>
      </c>
      <c r="N33" s="8">
        <f>SUM(M33,Sheet1!$G33)</f>
        <v>8.3101851851851843E-3</v>
      </c>
      <c r="O33" s="8">
        <f>SUM(N33,Sheet1!$H33)</f>
        <v>2.795138888888889E-2</v>
      </c>
      <c r="P33" s="8">
        <f>SUM(O33,Sheet1!$I33)</f>
        <v>2.8483796296296299E-2</v>
      </c>
      <c r="Q33" s="8">
        <f>SUM(P33,Sheet1!$J33)</f>
        <v>3.8472222222222227E-2</v>
      </c>
      <c r="R33" s="8">
        <f>Table2[[#This Row],[Старт_]]-Table2[[#Totals],[Старт_]]</f>
        <v>0</v>
      </c>
      <c r="S33" s="8">
        <f>Table2[[#Totals],[Плавание_]]-Table2[[#This Row],[Плавание_]]</f>
        <v>5.2893518518518515E-3</v>
      </c>
      <c r="T33" s="8">
        <f>Table2[[#Totals],[Т1_]]-Table2[[#This Row],[Т1_]]</f>
        <v>6.1342592592592594E-3</v>
      </c>
      <c r="U33" s="8">
        <f>Table2[[#Totals],[Вело_]]-Table2[[#This Row],[Вело_]]</f>
        <v>1.1388888888888889E-2</v>
      </c>
      <c r="V33" s="8">
        <f>Table2[[#Totals],[Т2_]]-Table2[[#This Row],[Т2_]]</f>
        <v>1.1168981481481481E-2</v>
      </c>
      <c r="W33" s="8">
        <f>Table2[[#Totals],[Бег_]]-Table2[[#This Row],[Бег_]]</f>
        <v>1.1759259259259261E-2</v>
      </c>
    </row>
    <row r="34" spans="1:23" x14ac:dyDescent="0.2">
      <c r="A34">
        <v>33</v>
      </c>
      <c r="B34" t="s">
        <v>80</v>
      </c>
      <c r="C34">
        <v>38</v>
      </c>
      <c r="D34" s="2" t="s">
        <v>57</v>
      </c>
      <c r="E34" s="2"/>
      <c r="F34" s="2">
        <v>5.7175925925925927E-3</v>
      </c>
      <c r="G34" s="2">
        <v>1.5856481481481479E-3</v>
      </c>
      <c r="H34" s="2">
        <v>2.0324074074074074E-2</v>
      </c>
      <c r="I34" s="2">
        <v>1.1458333333333333E-3</v>
      </c>
      <c r="J34" s="2">
        <v>9.6990740740740735E-3</v>
      </c>
      <c r="K34" s="2">
        <v>3.8495370370370367E-2</v>
      </c>
      <c r="L34" s="4">
        <v>0</v>
      </c>
      <c r="M34" s="8">
        <f>SUM(Table2[[#This Row],[Старт_]],Table2[[#This Row],[_Плавание]])</f>
        <v>5.7175925925925927E-3</v>
      </c>
      <c r="N34" s="8">
        <f>SUM(M34,Sheet1!$G34)</f>
        <v>7.3032407407407404E-3</v>
      </c>
      <c r="O34" s="8">
        <f>SUM(N34,Sheet1!$H34)</f>
        <v>2.7627314814814813E-2</v>
      </c>
      <c r="P34" s="8">
        <f>SUM(O34,Sheet1!$I34)</f>
        <v>2.8773148148148145E-2</v>
      </c>
      <c r="Q34" s="8">
        <f>SUM(P34,Sheet1!$J34)</f>
        <v>3.847222222222222E-2</v>
      </c>
      <c r="R34" s="8">
        <f>Table2[[#This Row],[Старт_]]-Table2[[#Totals],[Старт_]]</f>
        <v>0</v>
      </c>
      <c r="S34" s="8">
        <f>Table2[[#Totals],[Плавание_]]-Table2[[#This Row],[Плавание_]]</f>
        <v>7.2569444444444435E-3</v>
      </c>
      <c r="T34" s="8">
        <f>Table2[[#Totals],[Т1_]]-Table2[[#This Row],[Т1_]]</f>
        <v>7.1412037037037034E-3</v>
      </c>
      <c r="U34" s="8">
        <f>Table2[[#Totals],[Вело_]]-Table2[[#This Row],[Вело_]]</f>
        <v>1.1712962962962967E-2</v>
      </c>
      <c r="V34" s="8">
        <f>Table2[[#Totals],[Т2_]]-Table2[[#This Row],[Т2_]]</f>
        <v>1.0879629629629635E-2</v>
      </c>
      <c r="W34" s="8">
        <f>Table2[[#Totals],[Бег_]]-Table2[[#This Row],[Бег_]]</f>
        <v>1.1759259259259268E-2</v>
      </c>
    </row>
    <row r="35" spans="1:23" x14ac:dyDescent="0.2">
      <c r="A35">
        <v>34</v>
      </c>
      <c r="B35" t="s">
        <v>81</v>
      </c>
      <c r="C35">
        <v>29</v>
      </c>
      <c r="D35" s="2" t="s">
        <v>82</v>
      </c>
      <c r="E35" s="2" t="s">
        <v>48</v>
      </c>
      <c r="F35" s="2">
        <v>7.5925925925925926E-3</v>
      </c>
      <c r="G35" s="2">
        <v>7.291666666666667E-4</v>
      </c>
      <c r="H35" s="2">
        <v>2.1122685185185185E-2</v>
      </c>
      <c r="I35" s="2">
        <v>4.5138888888888892E-4</v>
      </c>
      <c r="J35" s="2">
        <v>8.7499999999999991E-3</v>
      </c>
      <c r="K35" s="2">
        <v>3.8657407407407404E-2</v>
      </c>
      <c r="L35" s="4">
        <v>0</v>
      </c>
      <c r="M35" s="8">
        <f>SUM(Table2[[#This Row],[Старт_]],Table2[[#This Row],[_Плавание]])</f>
        <v>7.5925925925925926E-3</v>
      </c>
      <c r="N35" s="8">
        <f>SUM(M35,Sheet1!$G35)</f>
        <v>8.3217592592592596E-3</v>
      </c>
      <c r="O35" s="8">
        <f>SUM(N35,Sheet1!$H35)</f>
        <v>2.9444444444444447E-2</v>
      </c>
      <c r="P35" s="8">
        <f>SUM(O35,Sheet1!$I35)</f>
        <v>2.9895833333333337E-2</v>
      </c>
      <c r="Q35" s="8">
        <f>SUM(P35,Sheet1!$J35)</f>
        <v>3.8645833333333338E-2</v>
      </c>
      <c r="R35" s="8">
        <f>Table2[[#This Row],[Старт_]]-Table2[[#Totals],[Старт_]]</f>
        <v>0</v>
      </c>
      <c r="S35" s="8">
        <f>Table2[[#Totals],[Плавание_]]-Table2[[#This Row],[Плавание_]]</f>
        <v>5.3819444444444435E-3</v>
      </c>
      <c r="T35" s="8">
        <f>Table2[[#Totals],[Т1_]]-Table2[[#This Row],[Т1_]]</f>
        <v>6.1226851851851841E-3</v>
      </c>
      <c r="U35" s="8">
        <f>Table2[[#Totals],[Вело_]]-Table2[[#This Row],[Вело_]]</f>
        <v>9.8958333333333329E-3</v>
      </c>
      <c r="V35" s="8">
        <f>Table2[[#Totals],[Т2_]]-Table2[[#This Row],[Т2_]]</f>
        <v>9.7569444444444431E-3</v>
      </c>
      <c r="W35" s="8">
        <f>Table2[[#Totals],[Бег_]]-Table2[[#This Row],[Бег_]]</f>
        <v>1.158564814814815E-2</v>
      </c>
    </row>
    <row r="36" spans="1:23" x14ac:dyDescent="0.2">
      <c r="A36">
        <v>35</v>
      </c>
      <c r="B36" t="s">
        <v>39</v>
      </c>
      <c r="C36">
        <v>33</v>
      </c>
      <c r="D36" s="2" t="s">
        <v>42</v>
      </c>
      <c r="E36" s="2"/>
      <c r="F36" s="2">
        <v>7.8240740740740753E-3</v>
      </c>
      <c r="G36" s="2">
        <v>6.4814814814814813E-4</v>
      </c>
      <c r="H36" s="2">
        <v>1.9791666666666666E-2</v>
      </c>
      <c r="I36" s="2">
        <v>3.4722222222222224E-4</v>
      </c>
      <c r="J36" s="2">
        <v>1.0208333333333333E-2</v>
      </c>
      <c r="K36" s="2">
        <v>3.8807870370370375E-2</v>
      </c>
      <c r="L36" s="4">
        <v>0</v>
      </c>
      <c r="M36" s="8">
        <f>SUM(Table2[[#This Row],[Старт_]],Table2[[#This Row],[_Плавание]])</f>
        <v>7.8240740740740753E-3</v>
      </c>
      <c r="N36" s="8">
        <f>SUM(M36,Sheet1!$G36)</f>
        <v>8.472222222222223E-3</v>
      </c>
      <c r="O36" s="8">
        <f>SUM(N36,Sheet1!$H36)</f>
        <v>2.8263888888888887E-2</v>
      </c>
      <c r="P36" s="8">
        <f>SUM(O36,Sheet1!$I36)</f>
        <v>2.8611111111111108E-2</v>
      </c>
      <c r="Q36" s="8">
        <f>SUM(P36,Sheet1!$J36)</f>
        <v>3.8819444444444441E-2</v>
      </c>
      <c r="R36" s="8">
        <f>Table2[[#This Row],[Старт_]]-Table2[[#Totals],[Старт_]]</f>
        <v>0</v>
      </c>
      <c r="S36" s="8">
        <f>Table2[[#Totals],[Плавание_]]-Table2[[#This Row],[Плавание_]]</f>
        <v>5.1504629629629609E-3</v>
      </c>
      <c r="T36" s="8">
        <f>Table2[[#Totals],[Т1_]]-Table2[[#This Row],[Т1_]]</f>
        <v>5.9722222222222208E-3</v>
      </c>
      <c r="U36" s="8">
        <f>Table2[[#Totals],[Вело_]]-Table2[[#This Row],[Вело_]]</f>
        <v>1.1076388888888893E-2</v>
      </c>
      <c r="V36" s="8">
        <f>Table2[[#Totals],[Т2_]]-Table2[[#This Row],[Т2_]]</f>
        <v>1.1041666666666672E-2</v>
      </c>
      <c r="W36" s="8">
        <f>Table2[[#Totals],[Бег_]]-Table2[[#This Row],[Бег_]]</f>
        <v>1.1412037037037047E-2</v>
      </c>
    </row>
    <row r="37" spans="1:23" x14ac:dyDescent="0.2">
      <c r="A37">
        <v>36</v>
      </c>
      <c r="B37" t="s">
        <v>83</v>
      </c>
      <c r="C37">
        <v>37</v>
      </c>
      <c r="D37" s="2" t="s">
        <v>84</v>
      </c>
      <c r="E37" s="2" t="s">
        <v>45</v>
      </c>
      <c r="F37" s="2">
        <v>6.6319444444444446E-3</v>
      </c>
      <c r="G37" s="2">
        <v>8.6805555555555551E-4</v>
      </c>
      <c r="H37" s="2">
        <v>2.0914351851851851E-2</v>
      </c>
      <c r="I37" s="2">
        <v>4.7453703703703704E-4</v>
      </c>
      <c r="J37" s="2">
        <v>1.0358796296296295E-2</v>
      </c>
      <c r="K37" s="2">
        <v>3.9247685185185184E-2</v>
      </c>
      <c r="L37" s="4">
        <v>0</v>
      </c>
      <c r="M37" s="8">
        <f>SUM(Table2[[#This Row],[Старт_]],Table2[[#This Row],[_Плавание]])</f>
        <v>6.6319444444444446E-3</v>
      </c>
      <c r="N37" s="8">
        <f>SUM(M37,Sheet1!$G37)</f>
        <v>7.4999999999999997E-3</v>
      </c>
      <c r="O37" s="8">
        <f>SUM(N37,Sheet1!$H37)</f>
        <v>2.841435185185185E-2</v>
      </c>
      <c r="P37" s="8">
        <f>SUM(O37,Sheet1!$I37)</f>
        <v>2.8888888888888888E-2</v>
      </c>
      <c r="Q37" s="8">
        <f>SUM(P37,Sheet1!$J37)</f>
        <v>3.9247685185185184E-2</v>
      </c>
      <c r="R37" s="8">
        <f>Table2[[#This Row],[Старт_]]-Table2[[#Totals],[Старт_]]</f>
        <v>0</v>
      </c>
      <c r="S37" s="8">
        <f>Table2[[#Totals],[Плавание_]]-Table2[[#This Row],[Плавание_]]</f>
        <v>6.3425925925925915E-3</v>
      </c>
      <c r="T37" s="8">
        <f>Table2[[#Totals],[Т1_]]-Table2[[#This Row],[Т1_]]</f>
        <v>6.9444444444444441E-3</v>
      </c>
      <c r="U37" s="8">
        <f>Table2[[#Totals],[Вело_]]-Table2[[#This Row],[Вело_]]</f>
        <v>1.0925925925925929E-2</v>
      </c>
      <c r="V37" s="8">
        <f>Table2[[#Totals],[Т2_]]-Table2[[#This Row],[Т2_]]</f>
        <v>1.0763888888888892E-2</v>
      </c>
      <c r="W37" s="8">
        <f>Table2[[#Totals],[Бег_]]-Table2[[#This Row],[Бег_]]</f>
        <v>1.0983796296296304E-2</v>
      </c>
    </row>
    <row r="38" spans="1:23" x14ac:dyDescent="0.2">
      <c r="A38">
        <v>37</v>
      </c>
      <c r="B38" t="s">
        <v>85</v>
      </c>
      <c r="C38">
        <v>44</v>
      </c>
      <c r="D38" s="2" t="s">
        <v>65</v>
      </c>
      <c r="E38" s="2" t="s">
        <v>72</v>
      </c>
      <c r="F38" s="2">
        <v>6.5162037037037037E-3</v>
      </c>
      <c r="G38" s="2">
        <v>1.3078703703703705E-3</v>
      </c>
      <c r="H38" s="2">
        <v>2.1678240740740738E-2</v>
      </c>
      <c r="I38" s="2">
        <v>5.6712962962962956E-4</v>
      </c>
      <c r="J38" s="2">
        <v>9.4097222222222238E-3</v>
      </c>
      <c r="K38" s="2">
        <v>3.9479166666666669E-2</v>
      </c>
      <c r="L38" s="4">
        <v>0</v>
      </c>
      <c r="M38" s="8">
        <f>SUM(Table2[[#This Row],[Старт_]],Table2[[#This Row],[_Плавание]])</f>
        <v>6.5162037037037037E-3</v>
      </c>
      <c r="N38" s="8">
        <f>SUM(M38,Sheet1!$G38)</f>
        <v>7.8240740740740736E-3</v>
      </c>
      <c r="O38" s="8">
        <f>SUM(N38,Sheet1!$H38)</f>
        <v>2.9502314814814811E-2</v>
      </c>
      <c r="P38" s="8">
        <f>SUM(O38,Sheet1!$I38)</f>
        <v>3.006944444444444E-2</v>
      </c>
      <c r="Q38" s="8">
        <f>SUM(P38,Sheet1!$J38)</f>
        <v>3.9479166666666662E-2</v>
      </c>
      <c r="R38" s="8">
        <f>Table2[[#This Row],[Старт_]]-Table2[[#Totals],[Старт_]]</f>
        <v>0</v>
      </c>
      <c r="S38" s="8">
        <f>Table2[[#Totals],[Плавание_]]-Table2[[#This Row],[Плавание_]]</f>
        <v>6.4583333333333324E-3</v>
      </c>
      <c r="T38" s="8">
        <f>Table2[[#Totals],[Т1_]]-Table2[[#This Row],[Т1_]]</f>
        <v>6.6203703703703702E-3</v>
      </c>
      <c r="U38" s="8">
        <f>Table2[[#Totals],[Вело_]]-Table2[[#This Row],[Вело_]]</f>
        <v>9.8379629629629685E-3</v>
      </c>
      <c r="V38" s="8">
        <f>Table2[[#Totals],[Т2_]]-Table2[[#This Row],[Т2_]]</f>
        <v>9.5833333333333395E-3</v>
      </c>
      <c r="W38" s="8">
        <f>Table2[[#Totals],[Бег_]]-Table2[[#This Row],[Бег_]]</f>
        <v>1.0752314814814826E-2</v>
      </c>
    </row>
    <row r="39" spans="1:23" x14ac:dyDescent="0.2">
      <c r="A39">
        <v>38</v>
      </c>
      <c r="B39" t="s">
        <v>86</v>
      </c>
      <c r="C39">
        <v>54</v>
      </c>
      <c r="D39" s="2" t="s">
        <v>87</v>
      </c>
      <c r="E39" s="2" t="s">
        <v>88</v>
      </c>
      <c r="F39" s="2">
        <v>7.789351851851852E-3</v>
      </c>
      <c r="G39" s="2">
        <v>1.0532407407407407E-3</v>
      </c>
      <c r="H39" s="2">
        <v>2.0995370370370373E-2</v>
      </c>
      <c r="I39" s="2">
        <v>4.6296296296296293E-4</v>
      </c>
      <c r="J39" s="2">
        <v>9.2361111111111116E-3</v>
      </c>
      <c r="K39" s="2">
        <v>3.9548611111111111E-2</v>
      </c>
      <c r="L39" s="4">
        <v>0</v>
      </c>
      <c r="M39" s="8">
        <f>SUM(Table2[[#This Row],[Старт_]],Table2[[#This Row],[_Плавание]])</f>
        <v>7.789351851851852E-3</v>
      </c>
      <c r="N39" s="8">
        <f>SUM(M39,Sheet1!$G39)</f>
        <v>8.8425925925925929E-3</v>
      </c>
      <c r="O39" s="8">
        <f>SUM(N39,Sheet1!$H39)</f>
        <v>2.9837962962962965E-2</v>
      </c>
      <c r="P39" s="8">
        <f>SUM(O39,Sheet1!$I39)</f>
        <v>3.0300925925925929E-2</v>
      </c>
      <c r="Q39" s="8">
        <f>SUM(P39,Sheet1!$J39)</f>
        <v>3.9537037037037037E-2</v>
      </c>
      <c r="R39" s="8">
        <f>Table2[[#This Row],[Старт_]]-Table2[[#Totals],[Старт_]]</f>
        <v>0</v>
      </c>
      <c r="S39" s="8">
        <f>Table2[[#Totals],[Плавание_]]-Table2[[#This Row],[Плавание_]]</f>
        <v>5.1851851851851842E-3</v>
      </c>
      <c r="T39" s="8">
        <f>Table2[[#Totals],[Т1_]]-Table2[[#This Row],[Т1_]]</f>
        <v>5.6018518518518509E-3</v>
      </c>
      <c r="U39" s="8">
        <f>Table2[[#Totals],[Вело_]]-Table2[[#This Row],[Вело_]]</f>
        <v>9.5023148148148141E-3</v>
      </c>
      <c r="V39" s="8">
        <f>Table2[[#Totals],[Т2_]]-Table2[[#This Row],[Т2_]]</f>
        <v>9.3518518518518508E-3</v>
      </c>
      <c r="W39" s="8">
        <f>Table2[[#Totals],[Бег_]]-Table2[[#This Row],[Бег_]]</f>
        <v>1.0694444444444451E-2</v>
      </c>
    </row>
    <row r="40" spans="1:23" x14ac:dyDescent="0.2">
      <c r="A40">
        <v>39</v>
      </c>
      <c r="B40" t="s">
        <v>89</v>
      </c>
      <c r="C40">
        <v>56</v>
      </c>
      <c r="D40" s="2" t="s">
        <v>90</v>
      </c>
      <c r="E40" s="2"/>
      <c r="F40" s="2">
        <v>6.2037037037037043E-3</v>
      </c>
      <c r="G40" s="2">
        <v>8.6805555555555551E-4</v>
      </c>
      <c r="H40" s="2">
        <v>2.1608796296296296E-2</v>
      </c>
      <c r="I40" s="2">
        <v>7.6388888888888893E-4</v>
      </c>
      <c r="J40" s="2">
        <v>1.0185185185185184E-2</v>
      </c>
      <c r="K40" s="2">
        <v>3.9629629629629633E-2</v>
      </c>
      <c r="L40" s="4">
        <v>0</v>
      </c>
      <c r="M40" s="8">
        <f>SUM(Table2[[#This Row],[Старт_]],Table2[[#This Row],[_Плавание]])</f>
        <v>6.2037037037037043E-3</v>
      </c>
      <c r="N40" s="8">
        <f>SUM(M40,Sheet1!$G40)</f>
        <v>7.0717592592592603E-3</v>
      </c>
      <c r="O40" s="8">
        <f>SUM(N40,Sheet1!$H40)</f>
        <v>2.8680555555555556E-2</v>
      </c>
      <c r="P40" s="8">
        <f>SUM(O40,Sheet1!$I40)</f>
        <v>2.9444444444444447E-2</v>
      </c>
      <c r="Q40" s="8">
        <f>SUM(P40,Sheet1!$J40)</f>
        <v>3.9629629629629633E-2</v>
      </c>
      <c r="R40" s="8">
        <f>Table2[[#This Row],[Старт_]]-Table2[[#Totals],[Старт_]]</f>
        <v>0</v>
      </c>
      <c r="S40" s="8">
        <f>Table2[[#Totals],[Плавание_]]-Table2[[#This Row],[Плавание_]]</f>
        <v>6.7708333333333318E-3</v>
      </c>
      <c r="T40" s="8">
        <f>Table2[[#Totals],[Т1_]]-Table2[[#This Row],[Т1_]]</f>
        <v>7.3726851851851835E-3</v>
      </c>
      <c r="U40" s="8">
        <f>Table2[[#Totals],[Вело_]]-Table2[[#This Row],[Вело_]]</f>
        <v>1.0659722222222223E-2</v>
      </c>
      <c r="V40" s="8">
        <f>Table2[[#Totals],[Т2_]]-Table2[[#This Row],[Т2_]]</f>
        <v>1.0208333333333333E-2</v>
      </c>
      <c r="W40" s="8">
        <f>Table2[[#Totals],[Бег_]]-Table2[[#This Row],[Бег_]]</f>
        <v>1.0601851851851855E-2</v>
      </c>
    </row>
    <row r="41" spans="1:23" x14ac:dyDescent="0.2">
      <c r="A41">
        <v>40</v>
      </c>
      <c r="B41" t="s">
        <v>31</v>
      </c>
      <c r="C41">
        <v>36</v>
      </c>
      <c r="D41" s="2" t="s">
        <v>52</v>
      </c>
      <c r="E41" s="2" t="s">
        <v>45</v>
      </c>
      <c r="F41" s="2">
        <v>6.1111111111111114E-3</v>
      </c>
      <c r="G41" s="2">
        <v>9.8379629629629642E-4</v>
      </c>
      <c r="H41" s="2">
        <v>2.2326388888888885E-2</v>
      </c>
      <c r="I41" s="2">
        <v>9.4907407407407408E-4</v>
      </c>
      <c r="J41" s="2">
        <v>9.4560185185185181E-3</v>
      </c>
      <c r="K41" s="2">
        <v>3.982638888888889E-2</v>
      </c>
      <c r="L41" s="4">
        <v>0</v>
      </c>
      <c r="M41" s="8">
        <f>SUM(Table2[[#This Row],[Старт_]],Table2[[#This Row],[_Плавание]])</f>
        <v>6.1111111111111114E-3</v>
      </c>
      <c r="N41" s="8">
        <f>SUM(M41,Sheet1!$G41)</f>
        <v>7.0949074074074074E-3</v>
      </c>
      <c r="O41" s="8">
        <f>SUM(N41,Sheet1!$H41)</f>
        <v>2.9421296296296293E-2</v>
      </c>
      <c r="P41" s="8">
        <f>SUM(O41,Sheet1!$I41)</f>
        <v>3.0370370370370367E-2</v>
      </c>
      <c r="Q41" s="8">
        <f>SUM(P41,Sheet1!$J41)</f>
        <v>3.9826388888888883E-2</v>
      </c>
      <c r="R41" s="8">
        <f>Table2[[#This Row],[Старт_]]-Table2[[#Totals],[Старт_]]</f>
        <v>0</v>
      </c>
      <c r="S41" s="8">
        <f>Table2[[#Totals],[Плавание_]]-Table2[[#This Row],[Плавание_]]</f>
        <v>6.8634259259259247E-3</v>
      </c>
      <c r="T41" s="8">
        <f>Table2[[#Totals],[Т1_]]-Table2[[#This Row],[Т1_]]</f>
        <v>7.3495370370370364E-3</v>
      </c>
      <c r="U41" s="8">
        <f>Table2[[#Totals],[Вело_]]-Table2[[#This Row],[Вело_]]</f>
        <v>9.918981481481487E-3</v>
      </c>
      <c r="V41" s="8">
        <f>Table2[[#Totals],[Т2_]]-Table2[[#This Row],[Т2_]]</f>
        <v>9.2824074074074128E-3</v>
      </c>
      <c r="W41" s="8">
        <f>Table2[[#Totals],[Бег_]]-Table2[[#This Row],[Бег_]]</f>
        <v>1.0405092592592605E-2</v>
      </c>
    </row>
    <row r="42" spans="1:23" x14ac:dyDescent="0.2">
      <c r="A42">
        <v>41</v>
      </c>
      <c r="B42" t="s">
        <v>91</v>
      </c>
      <c r="C42">
        <v>20</v>
      </c>
      <c r="D42" s="2" t="s">
        <v>42</v>
      </c>
      <c r="E42" s="2" t="s">
        <v>45</v>
      </c>
      <c r="F42" s="2">
        <v>6.5046296296296302E-3</v>
      </c>
      <c r="G42" s="2">
        <v>9.3750000000000007E-4</v>
      </c>
      <c r="H42" s="2">
        <v>2.0856481481481479E-2</v>
      </c>
      <c r="I42" s="2">
        <v>5.2083333333333333E-4</v>
      </c>
      <c r="J42" s="2">
        <v>1.1018518518518518E-2</v>
      </c>
      <c r="K42" s="2">
        <v>3.982638888888889E-2</v>
      </c>
      <c r="L42" s="4">
        <v>0</v>
      </c>
      <c r="M42" s="8">
        <f>SUM(Table2[[#This Row],[Старт_]],Table2[[#This Row],[_Плавание]])</f>
        <v>6.5046296296296302E-3</v>
      </c>
      <c r="N42" s="8">
        <f>SUM(M42,Sheet1!$G42)</f>
        <v>7.4421296296296301E-3</v>
      </c>
      <c r="O42" s="8">
        <f>SUM(N42,Sheet1!$H42)</f>
        <v>2.8298611111111108E-2</v>
      </c>
      <c r="P42" s="8">
        <f>SUM(O42,Sheet1!$I42)</f>
        <v>2.8819444444444443E-2</v>
      </c>
      <c r="Q42" s="8">
        <f>SUM(P42,Sheet1!$J42)</f>
        <v>3.9837962962962964E-2</v>
      </c>
      <c r="R42" s="8">
        <f>Table2[[#This Row],[Старт_]]-Table2[[#Totals],[Старт_]]</f>
        <v>0</v>
      </c>
      <c r="S42" s="8">
        <f>Table2[[#Totals],[Плавание_]]-Table2[[#This Row],[Плавание_]]</f>
        <v>6.469907407407406E-3</v>
      </c>
      <c r="T42" s="8">
        <f>Table2[[#Totals],[Т1_]]-Table2[[#This Row],[Т1_]]</f>
        <v>7.0023148148148136E-3</v>
      </c>
      <c r="U42" s="8">
        <f>Table2[[#Totals],[Вело_]]-Table2[[#This Row],[Вело_]]</f>
        <v>1.1041666666666672E-2</v>
      </c>
      <c r="V42" s="8">
        <f>Table2[[#Totals],[Т2_]]-Table2[[#This Row],[Т2_]]</f>
        <v>1.0833333333333337E-2</v>
      </c>
      <c r="W42" s="8">
        <f>Table2[[#Totals],[Бег_]]-Table2[[#This Row],[Бег_]]</f>
        <v>1.0393518518518524E-2</v>
      </c>
    </row>
    <row r="43" spans="1:23" x14ac:dyDescent="0.2">
      <c r="A43">
        <v>42</v>
      </c>
      <c r="B43" t="s">
        <v>92</v>
      </c>
      <c r="C43">
        <v>42</v>
      </c>
      <c r="D43" s="2" t="s">
        <v>42</v>
      </c>
      <c r="E43" s="2"/>
      <c r="F43" s="2">
        <v>6.7476851851851856E-3</v>
      </c>
      <c r="G43" s="2">
        <v>8.2175925925925917E-4</v>
      </c>
      <c r="H43" s="2">
        <v>2.2210648148148149E-2</v>
      </c>
      <c r="I43" s="2">
        <v>6.134259259259259E-4</v>
      </c>
      <c r="J43" s="2">
        <v>9.4444444444444445E-3</v>
      </c>
      <c r="K43" s="2">
        <v>3.9837962962962964E-2</v>
      </c>
      <c r="L43" s="4">
        <v>0</v>
      </c>
      <c r="M43" s="8">
        <f>SUM(Table2[[#This Row],[Старт_]],Table2[[#This Row],[_Плавание]])</f>
        <v>6.7476851851851856E-3</v>
      </c>
      <c r="N43" s="8">
        <f>SUM(M43,Sheet1!$G43)</f>
        <v>7.5694444444444446E-3</v>
      </c>
      <c r="O43" s="8">
        <f>SUM(N43,Sheet1!$H43)</f>
        <v>2.9780092592592594E-2</v>
      </c>
      <c r="P43" s="8">
        <f>SUM(O43,Sheet1!$I43)</f>
        <v>3.0393518518518521E-2</v>
      </c>
      <c r="Q43" s="8">
        <f>SUM(P43,Sheet1!$J43)</f>
        <v>3.9837962962962964E-2</v>
      </c>
      <c r="R43" s="8">
        <f>Table2[[#This Row],[Старт_]]-Table2[[#Totals],[Старт_]]</f>
        <v>0</v>
      </c>
      <c r="S43" s="8">
        <f>Table2[[#Totals],[Плавание_]]-Table2[[#This Row],[Плавание_]]</f>
        <v>6.2268518518518506E-3</v>
      </c>
      <c r="T43" s="8">
        <f>Table2[[#Totals],[Т1_]]-Table2[[#This Row],[Т1_]]</f>
        <v>6.8749999999999992E-3</v>
      </c>
      <c r="U43" s="8">
        <f>Table2[[#Totals],[Вело_]]-Table2[[#This Row],[Вело_]]</f>
        <v>9.5601851851851855E-3</v>
      </c>
      <c r="V43" s="8">
        <f>Table2[[#Totals],[Т2_]]-Table2[[#This Row],[Т2_]]</f>
        <v>9.2592592592592587E-3</v>
      </c>
      <c r="W43" s="8">
        <f>Table2[[#Totals],[Бег_]]-Table2[[#This Row],[Бег_]]</f>
        <v>1.0393518518518524E-2</v>
      </c>
    </row>
    <row r="44" spans="1:23" x14ac:dyDescent="0.2">
      <c r="A44">
        <v>43</v>
      </c>
      <c r="B44" t="s">
        <v>93</v>
      </c>
      <c r="C44">
        <v>30</v>
      </c>
      <c r="D44" s="2" t="s">
        <v>94</v>
      </c>
      <c r="E44" s="2" t="s">
        <v>45</v>
      </c>
      <c r="F44" s="2">
        <v>6.6203703703703702E-3</v>
      </c>
      <c r="G44" s="2">
        <v>1.0532407407407407E-3</v>
      </c>
      <c r="H44" s="2">
        <v>2.238425925925926E-2</v>
      </c>
      <c r="I44" s="2">
        <v>9.7222222222222209E-4</v>
      </c>
      <c r="J44" s="2">
        <v>9.0162037037037034E-3</v>
      </c>
      <c r="K44" s="2">
        <v>4.0046296296296295E-2</v>
      </c>
      <c r="L44" s="4">
        <v>0</v>
      </c>
      <c r="M44" s="8">
        <f>SUM(Table2[[#This Row],[Старт_]],Table2[[#This Row],[_Плавание]])</f>
        <v>6.6203703703703702E-3</v>
      </c>
      <c r="N44" s="8">
        <f>SUM(M44,Sheet1!$G44)</f>
        <v>7.6736111111111111E-3</v>
      </c>
      <c r="O44" s="8">
        <f>SUM(N44,Sheet1!$H44)</f>
        <v>3.005787037037037E-2</v>
      </c>
      <c r="P44" s="8">
        <f>SUM(O44,Sheet1!$I44)</f>
        <v>3.1030092592592592E-2</v>
      </c>
      <c r="Q44" s="8">
        <f>SUM(P44,Sheet1!$J44)</f>
        <v>4.0046296296296295E-2</v>
      </c>
      <c r="R44" s="8">
        <f>Table2[[#This Row],[Старт_]]-Table2[[#Totals],[Старт_]]</f>
        <v>0</v>
      </c>
      <c r="S44" s="8">
        <f>Table2[[#Totals],[Плавание_]]-Table2[[#This Row],[Плавание_]]</f>
        <v>6.3541666666666659E-3</v>
      </c>
      <c r="T44" s="8">
        <f>Table2[[#Totals],[Т1_]]-Table2[[#This Row],[Т1_]]</f>
        <v>6.7708333333333327E-3</v>
      </c>
      <c r="U44" s="8">
        <f>Table2[[#Totals],[Вело_]]-Table2[[#This Row],[Вело_]]</f>
        <v>9.2824074074074094E-3</v>
      </c>
      <c r="V44" s="8">
        <f>Table2[[#Totals],[Т2_]]-Table2[[#This Row],[Т2_]]</f>
        <v>8.6226851851851881E-3</v>
      </c>
      <c r="W44" s="8">
        <f>Table2[[#Totals],[Бег_]]-Table2[[#This Row],[Бег_]]</f>
        <v>1.0185185185185193E-2</v>
      </c>
    </row>
    <row r="45" spans="1:23" x14ac:dyDescent="0.2">
      <c r="A45">
        <v>44</v>
      </c>
      <c r="B45" t="s">
        <v>95</v>
      </c>
      <c r="C45">
        <v>36</v>
      </c>
      <c r="D45" s="2" t="s">
        <v>44</v>
      </c>
      <c r="E45" s="2" t="s">
        <v>45</v>
      </c>
      <c r="F45" s="2">
        <v>6.3888888888888884E-3</v>
      </c>
      <c r="G45" s="2">
        <v>1.5046296296296294E-3</v>
      </c>
      <c r="H45" s="2">
        <v>2.0844907407407406E-2</v>
      </c>
      <c r="I45" s="2">
        <v>5.7870370370370378E-4</v>
      </c>
      <c r="J45" s="2">
        <v>1.1331018518518518E-2</v>
      </c>
      <c r="K45" s="2">
        <v>4.0648148148148149E-2</v>
      </c>
      <c r="L45" s="4">
        <v>0</v>
      </c>
      <c r="M45" s="8">
        <f>SUM(Table2[[#This Row],[Старт_]],Table2[[#This Row],[_Плавание]])</f>
        <v>6.3888888888888884E-3</v>
      </c>
      <c r="N45" s="8">
        <f>SUM(M45,Sheet1!$G45)</f>
        <v>7.8935185185185185E-3</v>
      </c>
      <c r="O45" s="8">
        <f>SUM(N45,Sheet1!$H45)</f>
        <v>2.8738425925925924E-2</v>
      </c>
      <c r="P45" s="8">
        <f>SUM(O45,Sheet1!$I45)</f>
        <v>2.9317129629629627E-2</v>
      </c>
      <c r="Q45" s="8">
        <f>SUM(P45,Sheet1!$J45)</f>
        <v>4.0648148148148142E-2</v>
      </c>
      <c r="R45" s="8">
        <f>Table2[[#This Row],[Старт_]]-Table2[[#Totals],[Старт_]]</f>
        <v>0</v>
      </c>
      <c r="S45" s="8">
        <f>Table2[[#Totals],[Плавание_]]-Table2[[#This Row],[Плавание_]]</f>
        <v>6.5856481481481478E-3</v>
      </c>
      <c r="T45" s="8">
        <f>Table2[[#Totals],[Т1_]]-Table2[[#This Row],[Т1_]]</f>
        <v>6.5509259259259253E-3</v>
      </c>
      <c r="U45" s="8">
        <f>Table2[[#Totals],[Вело_]]-Table2[[#This Row],[Вело_]]</f>
        <v>1.0601851851851855E-2</v>
      </c>
      <c r="V45" s="8">
        <f>Table2[[#Totals],[Т2_]]-Table2[[#This Row],[Т2_]]</f>
        <v>1.0335648148148153E-2</v>
      </c>
      <c r="W45" s="8">
        <f>Table2[[#Totals],[Бег_]]-Table2[[#This Row],[Бег_]]</f>
        <v>9.5833333333333465E-3</v>
      </c>
    </row>
    <row r="46" spans="1:23" x14ac:dyDescent="0.2">
      <c r="A46">
        <v>45</v>
      </c>
      <c r="B46" t="s">
        <v>96</v>
      </c>
      <c r="C46">
        <v>41</v>
      </c>
      <c r="D46" s="2" t="s">
        <v>97</v>
      </c>
      <c r="E46" s="2"/>
      <c r="F46" s="2">
        <v>7.3958333333333341E-3</v>
      </c>
      <c r="G46" s="2">
        <v>6.2500000000000001E-4</v>
      </c>
      <c r="H46" s="2">
        <v>2.3078703703703702E-2</v>
      </c>
      <c r="I46" s="2">
        <v>2.7777777777777778E-4</v>
      </c>
      <c r="J46" s="2">
        <v>9.4097222222222238E-3</v>
      </c>
      <c r="K46" s="2">
        <v>4.0787037037037038E-2</v>
      </c>
      <c r="L46" s="4">
        <v>0</v>
      </c>
      <c r="M46" s="8">
        <f>SUM(Table2[[#This Row],[Старт_]],Table2[[#This Row],[_Плавание]])</f>
        <v>7.3958333333333341E-3</v>
      </c>
      <c r="N46" s="8">
        <f>SUM(M46,Sheet1!$G46)</f>
        <v>8.0208333333333347E-3</v>
      </c>
      <c r="O46" s="8">
        <f>SUM(N46,Sheet1!$H46)</f>
        <v>3.1099537037037037E-2</v>
      </c>
      <c r="P46" s="8">
        <f>SUM(O46,Sheet1!$I46)</f>
        <v>3.1377314814814816E-2</v>
      </c>
      <c r="Q46" s="8">
        <f>SUM(P46,Sheet1!$J46)</f>
        <v>4.0787037037037038E-2</v>
      </c>
      <c r="R46" s="8">
        <f>Table2[[#This Row],[Старт_]]-Table2[[#Totals],[Старт_]]</f>
        <v>0</v>
      </c>
      <c r="S46" s="8">
        <f>Table2[[#Totals],[Плавание_]]-Table2[[#This Row],[Плавание_]]</f>
        <v>5.578703703703702E-3</v>
      </c>
      <c r="T46" s="8">
        <f>Table2[[#Totals],[Т1_]]-Table2[[#This Row],[Т1_]]</f>
        <v>6.4236111111111091E-3</v>
      </c>
      <c r="U46" s="8">
        <f>Table2[[#Totals],[Вело_]]-Table2[[#This Row],[Вело_]]</f>
        <v>8.2407407407407429E-3</v>
      </c>
      <c r="V46" s="8">
        <f>Table2[[#Totals],[Т2_]]-Table2[[#This Row],[Т2_]]</f>
        <v>8.2754629629629636E-3</v>
      </c>
      <c r="W46" s="8">
        <f>Table2[[#Totals],[Бег_]]-Table2[[#This Row],[Бег_]]</f>
        <v>9.4444444444444497E-3</v>
      </c>
    </row>
    <row r="47" spans="1:23" x14ac:dyDescent="0.2">
      <c r="A47">
        <v>46</v>
      </c>
      <c r="B47" t="s">
        <v>98</v>
      </c>
      <c r="C47">
        <v>39</v>
      </c>
      <c r="D47" s="2" t="s">
        <v>99</v>
      </c>
      <c r="E47" s="2"/>
      <c r="F47" s="2">
        <v>6.9444444444444441E-3</v>
      </c>
      <c r="G47" s="2">
        <v>9.4907407407407408E-4</v>
      </c>
      <c r="H47" s="2">
        <v>2.297453703703704E-2</v>
      </c>
      <c r="I47" s="2">
        <v>3.2407407407407406E-4</v>
      </c>
      <c r="J47" s="2">
        <v>1.0115740740740741E-2</v>
      </c>
      <c r="K47" s="2">
        <v>4.1319444444444443E-2</v>
      </c>
      <c r="L47" s="4">
        <v>0</v>
      </c>
      <c r="M47" s="8">
        <f>SUM(Table2[[#This Row],[Старт_]],Table2[[#This Row],[_Плавание]])</f>
        <v>6.9444444444444441E-3</v>
      </c>
      <c r="N47" s="8">
        <f>SUM(M47,Sheet1!$G47)</f>
        <v>7.8935185185185185E-3</v>
      </c>
      <c r="O47" s="8">
        <f>SUM(N47,Sheet1!$H47)</f>
        <v>3.0868055555555558E-2</v>
      </c>
      <c r="P47" s="8">
        <f>SUM(O47,Sheet1!$I47)</f>
        <v>3.1192129629629632E-2</v>
      </c>
      <c r="Q47" s="8">
        <f>SUM(P47,Sheet1!$J47)</f>
        <v>4.130787037037037E-2</v>
      </c>
      <c r="R47" s="8">
        <f>Table2[[#This Row],[Старт_]]-Table2[[#Totals],[Старт_]]</f>
        <v>0</v>
      </c>
      <c r="S47" s="8">
        <f>Table2[[#Totals],[Плавание_]]-Table2[[#This Row],[Плавание_]]</f>
        <v>6.0300925925925921E-3</v>
      </c>
      <c r="T47" s="8">
        <f>Table2[[#Totals],[Т1_]]-Table2[[#This Row],[Т1_]]</f>
        <v>6.5509259259259253E-3</v>
      </c>
      <c r="U47" s="8">
        <f>Table2[[#Totals],[Вело_]]-Table2[[#This Row],[Вело_]]</f>
        <v>8.4722222222222213E-3</v>
      </c>
      <c r="V47" s="8">
        <f>Table2[[#Totals],[Т2_]]-Table2[[#This Row],[Т2_]]</f>
        <v>8.4606481481481477E-3</v>
      </c>
      <c r="W47" s="8">
        <f>Table2[[#Totals],[Бег_]]-Table2[[#This Row],[Бег_]]</f>
        <v>8.9236111111111183E-3</v>
      </c>
    </row>
    <row r="48" spans="1:23" x14ac:dyDescent="0.2">
      <c r="A48">
        <v>47</v>
      </c>
      <c r="B48" t="s">
        <v>36</v>
      </c>
      <c r="C48">
        <v>36</v>
      </c>
      <c r="D48" s="2" t="s">
        <v>57</v>
      </c>
      <c r="E48" s="2" t="s">
        <v>45</v>
      </c>
      <c r="F48" s="2">
        <v>7.3611111111111108E-3</v>
      </c>
      <c r="G48" s="2">
        <v>7.9861111111111105E-4</v>
      </c>
      <c r="H48" s="2">
        <v>2.1261574074074075E-2</v>
      </c>
      <c r="I48" s="2">
        <v>5.4398148148148144E-4</v>
      </c>
      <c r="J48" s="2">
        <v>1.1608796296296296E-2</v>
      </c>
      <c r="K48" s="2">
        <v>4.1574074074074076E-2</v>
      </c>
      <c r="L48" s="4">
        <v>0</v>
      </c>
      <c r="M48" s="8">
        <f>SUM(Table2[[#This Row],[Старт_]],Table2[[#This Row],[_Плавание]])</f>
        <v>7.3611111111111108E-3</v>
      </c>
      <c r="N48" s="8">
        <f>SUM(M48,Sheet1!$G48)</f>
        <v>8.159722222222221E-3</v>
      </c>
      <c r="O48" s="8">
        <f>SUM(N48,Sheet1!$H48)</f>
        <v>2.9421296296296296E-2</v>
      </c>
      <c r="P48" s="8">
        <f>SUM(O48,Sheet1!$I48)</f>
        <v>2.9965277777777778E-2</v>
      </c>
      <c r="Q48" s="8">
        <f>SUM(P48,Sheet1!$J48)</f>
        <v>4.1574074074074076E-2</v>
      </c>
      <c r="R48" s="8">
        <f>Table2[[#This Row],[Старт_]]-Table2[[#Totals],[Старт_]]</f>
        <v>0</v>
      </c>
      <c r="S48" s="8">
        <f>Table2[[#Totals],[Плавание_]]-Table2[[#This Row],[Плавание_]]</f>
        <v>5.6134259259259254E-3</v>
      </c>
      <c r="T48" s="8">
        <f>Table2[[#Totals],[Т1_]]-Table2[[#This Row],[Т1_]]</f>
        <v>6.2847222222222228E-3</v>
      </c>
      <c r="U48" s="8">
        <f>Table2[[#Totals],[Вело_]]-Table2[[#This Row],[Вело_]]</f>
        <v>9.9189814814814835E-3</v>
      </c>
      <c r="V48" s="8">
        <f>Table2[[#Totals],[Т2_]]-Table2[[#This Row],[Т2_]]</f>
        <v>9.6875000000000017E-3</v>
      </c>
      <c r="W48" s="8">
        <f>Table2[[#Totals],[Бег_]]-Table2[[#This Row],[Бег_]]</f>
        <v>8.6574074074074123E-3</v>
      </c>
    </row>
    <row r="49" spans="1:23" x14ac:dyDescent="0.2">
      <c r="A49">
        <v>48</v>
      </c>
      <c r="B49" t="s">
        <v>100</v>
      </c>
      <c r="C49">
        <v>40</v>
      </c>
      <c r="D49" s="2" t="s">
        <v>101</v>
      </c>
      <c r="E49" s="2" t="s">
        <v>48</v>
      </c>
      <c r="F49" s="2">
        <v>7.7083333333333335E-3</v>
      </c>
      <c r="G49" s="2">
        <v>1.2037037037037038E-3</v>
      </c>
      <c r="H49" s="2">
        <v>2.1770833333333336E-2</v>
      </c>
      <c r="I49" s="2">
        <v>8.3333333333333339E-4</v>
      </c>
      <c r="J49" s="2">
        <v>1.0150462962962964E-2</v>
      </c>
      <c r="K49" s="2">
        <v>4.1655092592592598E-2</v>
      </c>
      <c r="L49" s="4">
        <v>0</v>
      </c>
      <c r="M49" s="8">
        <f>SUM(Table2[[#This Row],[Старт_]],Table2[[#This Row],[_Плавание]])</f>
        <v>7.7083333333333335E-3</v>
      </c>
      <c r="N49" s="8">
        <f>SUM(M49,Sheet1!$G49)</f>
        <v>8.9120370370370378E-3</v>
      </c>
      <c r="O49" s="8">
        <f>SUM(N49,Sheet1!$H49)</f>
        <v>3.0682870370370374E-2</v>
      </c>
      <c r="P49" s="8">
        <f>SUM(O49,Sheet1!$I49)</f>
        <v>3.1516203703703706E-2</v>
      </c>
      <c r="Q49" s="8">
        <f>SUM(P49,Sheet1!$J49)</f>
        <v>4.1666666666666671E-2</v>
      </c>
      <c r="R49" s="8">
        <f>Table2[[#This Row],[Старт_]]-Table2[[#Totals],[Старт_]]</f>
        <v>0</v>
      </c>
      <c r="S49" s="8">
        <f>Table2[[#Totals],[Плавание_]]-Table2[[#This Row],[Плавание_]]</f>
        <v>5.2662037037037026E-3</v>
      </c>
      <c r="T49" s="8">
        <f>Table2[[#Totals],[Т1_]]-Table2[[#This Row],[Т1_]]</f>
        <v>5.532407407407406E-3</v>
      </c>
      <c r="U49" s="8">
        <f>Table2[[#Totals],[Вело_]]-Table2[[#This Row],[Вело_]]</f>
        <v>8.6574074074074053E-3</v>
      </c>
      <c r="V49" s="8">
        <f>Table2[[#Totals],[Т2_]]-Table2[[#This Row],[Т2_]]</f>
        <v>8.1365740740740738E-3</v>
      </c>
      <c r="W49" s="8">
        <f>Table2[[#Totals],[Бег_]]-Table2[[#This Row],[Бег_]]</f>
        <v>8.5648148148148168E-3</v>
      </c>
    </row>
    <row r="50" spans="1:23" x14ac:dyDescent="0.2">
      <c r="A50">
        <v>49</v>
      </c>
      <c r="B50" t="s">
        <v>32</v>
      </c>
      <c r="C50">
        <v>45</v>
      </c>
      <c r="D50" s="2" t="s">
        <v>53</v>
      </c>
      <c r="E50" s="2" t="s">
        <v>102</v>
      </c>
      <c r="F50" s="2">
        <v>6.3657407407407404E-3</v>
      </c>
      <c r="G50" s="2">
        <v>4.7453703703703704E-4</v>
      </c>
      <c r="H50" s="2">
        <v>2.3564814814814813E-2</v>
      </c>
      <c r="I50" s="2">
        <v>5.3240740740740744E-4</v>
      </c>
      <c r="J50" s="2">
        <v>1.0752314814814814E-2</v>
      </c>
      <c r="K50" s="2">
        <v>4.1689814814814818E-2</v>
      </c>
      <c r="L50" s="4">
        <v>0</v>
      </c>
      <c r="M50" s="8">
        <f>SUM(Table2[[#This Row],[Старт_]],Table2[[#This Row],[_Плавание]])</f>
        <v>6.3657407407407404E-3</v>
      </c>
      <c r="N50" s="8">
        <f>SUM(M50,Sheet1!$G50)</f>
        <v>6.8402777777777776E-3</v>
      </c>
      <c r="O50" s="8">
        <f>SUM(N50,Sheet1!$H50)</f>
        <v>3.0405092592592591E-2</v>
      </c>
      <c r="P50" s="8">
        <f>SUM(O50,Sheet1!$I50)</f>
        <v>3.09375E-2</v>
      </c>
      <c r="Q50" s="8">
        <f>SUM(P50,Sheet1!$J50)</f>
        <v>4.1689814814814811E-2</v>
      </c>
      <c r="R50" s="8">
        <f>Table2[[#This Row],[Старт_]]-Table2[[#Totals],[Старт_]]</f>
        <v>0</v>
      </c>
      <c r="S50" s="8">
        <f>Table2[[#Totals],[Плавание_]]-Table2[[#This Row],[Плавание_]]</f>
        <v>6.6087962962962958E-3</v>
      </c>
      <c r="T50" s="8">
        <f>Table2[[#Totals],[Т1_]]-Table2[[#This Row],[Т1_]]</f>
        <v>7.6041666666666662E-3</v>
      </c>
      <c r="U50" s="8">
        <f>Table2[[#Totals],[Вело_]]-Table2[[#This Row],[Вело_]]</f>
        <v>8.9351851851851884E-3</v>
      </c>
      <c r="V50" s="8">
        <f>Table2[[#Totals],[Т2_]]-Table2[[#This Row],[Т2_]]</f>
        <v>8.7152777777777801E-3</v>
      </c>
      <c r="W50" s="8">
        <f>Table2[[#Totals],[Бег_]]-Table2[[#This Row],[Бег_]]</f>
        <v>8.5416666666666766E-3</v>
      </c>
    </row>
    <row r="51" spans="1:23" x14ac:dyDescent="0.2">
      <c r="A51">
        <v>50</v>
      </c>
      <c r="B51" t="s">
        <v>103</v>
      </c>
      <c r="C51">
        <v>22</v>
      </c>
      <c r="D51" s="2" t="s">
        <v>65</v>
      </c>
      <c r="E51" s="2"/>
      <c r="F51" s="2">
        <v>8.4606481481481494E-3</v>
      </c>
      <c r="G51" s="2">
        <v>1.8402777777777777E-3</v>
      </c>
      <c r="H51" s="2">
        <v>2.1759259259259259E-2</v>
      </c>
      <c r="I51" s="2">
        <v>3.7037037037037035E-4</v>
      </c>
      <c r="J51" s="2">
        <v>9.7337962962962977E-3</v>
      </c>
      <c r="K51" s="2">
        <v>4.2164351851851856E-2</v>
      </c>
      <c r="L51" s="4">
        <v>0</v>
      </c>
      <c r="M51" s="8">
        <f>SUM(Table2[[#This Row],[Старт_]],Table2[[#This Row],[_Плавание]])</f>
        <v>8.4606481481481494E-3</v>
      </c>
      <c r="N51" s="8">
        <f>SUM(M51,Sheet1!$G51)</f>
        <v>1.0300925925925927E-2</v>
      </c>
      <c r="O51" s="8">
        <f>SUM(N51,Sheet1!$H51)</f>
        <v>3.2060185185185185E-2</v>
      </c>
      <c r="P51" s="8">
        <f>SUM(O51,Sheet1!$I51)</f>
        <v>3.2430555555555553E-2</v>
      </c>
      <c r="Q51" s="8">
        <f>SUM(P51,Sheet1!$J51)</f>
        <v>4.2164351851851849E-2</v>
      </c>
      <c r="R51" s="8">
        <f>Table2[[#This Row],[Старт_]]-Table2[[#Totals],[Старт_]]</f>
        <v>0</v>
      </c>
      <c r="S51" s="8">
        <f>Table2[[#Totals],[Плавание_]]-Table2[[#This Row],[Плавание_]]</f>
        <v>4.5138888888888867E-3</v>
      </c>
      <c r="T51" s="8">
        <f>Table2[[#Totals],[Т1_]]-Table2[[#This Row],[Т1_]]</f>
        <v>4.1435185185185169E-3</v>
      </c>
      <c r="U51" s="8">
        <f>Table2[[#Totals],[Вело_]]-Table2[[#This Row],[Вело_]]</f>
        <v>7.2800925925925949E-3</v>
      </c>
      <c r="V51" s="8">
        <f>Table2[[#Totals],[Т2_]]-Table2[[#This Row],[Т2_]]</f>
        <v>7.2222222222222271E-3</v>
      </c>
      <c r="W51" s="8">
        <f>Table2[[#Totals],[Бег_]]-Table2[[#This Row],[Бег_]]</f>
        <v>8.0671296296296394E-3</v>
      </c>
    </row>
    <row r="52" spans="1:23" x14ac:dyDescent="0.2">
      <c r="A52">
        <v>51</v>
      </c>
      <c r="B52" t="s">
        <v>104</v>
      </c>
      <c r="C52">
        <v>28</v>
      </c>
      <c r="D52" s="2" t="s">
        <v>42</v>
      </c>
      <c r="E52" s="2" t="s">
        <v>45</v>
      </c>
      <c r="F52" s="2">
        <v>9.0393518518518522E-3</v>
      </c>
      <c r="G52" s="2">
        <v>8.449074074074075E-4</v>
      </c>
      <c r="H52" s="2">
        <v>2.1122685185185185E-2</v>
      </c>
      <c r="I52" s="2">
        <v>6.9444444444444447E-4</v>
      </c>
      <c r="J52" s="2">
        <v>1.0937500000000001E-2</v>
      </c>
      <c r="K52" s="2">
        <v>4.2650462962962959E-2</v>
      </c>
      <c r="L52" s="4">
        <v>0</v>
      </c>
      <c r="M52" s="8">
        <f>SUM(Table2[[#This Row],[Старт_]],Table2[[#This Row],[_Плавание]])</f>
        <v>9.0393518518518522E-3</v>
      </c>
      <c r="N52" s="8">
        <f>SUM(M52,Sheet1!$G52)</f>
        <v>9.8842592592592593E-3</v>
      </c>
      <c r="O52" s="8">
        <f>SUM(N52,Sheet1!$H52)</f>
        <v>3.1006944444444445E-2</v>
      </c>
      <c r="P52" s="8">
        <f>SUM(O52,Sheet1!$I52)</f>
        <v>3.170138888888889E-2</v>
      </c>
      <c r="Q52" s="8">
        <f>SUM(P52,Sheet1!$J52)</f>
        <v>4.2638888888888893E-2</v>
      </c>
      <c r="R52" s="8">
        <f>Table2[[#This Row],[Старт_]]-Table2[[#Totals],[Старт_]]</f>
        <v>0</v>
      </c>
      <c r="S52" s="8">
        <f>Table2[[#Totals],[Плавание_]]-Table2[[#This Row],[Плавание_]]</f>
        <v>3.9351851851851839E-3</v>
      </c>
      <c r="T52" s="8">
        <f>Table2[[#Totals],[Т1_]]-Table2[[#This Row],[Т1_]]</f>
        <v>4.5601851851851845E-3</v>
      </c>
      <c r="U52" s="8">
        <f>Table2[[#Totals],[Вело_]]-Table2[[#This Row],[Вело_]]</f>
        <v>8.333333333333335E-3</v>
      </c>
      <c r="V52" s="8">
        <f>Table2[[#Totals],[Т2_]]-Table2[[#This Row],[Т2_]]</f>
        <v>7.9513888888888898E-3</v>
      </c>
      <c r="W52" s="8">
        <f>Table2[[#Totals],[Бег_]]-Table2[[#This Row],[Бег_]]</f>
        <v>7.5925925925925952E-3</v>
      </c>
    </row>
    <row r="53" spans="1:23" x14ac:dyDescent="0.2">
      <c r="A53">
        <v>52</v>
      </c>
      <c r="B53" t="s">
        <v>37</v>
      </c>
      <c r="C53">
        <v>48</v>
      </c>
      <c r="D53" s="2" t="s">
        <v>42</v>
      </c>
      <c r="E53" s="2" t="s">
        <v>45</v>
      </c>
      <c r="F53" s="2">
        <v>7.9166666666666673E-3</v>
      </c>
      <c r="G53" s="2">
        <v>6.4814814814814813E-4</v>
      </c>
      <c r="H53" s="2">
        <v>2.2997685185185187E-2</v>
      </c>
      <c r="I53" s="2">
        <v>4.8611111111111104E-4</v>
      </c>
      <c r="J53" s="2">
        <v>1.1412037037037038E-2</v>
      </c>
      <c r="K53" s="2">
        <v>4.3449074074074077E-2</v>
      </c>
      <c r="L53" s="4">
        <v>0</v>
      </c>
      <c r="M53" s="8">
        <f>SUM(Table2[[#This Row],[Старт_]],Table2[[#This Row],[_Плавание]])</f>
        <v>7.9166666666666673E-3</v>
      </c>
      <c r="N53" s="8">
        <f>SUM(M53,Sheet1!$G53)</f>
        <v>8.564814814814815E-3</v>
      </c>
      <c r="O53" s="8">
        <f>SUM(N53,Sheet1!$H53)</f>
        <v>3.15625E-2</v>
      </c>
      <c r="P53" s="8">
        <f>SUM(O53,Sheet1!$I53)</f>
        <v>3.2048611111111111E-2</v>
      </c>
      <c r="Q53" s="8">
        <f>SUM(P53,Sheet1!$J53)</f>
        <v>4.3460648148148151E-2</v>
      </c>
      <c r="R53" s="8">
        <f>Table2[[#This Row],[Старт_]]-Table2[[#Totals],[Старт_]]</f>
        <v>0</v>
      </c>
      <c r="S53" s="8">
        <f>Table2[[#Totals],[Плавание_]]-Table2[[#This Row],[Плавание_]]</f>
        <v>5.0578703703703688E-3</v>
      </c>
      <c r="T53" s="8">
        <f>Table2[[#Totals],[Т1_]]-Table2[[#This Row],[Т1_]]</f>
        <v>5.8796296296296287E-3</v>
      </c>
      <c r="U53" s="8">
        <f>Table2[[#Totals],[Вело_]]-Table2[[#This Row],[Вело_]]</f>
        <v>7.7777777777777793E-3</v>
      </c>
      <c r="V53" s="8">
        <f>Table2[[#Totals],[Т2_]]-Table2[[#This Row],[Т2_]]</f>
        <v>7.6041666666666688E-3</v>
      </c>
      <c r="W53" s="8">
        <f>Table2[[#Totals],[Бег_]]-Table2[[#This Row],[Бег_]]</f>
        <v>6.770833333333337E-3</v>
      </c>
    </row>
    <row r="54" spans="1:23" x14ac:dyDescent="0.2">
      <c r="A54">
        <v>53</v>
      </c>
      <c r="B54" t="s">
        <v>105</v>
      </c>
      <c r="C54">
        <v>54</v>
      </c>
      <c r="D54" s="2" t="s">
        <v>106</v>
      </c>
      <c r="E54" s="2"/>
      <c r="F54" s="2">
        <v>6.6435185185185182E-3</v>
      </c>
      <c r="G54" s="2">
        <v>8.9120370370370362E-4</v>
      </c>
      <c r="H54" s="2">
        <v>2.3715277777777776E-2</v>
      </c>
      <c r="I54" s="2">
        <v>1.1921296296296296E-3</v>
      </c>
      <c r="J54" s="2">
        <v>1.1342592592592592E-2</v>
      </c>
      <c r="K54" s="2">
        <v>4.3784722222222218E-2</v>
      </c>
      <c r="L54" s="4">
        <v>0</v>
      </c>
      <c r="M54" s="8">
        <f>SUM(Table2[[#This Row],[Старт_]],Table2[[#This Row],[_Плавание]])</f>
        <v>6.6435185185185182E-3</v>
      </c>
      <c r="N54" s="8">
        <f>SUM(M54,Sheet1!$G54)</f>
        <v>7.5347222222222222E-3</v>
      </c>
      <c r="O54" s="8">
        <f>SUM(N54,Sheet1!$H54)</f>
        <v>3.125E-2</v>
      </c>
      <c r="P54" s="8">
        <f>SUM(O54,Sheet1!$I54)</f>
        <v>3.2442129629629626E-2</v>
      </c>
      <c r="Q54" s="8">
        <f>SUM(P54,Sheet1!$J54)</f>
        <v>4.3784722222222218E-2</v>
      </c>
      <c r="R54" s="8">
        <f>Table2[[#This Row],[Старт_]]-Table2[[#Totals],[Старт_]]</f>
        <v>0</v>
      </c>
      <c r="S54" s="8">
        <f>Table2[[#Totals],[Плавание_]]-Table2[[#This Row],[Плавание_]]</f>
        <v>6.3310185185185179E-3</v>
      </c>
      <c r="T54" s="8">
        <f>Table2[[#Totals],[Т1_]]-Table2[[#This Row],[Т1_]]</f>
        <v>6.9097222222222216E-3</v>
      </c>
      <c r="U54" s="8">
        <f>Table2[[#Totals],[Вело_]]-Table2[[#This Row],[Вело_]]</f>
        <v>8.0902777777777796E-3</v>
      </c>
      <c r="V54" s="8">
        <f>Table2[[#Totals],[Т2_]]-Table2[[#This Row],[Т2_]]</f>
        <v>7.2106481481481535E-3</v>
      </c>
      <c r="W54" s="8">
        <f>Table2[[#Totals],[Бег_]]-Table2[[#This Row],[Бег_]]</f>
        <v>6.4467592592592701E-3</v>
      </c>
    </row>
    <row r="55" spans="1:23" x14ac:dyDescent="0.2">
      <c r="A55">
        <v>54</v>
      </c>
      <c r="B55" t="s">
        <v>107</v>
      </c>
      <c r="C55">
        <v>37</v>
      </c>
      <c r="D55" s="2" t="s">
        <v>52</v>
      </c>
      <c r="E55" s="2"/>
      <c r="F55" s="2">
        <v>6.5740740740740733E-3</v>
      </c>
      <c r="G55" s="2">
        <v>1.3425925925925925E-3</v>
      </c>
      <c r="H55" s="2">
        <v>2.4513888888888887E-2</v>
      </c>
      <c r="I55" s="2">
        <v>5.2083333333333333E-4</v>
      </c>
      <c r="J55" s="2">
        <v>1.087962962962963E-2</v>
      </c>
      <c r="K55" s="2">
        <v>4.3831018518518512E-2</v>
      </c>
      <c r="L55" s="4">
        <v>0</v>
      </c>
      <c r="M55" s="8">
        <f>SUM(Table2[[#This Row],[Старт_]],Table2[[#This Row],[_Плавание]])</f>
        <v>6.5740740740740733E-3</v>
      </c>
      <c r="N55" s="8">
        <f>SUM(M55,Sheet1!$G55)</f>
        <v>7.9166666666666656E-3</v>
      </c>
      <c r="O55" s="8">
        <f>SUM(N55,Sheet1!$H55)</f>
        <v>3.2430555555555553E-2</v>
      </c>
      <c r="P55" s="8">
        <f>SUM(O55,Sheet1!$I55)</f>
        <v>3.2951388888888884E-2</v>
      </c>
      <c r="Q55" s="8">
        <f>SUM(P55,Sheet1!$J55)</f>
        <v>4.3831018518518512E-2</v>
      </c>
      <c r="R55" s="8">
        <f>Table2[[#This Row],[Старт_]]-Table2[[#Totals],[Старт_]]</f>
        <v>0</v>
      </c>
      <c r="S55" s="8">
        <f>Table2[[#Totals],[Плавание_]]-Table2[[#This Row],[Плавание_]]</f>
        <v>6.4004629629629628E-3</v>
      </c>
      <c r="T55" s="8">
        <f>Table2[[#Totals],[Т1_]]-Table2[[#This Row],[Т1_]]</f>
        <v>6.5277777777777782E-3</v>
      </c>
      <c r="U55" s="8">
        <f>Table2[[#Totals],[Вело_]]-Table2[[#This Row],[Вело_]]</f>
        <v>6.9097222222222268E-3</v>
      </c>
      <c r="V55" s="8">
        <f>Table2[[#Totals],[Т2_]]-Table2[[#This Row],[Т2_]]</f>
        <v>6.7013888888888956E-3</v>
      </c>
      <c r="W55" s="8">
        <f>Table2[[#Totals],[Бег_]]-Table2[[#This Row],[Бег_]]</f>
        <v>6.4004629629629758E-3</v>
      </c>
    </row>
    <row r="56" spans="1:23" x14ac:dyDescent="0.2">
      <c r="A56">
        <v>55</v>
      </c>
      <c r="B56" t="s">
        <v>108</v>
      </c>
      <c r="C56">
        <v>46</v>
      </c>
      <c r="D56" s="2" t="s">
        <v>44</v>
      </c>
      <c r="E56" s="2"/>
      <c r="F56" s="2">
        <v>7.7083333333333335E-3</v>
      </c>
      <c r="G56" s="2">
        <v>8.7962962962962962E-4</v>
      </c>
      <c r="H56" s="2">
        <v>2.3298611111111107E-2</v>
      </c>
      <c r="I56" s="2">
        <v>7.0601851851851847E-4</v>
      </c>
      <c r="J56" s="2">
        <v>1.1493055555555555E-2</v>
      </c>
      <c r="K56" s="2">
        <v>4.4097222222222225E-2</v>
      </c>
      <c r="L56" s="4">
        <v>0</v>
      </c>
      <c r="M56" s="8">
        <f>SUM(Table2[[#This Row],[Старт_]],Table2[[#This Row],[_Плавание]])</f>
        <v>7.7083333333333335E-3</v>
      </c>
      <c r="N56" s="8">
        <f>SUM(M56,Sheet1!$G56)</f>
        <v>8.5879629629629639E-3</v>
      </c>
      <c r="O56" s="8">
        <f>SUM(N56,Sheet1!$H56)</f>
        <v>3.1886574074074067E-2</v>
      </c>
      <c r="P56" s="8">
        <f>SUM(O56,Sheet1!$I56)</f>
        <v>3.2592592592592583E-2</v>
      </c>
      <c r="Q56" s="8">
        <f>SUM(P56,Sheet1!$J56)</f>
        <v>4.4085648148148138E-2</v>
      </c>
      <c r="R56" s="8">
        <f>Table2[[#This Row],[Старт_]]-Table2[[#Totals],[Старт_]]</f>
        <v>0</v>
      </c>
      <c r="S56" s="8">
        <f>Table2[[#Totals],[Плавание_]]-Table2[[#This Row],[Плавание_]]</f>
        <v>5.2662037037037026E-3</v>
      </c>
      <c r="T56" s="8">
        <f>Table2[[#Totals],[Т1_]]-Table2[[#This Row],[Т1_]]</f>
        <v>5.8564814814814799E-3</v>
      </c>
      <c r="U56" s="8">
        <f>Table2[[#Totals],[Вело_]]-Table2[[#This Row],[Вело_]]</f>
        <v>7.4537037037037124E-3</v>
      </c>
      <c r="V56" s="8">
        <f>Table2[[#Totals],[Т2_]]-Table2[[#This Row],[Т2_]]</f>
        <v>7.0601851851851971E-3</v>
      </c>
      <c r="W56" s="8">
        <f>Table2[[#Totals],[Бег_]]-Table2[[#This Row],[Бег_]]</f>
        <v>6.1458333333333504E-3</v>
      </c>
    </row>
    <row r="57" spans="1:23" x14ac:dyDescent="0.2">
      <c r="A57">
        <v>56</v>
      </c>
      <c r="B57" t="s">
        <v>109</v>
      </c>
      <c r="C57">
        <v>38</v>
      </c>
      <c r="D57" s="2" t="s">
        <v>110</v>
      </c>
      <c r="E57" s="2"/>
      <c r="F57" s="2">
        <v>9.6064814814814815E-3</v>
      </c>
      <c r="G57" s="2">
        <v>1.3657407407407409E-3</v>
      </c>
      <c r="H57" s="2">
        <v>2.071759259259259E-2</v>
      </c>
      <c r="I57" s="2">
        <v>4.3981481481481481E-4</v>
      </c>
      <c r="J57" s="2">
        <v>1.283564814814815E-2</v>
      </c>
      <c r="K57" s="2">
        <v>4.4953703703703697E-2</v>
      </c>
      <c r="L57" s="4">
        <v>0</v>
      </c>
      <c r="M57" s="8">
        <f>SUM(Table2[[#This Row],[Старт_]],Table2[[#This Row],[_Плавание]])</f>
        <v>9.6064814814814815E-3</v>
      </c>
      <c r="N57" s="8">
        <f>SUM(M57,Sheet1!$G57)</f>
        <v>1.0972222222222222E-2</v>
      </c>
      <c r="O57" s="8">
        <f>SUM(N57,Sheet1!$H57)</f>
        <v>3.168981481481481E-2</v>
      </c>
      <c r="P57" s="8">
        <f>SUM(O57,Sheet1!$I57)</f>
        <v>3.2129629629629626E-2</v>
      </c>
      <c r="Q57" s="8">
        <f>SUM(P57,Sheet1!$J57)</f>
        <v>4.4965277777777778E-2</v>
      </c>
      <c r="R57" s="8">
        <f>Table2[[#This Row],[Старт_]]-Table2[[#Totals],[Старт_]]</f>
        <v>0</v>
      </c>
      <c r="S57" s="8">
        <f>Table2[[#Totals],[Плавание_]]-Table2[[#This Row],[Плавание_]]</f>
        <v>3.3680555555555547E-3</v>
      </c>
      <c r="T57" s="8">
        <f>Table2[[#Totals],[Т1_]]-Table2[[#This Row],[Т1_]]</f>
        <v>3.472222222222222E-3</v>
      </c>
      <c r="U57" s="8">
        <f>Table2[[#Totals],[Вело_]]-Table2[[#This Row],[Вело_]]</f>
        <v>7.65046296296297E-3</v>
      </c>
      <c r="V57" s="8">
        <f>Table2[[#Totals],[Т2_]]-Table2[[#This Row],[Т2_]]</f>
        <v>7.5231481481481538E-3</v>
      </c>
      <c r="W57" s="8">
        <f>Table2[[#Totals],[Бег_]]-Table2[[#This Row],[Бег_]]</f>
        <v>5.2662037037037104E-3</v>
      </c>
    </row>
    <row r="58" spans="1:23" x14ac:dyDescent="0.2">
      <c r="A58">
        <v>57</v>
      </c>
      <c r="B58" t="s">
        <v>34</v>
      </c>
      <c r="C58">
        <v>30</v>
      </c>
      <c r="D58" s="2" t="s">
        <v>52</v>
      </c>
      <c r="E58" s="2"/>
      <c r="F58" s="2">
        <v>6.7592592592592591E-3</v>
      </c>
      <c r="G58" s="2">
        <v>5.7870370370370378E-4</v>
      </c>
      <c r="H58" s="2">
        <v>2.8240740740740736E-2</v>
      </c>
      <c r="I58" s="2">
        <v>5.6712962962962956E-4</v>
      </c>
      <c r="J58" s="2">
        <v>1.0254629629629629E-2</v>
      </c>
      <c r="K58" s="2">
        <v>4.6412037037037036E-2</v>
      </c>
      <c r="L58" s="4">
        <v>0</v>
      </c>
      <c r="M58" s="8">
        <f>SUM(Table2[[#This Row],[Старт_]],Table2[[#This Row],[_Плавание]])</f>
        <v>6.7592592592592591E-3</v>
      </c>
      <c r="N58" s="8">
        <f>SUM(M58,Sheet1!$G58)</f>
        <v>7.3379629629629628E-3</v>
      </c>
      <c r="O58" s="8">
        <f>SUM(N58,Sheet1!$H58)</f>
        <v>3.5578703703703696E-2</v>
      </c>
      <c r="P58" s="8">
        <f>SUM(O58,Sheet1!$I58)</f>
        <v>3.6145833333333328E-2</v>
      </c>
      <c r="Q58" s="8">
        <f>SUM(P58,Sheet1!$J58)</f>
        <v>4.6400462962962956E-2</v>
      </c>
      <c r="R58" s="8">
        <f>Table2[[#This Row],[Старт_]]-Table2[[#Totals],[Старт_]]</f>
        <v>0</v>
      </c>
      <c r="S58" s="8">
        <f>Table2[[#Totals],[Плавание_]]-Table2[[#This Row],[Плавание_]]</f>
        <v>6.215277777777777E-3</v>
      </c>
      <c r="T58" s="8">
        <f>Table2[[#Totals],[Т1_]]-Table2[[#This Row],[Т1_]]</f>
        <v>7.106481481481481E-3</v>
      </c>
      <c r="U58" s="8">
        <f>Table2[[#Totals],[Вело_]]-Table2[[#This Row],[Вело_]]</f>
        <v>3.7615740740740838E-3</v>
      </c>
      <c r="V58" s="8">
        <f>Table2[[#Totals],[Т2_]]-Table2[[#This Row],[Т2_]]</f>
        <v>3.5069444444444514E-3</v>
      </c>
      <c r="W58" s="8">
        <f>Table2[[#Totals],[Бег_]]-Table2[[#This Row],[Бег_]]</f>
        <v>3.8310185185185322E-3</v>
      </c>
    </row>
    <row r="59" spans="1:23" x14ac:dyDescent="0.2">
      <c r="A59">
        <v>58</v>
      </c>
      <c r="B59" t="s">
        <v>111</v>
      </c>
      <c r="C59">
        <v>38</v>
      </c>
      <c r="D59" s="2" t="s">
        <v>54</v>
      </c>
      <c r="E59" s="2"/>
      <c r="F59" s="2">
        <v>9.6643518518518511E-3</v>
      </c>
      <c r="G59" s="2">
        <v>1.1689814814814816E-3</v>
      </c>
      <c r="H59" s="2">
        <v>2.4710648148148148E-2</v>
      </c>
      <c r="I59" s="2">
        <v>6.8287037037037025E-4</v>
      </c>
      <c r="J59" s="2">
        <v>1.0717592592592593E-2</v>
      </c>
      <c r="K59" s="2">
        <v>4.6956018518518522E-2</v>
      </c>
      <c r="L59" s="4">
        <v>0</v>
      </c>
      <c r="M59" s="8">
        <f>SUM(Table2[[#This Row],[Старт_]],Table2[[#This Row],[_Плавание]])</f>
        <v>9.6643518518518511E-3</v>
      </c>
      <c r="N59" s="8">
        <f>SUM(M59,Sheet1!$G59)</f>
        <v>1.0833333333333332E-2</v>
      </c>
      <c r="O59" s="8">
        <f>SUM(N59,Sheet1!$H59)</f>
        <v>3.5543981481481482E-2</v>
      </c>
      <c r="P59" s="8">
        <f>SUM(O59,Sheet1!$I59)</f>
        <v>3.622685185185185E-2</v>
      </c>
      <c r="Q59" s="8">
        <f>SUM(P59,Sheet1!$J59)</f>
        <v>4.6944444444444441E-2</v>
      </c>
      <c r="R59" s="8">
        <f>Table2[[#This Row],[Старт_]]-Table2[[#Totals],[Старт_]]</f>
        <v>0</v>
      </c>
      <c r="S59" s="8">
        <f>Table2[[#Totals],[Плавание_]]-Table2[[#This Row],[Плавание_]]</f>
        <v>3.3101851851851851E-3</v>
      </c>
      <c r="T59" s="8">
        <f>Table2[[#Totals],[Т1_]]-Table2[[#This Row],[Т1_]]</f>
        <v>3.6111111111111118E-3</v>
      </c>
      <c r="U59" s="8">
        <f>Table2[[#Totals],[Вело_]]-Table2[[#This Row],[Вело_]]</f>
        <v>3.7962962962962976E-3</v>
      </c>
      <c r="V59" s="8">
        <f>Table2[[#Totals],[Т2_]]-Table2[[#This Row],[Т2_]]</f>
        <v>3.4259259259259295E-3</v>
      </c>
      <c r="W59" s="8">
        <f>Table2[[#Totals],[Бег_]]-Table2[[#This Row],[Бег_]]</f>
        <v>3.2870370370370466E-3</v>
      </c>
    </row>
    <row r="60" spans="1:23" x14ac:dyDescent="0.2">
      <c r="A60">
        <v>59</v>
      </c>
      <c r="B60" t="s">
        <v>38</v>
      </c>
      <c r="C60">
        <v>50</v>
      </c>
      <c r="D60" s="2" t="s">
        <v>52</v>
      </c>
      <c r="E60" s="2" t="s">
        <v>49</v>
      </c>
      <c r="F60" s="2">
        <v>8.2870370370370372E-3</v>
      </c>
      <c r="G60" s="2">
        <v>1.8402777777777777E-3</v>
      </c>
      <c r="H60" s="2">
        <v>2.5520833333333336E-2</v>
      </c>
      <c r="I60" s="2">
        <v>1.1458333333333333E-3</v>
      </c>
      <c r="J60" s="2">
        <v>1.1701388888888891E-2</v>
      </c>
      <c r="K60" s="2">
        <v>4.8495370370370376E-2</v>
      </c>
      <c r="L60" s="4">
        <v>0</v>
      </c>
      <c r="M60" s="8">
        <f>SUM(Table2[[#This Row],[Старт_]],Table2[[#This Row],[_Плавание]])</f>
        <v>8.2870370370370372E-3</v>
      </c>
      <c r="N60" s="8">
        <f>SUM(M60,Sheet1!$G60)</f>
        <v>1.0127314814814815E-2</v>
      </c>
      <c r="O60" s="8">
        <f>SUM(N60,Sheet1!$H60)</f>
        <v>3.5648148148148151E-2</v>
      </c>
      <c r="P60" s="8">
        <f>SUM(O60,Sheet1!$I60)</f>
        <v>3.6793981481481483E-2</v>
      </c>
      <c r="Q60" s="8">
        <f>SUM(P60,Sheet1!$J60)</f>
        <v>4.8495370370370376E-2</v>
      </c>
      <c r="R60" s="8">
        <f>Table2[[#This Row],[Старт_]]-Table2[[#Totals],[Старт_]]</f>
        <v>0</v>
      </c>
      <c r="S60" s="8">
        <f>Table2[[#Totals],[Плавание_]]-Table2[[#This Row],[Плавание_]]</f>
        <v>4.687499999999999E-3</v>
      </c>
      <c r="T60" s="8">
        <f>Table2[[#Totals],[Т1_]]-Table2[[#This Row],[Т1_]]</f>
        <v>4.3171296296296291E-3</v>
      </c>
      <c r="U60" s="8">
        <f>Table2[[#Totals],[Вело_]]-Table2[[#This Row],[Вело_]]</f>
        <v>3.6921296296296285E-3</v>
      </c>
      <c r="V60" s="8">
        <f>Table2[[#Totals],[Т2_]]-Table2[[#This Row],[Т2_]]</f>
        <v>2.8587962962962968E-3</v>
      </c>
      <c r="W60" s="8">
        <f>Table2[[#Totals],[Бег_]]-Table2[[#This Row],[Бег_]]</f>
        <v>1.7361111111111119E-3</v>
      </c>
    </row>
    <row r="61" spans="1:23" x14ac:dyDescent="0.2">
      <c r="A61">
        <v>60</v>
      </c>
      <c r="B61" t="s">
        <v>112</v>
      </c>
      <c r="C61">
        <v>28</v>
      </c>
      <c r="D61" s="2" t="s">
        <v>57</v>
      </c>
      <c r="E61" s="2"/>
      <c r="F61" s="2">
        <v>1.2974537037037036E-2</v>
      </c>
      <c r="G61" s="2">
        <v>1.4699074074074074E-3</v>
      </c>
      <c r="H61" s="2">
        <v>2.2685185185185183E-2</v>
      </c>
      <c r="I61" s="2">
        <v>9.0277777777777784E-4</v>
      </c>
      <c r="J61" s="2">
        <v>1.0752314814814814E-2</v>
      </c>
      <c r="K61" s="2">
        <v>4.8784722222222222E-2</v>
      </c>
      <c r="L61" s="4">
        <v>0</v>
      </c>
      <c r="M61" s="8">
        <f>SUM(Table2[[#This Row],[Старт_]],Table2[[#This Row],[_Плавание]])</f>
        <v>1.2974537037037036E-2</v>
      </c>
      <c r="N61" s="8">
        <f>SUM(M61,Sheet1!$G61)</f>
        <v>1.4444444444444444E-2</v>
      </c>
      <c r="O61" s="8">
        <f>SUM(N61,Sheet1!$H61)</f>
        <v>3.7129629629629624E-2</v>
      </c>
      <c r="P61" s="8">
        <f>SUM(O61,Sheet1!$I61)</f>
        <v>3.8032407407407404E-2</v>
      </c>
      <c r="Q61" s="8">
        <f>SUM(P61,Sheet1!$J61)</f>
        <v>4.8784722222222215E-2</v>
      </c>
      <c r="R61" s="8">
        <f>Table2[[#This Row],[Старт_]]-Table2[[#Totals],[Старт_]]</f>
        <v>0</v>
      </c>
      <c r="S61" s="8">
        <f>Table2[[#Totals],[Плавание_]]-Table2[[#This Row],[Плавание_]]</f>
        <v>0</v>
      </c>
      <c r="T61" s="8">
        <f>Table2[[#Totals],[Т1_]]-Table2[[#This Row],[Т1_]]</f>
        <v>0</v>
      </c>
      <c r="U61" s="8">
        <f>Table2[[#Totals],[Вело_]]-Table2[[#This Row],[Вело_]]</f>
        <v>2.210648148148156E-3</v>
      </c>
      <c r="V61" s="8">
        <f>Table2[[#Totals],[Т2_]]-Table2[[#This Row],[Т2_]]</f>
        <v>1.6203703703703762E-3</v>
      </c>
      <c r="W61" s="8">
        <f>Table2[[#Totals],[Бег_]]-Table2[[#This Row],[Бег_]]</f>
        <v>1.4467592592592726E-3</v>
      </c>
    </row>
    <row r="62" spans="1:23" x14ac:dyDescent="0.2">
      <c r="A62">
        <v>61</v>
      </c>
      <c r="B62" t="s">
        <v>113</v>
      </c>
      <c r="C62">
        <v>43</v>
      </c>
      <c r="D62" t="s">
        <v>52</v>
      </c>
      <c r="F62" s="2">
        <v>6.3888888888888884E-3</v>
      </c>
      <c r="G62" s="2">
        <v>1.5393518518518519E-3</v>
      </c>
      <c r="H62" s="2">
        <v>3.0717592592592591E-2</v>
      </c>
      <c r="I62" s="2">
        <v>2.8935185185185189E-4</v>
      </c>
      <c r="J62" s="2">
        <v>1.0625000000000001E-2</v>
      </c>
      <c r="K62" s="2">
        <v>4.9571759259259253E-2</v>
      </c>
      <c r="L62" s="4">
        <v>0</v>
      </c>
      <c r="M62" s="10">
        <f>SUM(Table2[[#This Row],[Старт_]],Table2[[#This Row],[_Плавание]])</f>
        <v>6.3888888888888884E-3</v>
      </c>
      <c r="N62" s="10">
        <f>SUM(M62,Sheet1!$G62)</f>
        <v>7.9282407407407409E-3</v>
      </c>
      <c r="O62" s="10">
        <f>SUM(N62,Sheet1!$H62)</f>
        <v>3.8645833333333331E-2</v>
      </c>
      <c r="P62" s="10">
        <f>SUM(O62,Sheet1!$I62)</f>
        <v>3.8935185185185184E-2</v>
      </c>
      <c r="Q62" s="10">
        <f>SUM(P62,Sheet1!$J62)</f>
        <v>4.9560185185185186E-2</v>
      </c>
      <c r="R62" s="12">
        <f>Table2[[#This Row],[Старт_]]-Table2[[#Totals],[Старт_]]</f>
        <v>0</v>
      </c>
      <c r="S62" s="10">
        <f>Table2[[#Totals],[Плавание_]]-Table2[[#This Row],[Плавание_]]</f>
        <v>6.5856481481481478E-3</v>
      </c>
      <c r="T62" s="10">
        <f>Table2[[#Totals],[Т1_]]-Table2[[#This Row],[Т1_]]</f>
        <v>6.5162037037037029E-3</v>
      </c>
      <c r="U62" s="10">
        <f>Table2[[#Totals],[Вело_]]-Table2[[#This Row],[Вело_]]</f>
        <v>6.9444444444444892E-4</v>
      </c>
      <c r="V62" s="10">
        <f>Table2[[#Totals],[Т2_]]-Table2[[#This Row],[Т2_]]</f>
        <v>7.1759259259259606E-4</v>
      </c>
      <c r="W62" s="10">
        <f>Table2[[#Totals],[Бег_]]-Table2[[#This Row],[Бег_]]</f>
        <v>6.7129629629630178E-4</v>
      </c>
    </row>
    <row r="63" spans="1:23" x14ac:dyDescent="0.2">
      <c r="A63">
        <v>62</v>
      </c>
      <c r="B63" t="s">
        <v>114</v>
      </c>
      <c r="C63">
        <v>27</v>
      </c>
      <c r="D63" t="s">
        <v>52</v>
      </c>
      <c r="F63" s="2">
        <v>8.4722222222222213E-3</v>
      </c>
      <c r="G63" s="2">
        <v>2.6967592592592594E-3</v>
      </c>
      <c r="H63" s="2">
        <v>2.6956018518518522E-2</v>
      </c>
      <c r="I63" s="2">
        <v>3.9351851851851852E-4</v>
      </c>
      <c r="J63" s="2">
        <v>1.1712962962962965E-2</v>
      </c>
      <c r="K63" s="2">
        <v>5.0219907407407414E-2</v>
      </c>
      <c r="L63" s="4">
        <v>0</v>
      </c>
      <c r="M63" s="11">
        <f>SUM(Table2[[#This Row],[Старт_]],Table2[[#This Row],[_Плавание]])</f>
        <v>8.4722222222222213E-3</v>
      </c>
      <c r="N63" s="11">
        <f>SUM(M63,Sheet1!$G63)</f>
        <v>1.1168981481481481E-2</v>
      </c>
      <c r="O63" s="11">
        <f>SUM(N63,Sheet1!$H63)</f>
        <v>3.8125000000000006E-2</v>
      </c>
      <c r="P63" s="11">
        <f>SUM(O63,Sheet1!$I63)</f>
        <v>3.8518518518518521E-2</v>
      </c>
      <c r="Q63" s="11">
        <f>SUM(P63,Sheet1!$J63)</f>
        <v>5.0231481481481488E-2</v>
      </c>
      <c r="R63" s="12">
        <f>Table2[[#This Row],[Старт_]]-Table2[[#Totals],[Старт_]]</f>
        <v>0</v>
      </c>
      <c r="S63" s="11">
        <f>Table2[[#Totals],[Плавание_]]-Table2[[#This Row],[Плавание_]]</f>
        <v>4.5023148148148149E-3</v>
      </c>
      <c r="T63" s="11">
        <f>Table2[[#Totals],[Т1_]]-Table2[[#This Row],[Т1_]]</f>
        <v>3.2754629629629627E-3</v>
      </c>
      <c r="U63" s="11">
        <f>Table2[[#Totals],[Вело_]]-Table2[[#This Row],[Вело_]]</f>
        <v>1.2152777777777735E-3</v>
      </c>
      <c r="V63" s="11">
        <f>Table2[[#Totals],[Т2_]]-Table2[[#This Row],[Т2_]]</f>
        <v>1.1342592592592585E-3</v>
      </c>
      <c r="W63" s="11">
        <f>Table2[[#Totals],[Бег_]]-Table2[[#This Row],[Бег_]]</f>
        <v>0</v>
      </c>
    </row>
    <row r="64" spans="1:23" x14ac:dyDescent="0.2">
      <c r="A64">
        <v>63</v>
      </c>
      <c r="B64" t="s">
        <v>115</v>
      </c>
      <c r="C64">
        <v>36</v>
      </c>
      <c r="D64" t="s">
        <v>54</v>
      </c>
      <c r="F64" s="2">
        <v>1.0625000000000001E-2</v>
      </c>
      <c r="G64" s="2">
        <v>1.6087962962962963E-3</v>
      </c>
      <c r="H64" s="2">
        <v>2.7106481481481481E-2</v>
      </c>
      <c r="I64" s="2">
        <v>3.1250000000000001E-4</v>
      </c>
      <c r="J64" s="2">
        <v>1.0578703703703703E-2</v>
      </c>
      <c r="K64" s="2">
        <v>5.0219907407407414E-2</v>
      </c>
      <c r="L64" s="4">
        <v>0</v>
      </c>
      <c r="M64" s="11">
        <f>SUM(Table2[[#This Row],[Старт_]],Table2[[#This Row],[_Плавание]])</f>
        <v>1.0625000000000001E-2</v>
      </c>
      <c r="N64" s="11">
        <f>SUM(M64,Sheet1!$G64)</f>
        <v>1.2233796296296296E-2</v>
      </c>
      <c r="O64" s="11">
        <f>SUM(N64,Sheet1!$H64)</f>
        <v>3.934027777777778E-2</v>
      </c>
      <c r="P64" s="11">
        <f>SUM(O64,Sheet1!$I64)</f>
        <v>3.965277777777778E-2</v>
      </c>
      <c r="Q64" s="11">
        <f>SUM(P64,Sheet1!$J64)</f>
        <v>5.0231481481481481E-2</v>
      </c>
      <c r="R64" s="12">
        <f>Table2[[#This Row],[Старт_]]-Table2[[#Totals],[Старт_]]</f>
        <v>0</v>
      </c>
      <c r="S64" s="11">
        <f>Table2[[#Totals],[Плавание_]]-Table2[[#This Row],[Плавание_]]</f>
        <v>2.3495370370370354E-3</v>
      </c>
      <c r="T64" s="11">
        <f>Table2[[#Totals],[Т1_]]-Table2[[#This Row],[Т1_]]</f>
        <v>2.2106481481481473E-3</v>
      </c>
      <c r="U64" s="11">
        <f>Table2[[#Totals],[Вело_]]-Table2[[#This Row],[Вело_]]</f>
        <v>0</v>
      </c>
      <c r="V64" s="11">
        <f>Table2[[#Totals],[Т2_]]-Table2[[#This Row],[Т2_]]</f>
        <v>0</v>
      </c>
      <c r="W64" s="11">
        <f>Table2[[#Totals],[Бег_]]-Table2[[#This Row],[Бег_]]</f>
        <v>0</v>
      </c>
    </row>
    <row r="65" spans="1:23" x14ac:dyDescent="0.2">
      <c r="A65" t="s">
        <v>20</v>
      </c>
      <c r="F65" s="2">
        <f>SUBTOTAL(105,Table2[_Плавание])</f>
        <v>4.7569444444444447E-3</v>
      </c>
      <c r="G65" s="2">
        <f>SUBTOTAL(105,Table2[_Т1])</f>
        <v>2.7777777777777778E-4</v>
      </c>
      <c r="H65" s="2">
        <f>SUBTOTAL(105,Table2[_Вело])</f>
        <v>1.6527777777777777E-2</v>
      </c>
      <c r="I65" s="2">
        <f>SUBTOTAL(105,Table2[_Т2])</f>
        <v>2.3148148148148146E-4</v>
      </c>
      <c r="J65" s="2">
        <f>SUBTOTAL(105,Table2[_Бег])</f>
        <v>7.4189814814814813E-3</v>
      </c>
      <c r="K65" s="2">
        <f>SUBTOTAL(105,Table2[Общее время])</f>
        <v>3.0914351851851849E-2</v>
      </c>
      <c r="L65" s="8">
        <f>SUBTOTAL(105,Table2[Старт_])</f>
        <v>0</v>
      </c>
      <c r="M65" s="8">
        <f>SUBTOTAL(104,Table2[Плавание_])</f>
        <v>1.2974537037037036E-2</v>
      </c>
      <c r="N65" s="8">
        <f>SUBTOTAL(104,Table2[Т1_])</f>
        <v>1.4444444444444444E-2</v>
      </c>
      <c r="O65" s="8">
        <f>SUBTOTAL(104,Table2[Вело_])</f>
        <v>3.934027777777778E-2</v>
      </c>
      <c r="P65" s="8">
        <f>SUBTOTAL(104,Table2[Т2_])</f>
        <v>3.965277777777778E-2</v>
      </c>
      <c r="Q65" s="8">
        <f>SUBTOTAL(104,Table2[Бег_])</f>
        <v>5.0231481481481488E-2</v>
      </c>
      <c r="R65" s="8"/>
      <c r="S65" s="7"/>
      <c r="T65" s="7"/>
      <c r="U65" s="7"/>
      <c r="V65" s="7"/>
      <c r="W65" s="7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Nikita Kharitonov</cp:lastModifiedBy>
  <dcterms:created xsi:type="dcterms:W3CDTF">2023-05-20T16:03:23Z</dcterms:created>
  <dcterms:modified xsi:type="dcterms:W3CDTF">2024-05-11T20:17:44Z</dcterms:modified>
</cp:coreProperties>
</file>