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rivitalij/Projects/results-analyzer/Gomel_Kross_Triathlon_2023/"/>
    </mc:Choice>
  </mc:AlternateContent>
  <xr:revisionPtr revIDLastSave="0" documentId="13_ncr:1_{95B0965F-834D-CF48-927E-E334EB414B2C}" xr6:coauthVersionLast="47" xr6:coauthVersionMax="47" xr10:uidLastSave="{00000000-0000-0000-0000-000000000000}"/>
  <bookViews>
    <workbookView xWindow="0" yWindow="500" windowWidth="35840" windowHeight="21900" xr2:uid="{8ABF4EFF-F381-F64F-A137-77E23086C982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1" l="1"/>
  <c r="W6" i="1" s="1"/>
  <c r="O2" i="1"/>
  <c r="S2" i="1" s="1"/>
  <c r="O3" i="1"/>
  <c r="P3" i="1" s="1"/>
  <c r="O4" i="1"/>
  <c r="S4" i="1" s="1"/>
  <c r="O5" i="1"/>
  <c r="Q5" i="1" s="1"/>
  <c r="O6" i="1"/>
  <c r="S6" i="1" s="1"/>
  <c r="O7" i="1"/>
  <c r="P7" i="1" s="1"/>
  <c r="O8" i="1"/>
  <c r="S8" i="1" s="1"/>
  <c r="O9" i="1"/>
  <c r="R9" i="1" s="1"/>
  <c r="O10" i="1"/>
  <c r="R10" i="1" s="1"/>
  <c r="O11" i="1"/>
  <c r="R11" i="1" s="1"/>
  <c r="O12" i="1"/>
  <c r="R12" i="1" s="1"/>
  <c r="O13" i="1"/>
  <c r="S13" i="1" s="1"/>
  <c r="O14" i="1"/>
  <c r="S14" i="1" s="1"/>
  <c r="O15" i="1"/>
  <c r="S15" i="1" s="1"/>
  <c r="O16" i="1"/>
  <c r="R16" i="1" s="1"/>
  <c r="O17" i="1"/>
  <c r="Q17" i="1" s="1"/>
  <c r="O18" i="1"/>
  <c r="P18" i="1" s="1"/>
  <c r="O19" i="1"/>
  <c r="Q19" i="1" s="1"/>
  <c r="O20" i="1"/>
  <c r="Q20" i="1" s="1"/>
  <c r="O21" i="1"/>
  <c r="R21" i="1" s="1"/>
  <c r="O22" i="1"/>
  <c r="R22" i="1" s="1"/>
  <c r="O23" i="1"/>
  <c r="R23" i="1" s="1"/>
  <c r="O24" i="1"/>
  <c r="R24" i="1" s="1"/>
  <c r="O25" i="1"/>
  <c r="S25" i="1" s="1"/>
  <c r="O26" i="1"/>
  <c r="R26" i="1" s="1"/>
  <c r="O27" i="1"/>
  <c r="R27" i="1" s="1"/>
  <c r="O28" i="1"/>
  <c r="S28" i="1" s="1"/>
  <c r="O29" i="1"/>
  <c r="Q29" i="1" s="1"/>
  <c r="O30" i="1"/>
  <c r="Q30" i="1" s="1"/>
  <c r="O31" i="1"/>
  <c r="R31" i="1" s="1"/>
  <c r="O32" i="1"/>
  <c r="Q32" i="1" s="1"/>
  <c r="O33" i="1"/>
  <c r="R33" i="1" s="1"/>
  <c r="O34" i="1"/>
  <c r="R34" i="1" s="1"/>
  <c r="O35" i="1"/>
  <c r="R35" i="1" s="1"/>
  <c r="O36" i="1"/>
  <c r="R36" i="1" s="1"/>
  <c r="O37" i="1"/>
  <c r="S37" i="1" s="1"/>
  <c r="O38" i="1"/>
  <c r="S38" i="1" s="1"/>
  <c r="O39" i="1"/>
  <c r="S39" i="1" s="1"/>
  <c r="O40" i="1"/>
  <c r="R40" i="1" s="1"/>
  <c r="O41" i="1"/>
  <c r="Q41" i="1" s="1"/>
  <c r="O42" i="1"/>
  <c r="S42" i="1" s="1"/>
  <c r="O43" i="1"/>
  <c r="P43" i="1" s="1"/>
  <c r="O44" i="1"/>
  <c r="S44" i="1" s="1"/>
  <c r="O45" i="1"/>
  <c r="R45" i="1" s="1"/>
  <c r="O46" i="1"/>
  <c r="R46" i="1" s="1"/>
  <c r="O47" i="1"/>
  <c r="R47" i="1" s="1"/>
  <c r="O48" i="1"/>
  <c r="R48" i="1" s="1"/>
  <c r="O49" i="1"/>
  <c r="S49" i="1" s="1"/>
  <c r="O50" i="1"/>
  <c r="S50" i="1" s="1"/>
  <c r="O51" i="1"/>
  <c r="S51" i="1" s="1"/>
  <c r="O52" i="1"/>
  <c r="R52" i="1" s="1"/>
  <c r="O53" i="1"/>
  <c r="Q53" i="1" s="1"/>
  <c r="Q48" i="1" l="1"/>
  <c r="Q11" i="1"/>
  <c r="Q10" i="1"/>
  <c r="Q46" i="1"/>
  <c r="W41" i="1"/>
  <c r="W40" i="1"/>
  <c r="W29" i="1"/>
  <c r="W28" i="1"/>
  <c r="W39" i="1"/>
  <c r="P35" i="1"/>
  <c r="W27" i="1"/>
  <c r="P34" i="1"/>
  <c r="W17" i="1"/>
  <c r="Q49" i="1"/>
  <c r="P36" i="1"/>
  <c r="S47" i="1"/>
  <c r="T47" i="1" s="1"/>
  <c r="Q36" i="1"/>
  <c r="S46" i="1"/>
  <c r="U46" i="1" s="1"/>
  <c r="P24" i="1"/>
  <c r="Q34" i="1"/>
  <c r="S35" i="1"/>
  <c r="U35" i="1" s="1"/>
  <c r="P23" i="1"/>
  <c r="Q28" i="1"/>
  <c r="S11" i="1"/>
  <c r="V11" i="1" s="1"/>
  <c r="P22" i="1"/>
  <c r="Q16" i="1"/>
  <c r="S10" i="1"/>
  <c r="U10" i="1" s="1"/>
  <c r="W16" i="1"/>
  <c r="P12" i="1"/>
  <c r="Q15" i="1"/>
  <c r="W15" i="1"/>
  <c r="Q52" i="1"/>
  <c r="Q14" i="1"/>
  <c r="W53" i="1"/>
  <c r="W5" i="1"/>
  <c r="Q35" i="1"/>
  <c r="Q51" i="1"/>
  <c r="Q13" i="1"/>
  <c r="W52" i="1"/>
  <c r="W4" i="1"/>
  <c r="S36" i="1"/>
  <c r="U36" i="1" s="1"/>
  <c r="Q50" i="1"/>
  <c r="Q12" i="1"/>
  <c r="W51" i="1"/>
  <c r="W3" i="1"/>
  <c r="W50" i="1"/>
  <c r="W38" i="1"/>
  <c r="W26" i="1"/>
  <c r="W14" i="1"/>
  <c r="W2" i="1"/>
  <c r="W49" i="1"/>
  <c r="S9" i="1"/>
  <c r="T9" i="1" s="1"/>
  <c r="P33" i="1"/>
  <c r="Q33" i="1"/>
  <c r="W13" i="1"/>
  <c r="Q47" i="1"/>
  <c r="Q27" i="1"/>
  <c r="S34" i="1"/>
  <c r="T34" i="1" s="1"/>
  <c r="W48" i="1"/>
  <c r="W36" i="1"/>
  <c r="W24" i="1"/>
  <c r="W12" i="1"/>
  <c r="Q26" i="1"/>
  <c r="S33" i="1"/>
  <c r="V33" i="1" s="1"/>
  <c r="W47" i="1"/>
  <c r="W35" i="1"/>
  <c r="W23" i="1"/>
  <c r="W11" i="1"/>
  <c r="P21" i="1"/>
  <c r="Q45" i="1"/>
  <c r="Q25" i="1"/>
  <c r="Q9" i="1"/>
  <c r="S24" i="1"/>
  <c r="U24" i="1" s="1"/>
  <c r="W46" i="1"/>
  <c r="W34" i="1"/>
  <c r="W22" i="1"/>
  <c r="W10" i="1"/>
  <c r="P48" i="1"/>
  <c r="Q40" i="1"/>
  <c r="Q24" i="1"/>
  <c r="Q4" i="1"/>
  <c r="S23" i="1"/>
  <c r="T23" i="1" s="1"/>
  <c r="W45" i="1"/>
  <c r="W33" i="1"/>
  <c r="W21" i="1"/>
  <c r="W9" i="1"/>
  <c r="W25" i="1"/>
  <c r="P47" i="1"/>
  <c r="P11" i="1"/>
  <c r="Q39" i="1"/>
  <c r="Q23" i="1"/>
  <c r="Q3" i="1"/>
  <c r="S22" i="1"/>
  <c r="T22" i="1" s="1"/>
  <c r="W44" i="1"/>
  <c r="W32" i="1"/>
  <c r="W20" i="1"/>
  <c r="W8" i="1"/>
  <c r="S45" i="1"/>
  <c r="T45" i="1" s="1"/>
  <c r="P46" i="1"/>
  <c r="P10" i="1"/>
  <c r="Q38" i="1"/>
  <c r="Q22" i="1"/>
  <c r="Q2" i="1"/>
  <c r="S21" i="1"/>
  <c r="T21" i="1" s="1"/>
  <c r="W43" i="1"/>
  <c r="W31" i="1"/>
  <c r="W19" i="1"/>
  <c r="W7" i="1"/>
  <c r="W37" i="1"/>
  <c r="P45" i="1"/>
  <c r="P9" i="1"/>
  <c r="Q37" i="1"/>
  <c r="Q21" i="1"/>
  <c r="S48" i="1"/>
  <c r="T48" i="1" s="1"/>
  <c r="S12" i="1"/>
  <c r="U12" i="1" s="1"/>
  <c r="O54" i="1"/>
  <c r="X20" i="1" s="1"/>
  <c r="W42" i="1"/>
  <c r="W30" i="1"/>
  <c r="W18" i="1"/>
  <c r="U39" i="1"/>
  <c r="V39" i="1"/>
  <c r="T39" i="1"/>
  <c r="V2" i="1"/>
  <c r="T2" i="1"/>
  <c r="U2" i="1"/>
  <c r="V25" i="1"/>
  <c r="T25" i="1"/>
  <c r="U25" i="1"/>
  <c r="U28" i="1"/>
  <c r="T28" i="1"/>
  <c r="V28" i="1"/>
  <c r="V15" i="1"/>
  <c r="U15" i="1"/>
  <c r="T15" i="1"/>
  <c r="U50" i="1"/>
  <c r="V50" i="1"/>
  <c r="T50" i="1"/>
  <c r="U14" i="1"/>
  <c r="V14" i="1"/>
  <c r="T14" i="1"/>
  <c r="V13" i="1"/>
  <c r="T13" i="1"/>
  <c r="U13" i="1"/>
  <c r="U4" i="1"/>
  <c r="V4" i="1"/>
  <c r="T4" i="1"/>
  <c r="U51" i="1"/>
  <c r="V51" i="1"/>
  <c r="T51" i="1"/>
  <c r="T38" i="1"/>
  <c r="V38" i="1"/>
  <c r="U38" i="1"/>
  <c r="V49" i="1"/>
  <c r="T49" i="1"/>
  <c r="U49" i="1"/>
  <c r="V37" i="1"/>
  <c r="U37" i="1"/>
  <c r="T37" i="1"/>
  <c r="U44" i="1"/>
  <c r="T44" i="1"/>
  <c r="V44" i="1"/>
  <c r="T8" i="1"/>
  <c r="V8" i="1"/>
  <c r="U8" i="1"/>
  <c r="U42" i="1"/>
  <c r="T42" i="1"/>
  <c r="V42" i="1"/>
  <c r="T6" i="1"/>
  <c r="V6" i="1"/>
  <c r="U6" i="1"/>
  <c r="R32" i="1"/>
  <c r="R7" i="1"/>
  <c r="V47" i="1"/>
  <c r="R18" i="1"/>
  <c r="R5" i="1"/>
  <c r="P8" i="1"/>
  <c r="R28" i="1"/>
  <c r="P19" i="1"/>
  <c r="R51" i="1"/>
  <c r="S43" i="1"/>
  <c r="P30" i="1"/>
  <c r="R2" i="1"/>
  <c r="P53" i="1"/>
  <c r="P29" i="1"/>
  <c r="P17" i="1"/>
  <c r="P5" i="1"/>
  <c r="R49" i="1"/>
  <c r="R37" i="1"/>
  <c r="R25" i="1"/>
  <c r="R13" i="1"/>
  <c r="S53" i="1"/>
  <c r="S41" i="1"/>
  <c r="S29" i="1"/>
  <c r="S17" i="1"/>
  <c r="S5" i="1"/>
  <c r="R8" i="1"/>
  <c r="R19" i="1"/>
  <c r="R30" i="1"/>
  <c r="R41" i="1"/>
  <c r="R4" i="1"/>
  <c r="P31" i="1"/>
  <c r="R15" i="1"/>
  <c r="S7" i="1"/>
  <c r="P6" i="1"/>
  <c r="R50" i="1"/>
  <c r="S30" i="1"/>
  <c r="P40" i="1"/>
  <c r="P4" i="1"/>
  <c r="Q8" i="1"/>
  <c r="S40" i="1"/>
  <c r="R53" i="1"/>
  <c r="P32" i="1"/>
  <c r="S20" i="1"/>
  <c r="R39" i="1"/>
  <c r="S31" i="1"/>
  <c r="P42" i="1"/>
  <c r="R38" i="1"/>
  <c r="S18" i="1"/>
  <c r="Q44" i="1"/>
  <c r="S52" i="1"/>
  <c r="P39" i="1"/>
  <c r="Q43" i="1"/>
  <c r="Q7" i="1"/>
  <c r="S3" i="1"/>
  <c r="U47" i="1"/>
  <c r="R20" i="1"/>
  <c r="R43" i="1"/>
  <c r="R42" i="1"/>
  <c r="R17" i="1"/>
  <c r="P20" i="1"/>
  <c r="S32" i="1"/>
  <c r="R3" i="1"/>
  <c r="R14" i="1"/>
  <c r="P52" i="1"/>
  <c r="P16" i="1"/>
  <c r="S16" i="1"/>
  <c r="P51" i="1"/>
  <c r="P27" i="1"/>
  <c r="Q31" i="1"/>
  <c r="S27" i="1"/>
  <c r="P50" i="1"/>
  <c r="P38" i="1"/>
  <c r="P26" i="1"/>
  <c r="P14" i="1"/>
  <c r="P2" i="1"/>
  <c r="Q42" i="1"/>
  <c r="Q18" i="1"/>
  <c r="Q6" i="1"/>
  <c r="S26" i="1"/>
  <c r="R44" i="1"/>
  <c r="R6" i="1"/>
  <c r="R29" i="1"/>
  <c r="P44" i="1"/>
  <c r="S19" i="1"/>
  <c r="P41" i="1"/>
  <c r="P28" i="1"/>
  <c r="P15" i="1"/>
  <c r="P49" i="1"/>
  <c r="P37" i="1"/>
  <c r="P25" i="1"/>
  <c r="P13" i="1"/>
  <c r="V10" i="1" l="1"/>
  <c r="T10" i="1"/>
  <c r="V9" i="1"/>
  <c r="V46" i="1"/>
  <c r="T46" i="1"/>
  <c r="X23" i="1"/>
  <c r="X5" i="1"/>
  <c r="X35" i="1"/>
  <c r="X36" i="1"/>
  <c r="V34" i="1"/>
  <c r="U48" i="1"/>
  <c r="T35" i="1"/>
  <c r="U22" i="1"/>
  <c r="U11" i="1"/>
  <c r="T11" i="1"/>
  <c r="V35" i="1"/>
  <c r="X16" i="1"/>
  <c r="V21" i="1"/>
  <c r="V36" i="1"/>
  <c r="X48" i="1"/>
  <c r="X19" i="1"/>
  <c r="X28" i="1"/>
  <c r="U23" i="1"/>
  <c r="X33" i="1"/>
  <c r="X40" i="1"/>
  <c r="X43" i="1"/>
  <c r="X13" i="1"/>
  <c r="X29" i="1"/>
  <c r="X3" i="1"/>
  <c r="X52" i="1"/>
  <c r="X25" i="1"/>
  <c r="X2" i="1"/>
  <c r="X15" i="1"/>
  <c r="X37" i="1"/>
  <c r="X50" i="1"/>
  <c r="X27" i="1"/>
  <c r="X6" i="1"/>
  <c r="X10" i="1"/>
  <c r="X18" i="1"/>
  <c r="X22" i="1"/>
  <c r="X30" i="1"/>
  <c r="V24" i="1"/>
  <c r="V45" i="1"/>
  <c r="X34" i="1"/>
  <c r="X42" i="1"/>
  <c r="X46" i="1"/>
  <c r="X11" i="1"/>
  <c r="T33" i="1"/>
  <c r="X47" i="1"/>
  <c r="X39" i="1"/>
  <c r="X44" i="1"/>
  <c r="X51" i="1"/>
  <c r="X17" i="1"/>
  <c r="X32" i="1"/>
  <c r="X12" i="1"/>
  <c r="X45" i="1"/>
  <c r="S54" i="1"/>
  <c r="AB17" i="1" s="1"/>
  <c r="V12" i="1"/>
  <c r="T36" i="1"/>
  <c r="X24" i="1"/>
  <c r="U21" i="1"/>
  <c r="Q54" i="1"/>
  <c r="Z18" i="1" s="1"/>
  <c r="V23" i="1"/>
  <c r="U9" i="1"/>
  <c r="T24" i="1"/>
  <c r="P54" i="1"/>
  <c r="Y42" i="1" s="1"/>
  <c r="X41" i="1"/>
  <c r="U45" i="1"/>
  <c r="U34" i="1"/>
  <c r="X7" i="1"/>
  <c r="R54" i="1"/>
  <c r="AA37" i="1" s="1"/>
  <c r="X9" i="1"/>
  <c r="V22" i="1"/>
  <c r="X49" i="1"/>
  <c r="X14" i="1"/>
  <c r="U33" i="1"/>
  <c r="X31" i="1"/>
  <c r="T12" i="1"/>
  <c r="X26" i="1"/>
  <c r="X53" i="1"/>
  <c r="X8" i="1"/>
  <c r="V48" i="1"/>
  <c r="X38" i="1"/>
  <c r="X21" i="1"/>
  <c r="X4" i="1"/>
  <c r="U19" i="1"/>
  <c r="T19" i="1"/>
  <c r="V19" i="1"/>
  <c r="T5" i="1"/>
  <c r="U5" i="1"/>
  <c r="V5" i="1"/>
  <c r="T40" i="1"/>
  <c r="V40" i="1"/>
  <c r="U40" i="1"/>
  <c r="T3" i="1"/>
  <c r="V3" i="1"/>
  <c r="U3" i="1"/>
  <c r="V32" i="1"/>
  <c r="U32" i="1"/>
  <c r="T32" i="1"/>
  <c r="V43" i="1"/>
  <c r="T43" i="1"/>
  <c r="U43" i="1"/>
  <c r="U31" i="1"/>
  <c r="T31" i="1"/>
  <c r="V31" i="1"/>
  <c r="T41" i="1"/>
  <c r="U41" i="1"/>
  <c r="V41" i="1"/>
  <c r="T27" i="1"/>
  <c r="V27" i="1"/>
  <c r="U27" i="1"/>
  <c r="T30" i="1"/>
  <c r="V30" i="1"/>
  <c r="U30" i="1"/>
  <c r="T17" i="1"/>
  <c r="U17" i="1"/>
  <c r="V17" i="1"/>
  <c r="V20" i="1"/>
  <c r="T20" i="1"/>
  <c r="U20" i="1"/>
  <c r="T29" i="1"/>
  <c r="U29" i="1"/>
  <c r="V29" i="1"/>
  <c r="T53" i="1"/>
  <c r="U53" i="1"/>
  <c r="V53" i="1"/>
  <c r="U52" i="1"/>
  <c r="V52" i="1"/>
  <c r="T52" i="1"/>
  <c r="V26" i="1"/>
  <c r="T26" i="1"/>
  <c r="U26" i="1"/>
  <c r="V16" i="1"/>
  <c r="U16" i="1"/>
  <c r="T16" i="1"/>
  <c r="V18" i="1"/>
  <c r="T18" i="1"/>
  <c r="U18" i="1"/>
  <c r="T7" i="1"/>
  <c r="V7" i="1"/>
  <c r="U7" i="1"/>
  <c r="AB18" i="1" l="1"/>
  <c r="Y6" i="1"/>
  <c r="T54" i="1"/>
  <c r="AC47" i="1" s="1"/>
  <c r="Y50" i="1"/>
  <c r="V54" i="1"/>
  <c r="AE11" i="1" s="1"/>
  <c r="AB30" i="1"/>
  <c r="U54" i="1"/>
  <c r="AD37" i="1" s="1"/>
  <c r="AB9" i="1"/>
  <c r="AB12" i="1"/>
  <c r="AA2" i="1"/>
  <c r="AB20" i="1"/>
  <c r="AB34" i="1"/>
  <c r="AB21" i="1"/>
  <c r="AB19" i="1"/>
  <c r="AB41" i="1"/>
  <c r="AB48" i="1"/>
  <c r="AB43" i="1"/>
  <c r="AC39" i="1"/>
  <c r="AB29" i="1"/>
  <c r="AC7" i="1"/>
  <c r="AB46" i="1"/>
  <c r="AB52" i="1"/>
  <c r="AC4" i="1"/>
  <c r="AB22" i="1"/>
  <c r="Y38" i="1"/>
  <c r="AB32" i="1"/>
  <c r="AB36" i="1"/>
  <c r="AB45" i="1"/>
  <c r="AC17" i="1"/>
  <c r="AC18" i="1"/>
  <c r="AC43" i="1"/>
  <c r="AB23" i="1"/>
  <c r="AB5" i="1"/>
  <c r="AC40" i="1"/>
  <c r="AC53" i="1"/>
  <c r="AB7" i="1"/>
  <c r="AB53" i="1"/>
  <c r="Y46" i="1"/>
  <c r="Y37" i="1"/>
  <c r="Z8" i="1"/>
  <c r="Z42" i="1"/>
  <c r="Y13" i="1"/>
  <c r="Y20" i="1"/>
  <c r="Y52" i="1"/>
  <c r="Z47" i="1"/>
  <c r="Y21" i="1"/>
  <c r="AC30" i="1"/>
  <c r="Z44" i="1"/>
  <c r="AA38" i="1"/>
  <c r="Z26" i="1"/>
  <c r="Z45" i="1"/>
  <c r="AB16" i="1"/>
  <c r="AC5" i="1"/>
  <c r="AC35" i="1"/>
  <c r="Y27" i="1"/>
  <c r="AA13" i="1"/>
  <c r="AA6" i="1"/>
  <c r="Z9" i="1"/>
  <c r="AA14" i="1"/>
  <c r="Y47" i="1"/>
  <c r="AA32" i="1"/>
  <c r="AA42" i="1"/>
  <c r="AA41" i="1"/>
  <c r="Y4" i="1"/>
  <c r="Z21" i="1"/>
  <c r="AA43" i="1"/>
  <c r="Z24" i="1"/>
  <c r="AC12" i="1"/>
  <c r="Z6" i="1"/>
  <c r="Y39" i="1"/>
  <c r="AB24" i="1"/>
  <c r="Z38" i="1"/>
  <c r="AB26" i="1"/>
  <c r="AB27" i="1"/>
  <c r="AA20" i="1"/>
  <c r="AC41" i="1"/>
  <c r="AA17" i="1"/>
  <c r="AC24" i="1"/>
  <c r="AB2" i="1"/>
  <c r="AB14" i="1"/>
  <c r="AB4" i="1"/>
  <c r="AB35" i="1"/>
  <c r="AB25" i="1"/>
  <c r="AB44" i="1"/>
  <c r="AB10" i="1"/>
  <c r="AB47" i="1"/>
  <c r="AB8" i="1"/>
  <c r="AB15" i="1"/>
  <c r="AB11" i="1"/>
  <c r="AB39" i="1"/>
  <c r="AB50" i="1"/>
  <c r="AB38" i="1"/>
  <c r="AB51" i="1"/>
  <c r="AB37" i="1"/>
  <c r="AB28" i="1"/>
  <c r="AB49" i="1"/>
  <c r="AB13" i="1"/>
  <c r="AB6" i="1"/>
  <c r="AB42" i="1"/>
  <c r="AB31" i="1"/>
  <c r="AB3" i="1"/>
  <c r="AC3" i="1"/>
  <c r="Y25" i="1"/>
  <c r="AC52" i="1"/>
  <c r="Z23" i="1"/>
  <c r="Y40" i="1"/>
  <c r="AB33" i="1"/>
  <c r="Y32" i="1"/>
  <c r="Y30" i="1"/>
  <c r="Z40" i="1"/>
  <c r="Y29" i="1"/>
  <c r="AB40" i="1"/>
  <c r="AC46" i="1"/>
  <c r="AC23" i="1"/>
  <c r="AC28" i="1"/>
  <c r="AE35" i="1"/>
  <c r="AA15" i="1"/>
  <c r="AA30" i="1"/>
  <c r="AA39" i="1"/>
  <c r="Z2" i="1"/>
  <c r="AC36" i="1"/>
  <c r="AC22" i="1"/>
  <c r="AA3" i="1"/>
  <c r="Y10" i="1"/>
  <c r="Y41" i="1"/>
  <c r="Y8" i="1"/>
  <c r="Z49" i="1"/>
  <c r="Z46" i="1"/>
  <c r="Z32" i="1"/>
  <c r="Z11" i="1"/>
  <c r="Z53" i="1"/>
  <c r="Z10" i="1"/>
  <c r="Z19" i="1"/>
  <c r="Z29" i="1"/>
  <c r="Z48" i="1"/>
  <c r="Z16" i="1"/>
  <c r="Z41" i="1"/>
  <c r="Z34" i="1"/>
  <c r="Z17" i="1"/>
  <c r="Z15" i="1"/>
  <c r="Z36" i="1"/>
  <c r="Z5" i="1"/>
  <c r="Z28" i="1"/>
  <c r="Z30" i="1"/>
  <c r="Z51" i="1"/>
  <c r="Z20" i="1"/>
  <c r="Z50" i="1"/>
  <c r="Z52" i="1"/>
  <c r="Z35" i="1"/>
  <c r="Z13" i="1"/>
  <c r="Z12" i="1"/>
  <c r="Z14" i="1"/>
  <c r="Y19" i="1"/>
  <c r="AA49" i="1"/>
  <c r="Y48" i="1"/>
  <c r="Y26" i="1"/>
  <c r="Y17" i="1"/>
  <c r="Y9" i="1"/>
  <c r="Y33" i="1"/>
  <c r="AC2" i="1"/>
  <c r="AA18" i="1"/>
  <c r="Y44" i="1"/>
  <c r="Y11" i="1"/>
  <c r="AC37" i="1"/>
  <c r="Y14" i="1"/>
  <c r="Y31" i="1"/>
  <c r="AA52" i="1"/>
  <c r="AA24" i="1"/>
  <c r="AA34" i="1"/>
  <c r="AA36" i="1"/>
  <c r="AA46" i="1"/>
  <c r="AA48" i="1"/>
  <c r="AA27" i="1"/>
  <c r="AA10" i="1"/>
  <c r="AA45" i="1"/>
  <c r="AA9" i="1"/>
  <c r="AA26" i="1"/>
  <c r="AA35" i="1"/>
  <c r="AA22" i="1"/>
  <c r="AA40" i="1"/>
  <c r="AA31" i="1"/>
  <c r="AA12" i="1"/>
  <c r="AA33" i="1"/>
  <c r="AA16" i="1"/>
  <c r="AA23" i="1"/>
  <c r="AA47" i="1"/>
  <c r="AA11" i="1"/>
  <c r="AA21" i="1"/>
  <c r="Z33" i="1"/>
  <c r="AA51" i="1"/>
  <c r="Z43" i="1"/>
  <c r="AA50" i="1"/>
  <c r="Z27" i="1"/>
  <c r="AE51" i="1"/>
  <c r="Z7" i="1"/>
  <c r="Y2" i="1"/>
  <c r="AA5" i="1"/>
  <c r="Z4" i="1"/>
  <c r="Z37" i="1"/>
  <c r="Z39" i="1"/>
  <c r="Y23" i="1"/>
  <c r="Y12" i="1"/>
  <c r="Y24" i="1"/>
  <c r="Y3" i="1"/>
  <c r="Y22" i="1"/>
  <c r="Y34" i="1"/>
  <c r="Y18" i="1"/>
  <c r="Y36" i="1"/>
  <c r="Y35" i="1"/>
  <c r="Y43" i="1"/>
  <c r="Y7" i="1"/>
  <c r="AA25" i="1"/>
  <c r="AA29" i="1"/>
  <c r="Z3" i="1"/>
  <c r="AA53" i="1"/>
  <c r="AC44" i="1"/>
  <c r="AC34" i="1"/>
  <c r="Z25" i="1"/>
  <c r="Y28" i="1"/>
  <c r="Y53" i="1"/>
  <c r="Z22" i="1"/>
  <c r="AA28" i="1"/>
  <c r="AA44" i="1"/>
  <c r="AA19" i="1"/>
  <c r="Y15" i="1"/>
  <c r="AC27" i="1"/>
  <c r="AC26" i="1"/>
  <c r="AC8" i="1"/>
  <c r="Z31" i="1"/>
  <c r="AA7" i="1"/>
  <c r="Y16" i="1"/>
  <c r="Y49" i="1"/>
  <c r="AA4" i="1"/>
  <c r="Y45" i="1"/>
  <c r="AA8" i="1"/>
  <c r="Y5" i="1"/>
  <c r="Y51" i="1"/>
  <c r="AE44" i="1" l="1"/>
  <c r="AE39" i="1"/>
  <c r="AC42" i="1"/>
  <c r="AC15" i="1"/>
  <c r="AC25" i="1"/>
  <c r="AD47" i="1"/>
  <c r="AD38" i="1"/>
  <c r="AC33" i="1"/>
  <c r="AC6" i="1"/>
  <c r="AC51" i="1"/>
  <c r="AE48" i="1"/>
  <c r="AE7" i="1"/>
  <c r="AE50" i="1"/>
  <c r="AE45" i="1"/>
  <c r="AE17" i="1"/>
  <c r="AE41" i="1"/>
  <c r="AC48" i="1"/>
  <c r="AC9" i="1"/>
  <c r="AC29" i="1"/>
  <c r="AC19" i="1"/>
  <c r="AE27" i="1"/>
  <c r="AC10" i="1"/>
  <c r="AE33" i="1"/>
  <c r="AE49" i="1"/>
  <c r="AE40" i="1"/>
  <c r="AE37" i="1"/>
  <c r="AE29" i="1"/>
  <c r="AE30" i="1"/>
  <c r="AC13" i="1"/>
  <c r="AE28" i="1"/>
  <c r="AE13" i="1"/>
  <c r="AE15" i="1"/>
  <c r="AE3" i="1"/>
  <c r="AE32" i="1"/>
  <c r="AC14" i="1"/>
  <c r="AC11" i="1"/>
  <c r="AC45" i="1"/>
  <c r="AE36" i="1"/>
  <c r="AC20" i="1"/>
  <c r="AC50" i="1"/>
  <c r="AE42" i="1"/>
  <c r="AE16" i="1"/>
  <c r="AE47" i="1"/>
  <c r="AE23" i="1"/>
  <c r="AE25" i="1"/>
  <c r="AD33" i="1"/>
  <c r="AE19" i="1"/>
  <c r="AE6" i="1"/>
  <c r="AE43" i="1"/>
  <c r="AE24" i="1"/>
  <c r="AE18" i="1"/>
  <c r="AC38" i="1"/>
  <c r="AE21" i="1"/>
  <c r="AC49" i="1"/>
  <c r="AC21" i="1"/>
  <c r="AC32" i="1"/>
  <c r="AC31" i="1"/>
  <c r="AE46" i="1"/>
  <c r="AE12" i="1"/>
  <c r="AE34" i="1"/>
  <c r="AE38" i="1"/>
  <c r="AE14" i="1"/>
  <c r="AE53" i="1"/>
  <c r="AE22" i="1"/>
  <c r="AE31" i="1"/>
  <c r="AE20" i="1"/>
  <c r="AD50" i="1"/>
  <c r="AD11" i="1"/>
  <c r="AD45" i="1"/>
  <c r="AD36" i="1"/>
  <c r="AD31" i="1"/>
  <c r="AD41" i="1"/>
  <c r="AE10" i="1"/>
  <c r="AE8" i="1"/>
  <c r="AE52" i="1"/>
  <c r="AD10" i="1"/>
  <c r="AE5" i="1"/>
  <c r="AE2" i="1"/>
  <c r="AD17" i="1"/>
  <c r="AD25" i="1"/>
  <c r="AE26" i="1"/>
  <c r="AD35" i="1"/>
  <c r="AD21" i="1"/>
  <c r="AD14" i="1"/>
  <c r="AE4" i="1"/>
  <c r="AE9" i="1"/>
  <c r="AD6" i="1"/>
  <c r="AD19" i="1"/>
  <c r="AD48" i="1"/>
  <c r="AD7" i="1"/>
  <c r="AD27" i="1"/>
  <c r="AD4" i="1"/>
  <c r="AD8" i="1"/>
  <c r="AC16" i="1"/>
  <c r="AD9" i="1"/>
  <c r="AD51" i="1"/>
  <c r="AD15" i="1"/>
  <c r="AD13" i="1"/>
  <c r="AD44" i="1"/>
  <c r="AD30" i="1"/>
  <c r="AD26" i="1"/>
  <c r="AD49" i="1"/>
  <c r="AD20" i="1"/>
  <c r="AD39" i="1"/>
  <c r="AD52" i="1"/>
  <c r="AD16" i="1"/>
  <c r="AD34" i="1"/>
  <c r="AD22" i="1"/>
  <c r="AD43" i="1"/>
  <c r="AD2" i="1"/>
  <c r="AD46" i="1"/>
  <c r="AD3" i="1"/>
  <c r="AD53" i="1"/>
  <c r="AD28" i="1"/>
  <c r="AD40" i="1"/>
  <c r="AD29" i="1"/>
  <c r="AD24" i="1"/>
  <c r="AD18" i="1"/>
  <c r="AD23" i="1"/>
  <c r="AD42" i="1"/>
  <c r="AD5" i="1"/>
  <c r="AD32" i="1"/>
  <c r="AD12" i="1"/>
  <c r="AE54" i="1" l="1"/>
</calcChain>
</file>

<file path=xl/sharedStrings.xml><?xml version="1.0" encoding="utf-8"?>
<sst xmlns="http://schemas.openxmlformats.org/spreadsheetml/2006/main" count="154" uniqueCount="108">
  <si>
    <t>Андрухан Алексей</t>
  </si>
  <si>
    <t>Гомель</t>
  </si>
  <si>
    <t>Желтая субмарина</t>
  </si>
  <si>
    <t>Markovich Aleksandr</t>
  </si>
  <si>
    <t xml:space="preserve"> Могилев</t>
  </si>
  <si>
    <t>Mogilev Triathlon Team</t>
  </si>
  <si>
    <t>Тылиндус Александр</t>
  </si>
  <si>
    <t>Минск</t>
  </si>
  <si>
    <t>Tristyle</t>
  </si>
  <si>
    <t>Astapavets Yauheni</t>
  </si>
  <si>
    <t>10x50 Running Crew Minsk</t>
  </si>
  <si>
    <t>Чечура Андрей</t>
  </si>
  <si>
    <t>Светлогорск</t>
  </si>
  <si>
    <t>Дюба Евгений</t>
  </si>
  <si>
    <t>Новозыбков</t>
  </si>
  <si>
    <t>Харитонов Виталий</t>
  </si>
  <si>
    <t>Многобор</t>
  </si>
  <si>
    <t>Харитонов Никита</t>
  </si>
  <si>
    <t>Креч Евгений</t>
  </si>
  <si>
    <t>Доманников Дмитрий</t>
  </si>
  <si>
    <t>СК Сож</t>
  </si>
  <si>
    <t>Елисеев Николай</t>
  </si>
  <si>
    <t>Тарасенко Артем</t>
  </si>
  <si>
    <t>Витебск</t>
  </si>
  <si>
    <t>Plodunov Zakhar</t>
  </si>
  <si>
    <t>Синевич Алина</t>
  </si>
  <si>
    <t>Камчатный Владимир</t>
  </si>
  <si>
    <t>Речица</t>
  </si>
  <si>
    <t>Синькевич Андрей</t>
  </si>
  <si>
    <t>Медведев Кирилл</t>
  </si>
  <si>
    <t>Целуйко Сергей</t>
  </si>
  <si>
    <t>Куделко Катерина</t>
  </si>
  <si>
    <t>д. Минск</t>
  </si>
  <si>
    <t>Акулич Антон</t>
  </si>
  <si>
    <t>Бондарь Дмитрий</t>
  </si>
  <si>
    <t>Дахно Таня</t>
  </si>
  <si>
    <t>Савич Денис</t>
  </si>
  <si>
    <t>Бобруйск</t>
  </si>
  <si>
    <t>Рубан Аляксандр</t>
  </si>
  <si>
    <t>Ворошилов Евгений</t>
  </si>
  <si>
    <t>Курата Кеннет</t>
  </si>
  <si>
    <t>On-Bike Team</t>
  </si>
  <si>
    <t>Белоногий Дмитрий</t>
  </si>
  <si>
    <t>Баранов Алексей</t>
  </si>
  <si>
    <t>Астралёв Иван</t>
  </si>
  <si>
    <t>Цыглер Игорь</t>
  </si>
  <si>
    <t>Команденко Виталий</t>
  </si>
  <si>
    <t>Могилев</t>
  </si>
  <si>
    <t>Григорьева Алёна</t>
  </si>
  <si>
    <t>uTribe</t>
  </si>
  <si>
    <t>Пипченко Сергей</t>
  </si>
  <si>
    <t>Мостовский Николай</t>
  </si>
  <si>
    <t>Павел Ковалев</t>
  </si>
  <si>
    <t>Жлобин</t>
  </si>
  <si>
    <t>Гасымов Вадим</t>
  </si>
  <si>
    <t xml:space="preserve">Гомель </t>
  </si>
  <si>
    <t>Лебедева Ольга</t>
  </si>
  <si>
    <t>Асташенок Александр</t>
  </si>
  <si>
    <t>Бобрицкий Сергей</t>
  </si>
  <si>
    <t>ГОМЕЛЬ</t>
  </si>
  <si>
    <t>Делендик Иван</t>
  </si>
  <si>
    <t xml:space="preserve">Гомельская </t>
  </si>
  <si>
    <t>Медведева Илонна</t>
  </si>
  <si>
    <t>Ziatdzinava Kseniya</t>
  </si>
  <si>
    <t>Gomel</t>
  </si>
  <si>
    <t>Корнейчук Александра</t>
  </si>
  <si>
    <t>Гордеенко Алексей</t>
  </si>
  <si>
    <t>Шеремет Евгения</t>
  </si>
  <si>
    <t>Скуратова Наталья</t>
  </si>
  <si>
    <t>Лобач Святослав</t>
  </si>
  <si>
    <t>Гаврилова Алла</t>
  </si>
  <si>
    <t>Тарасов Александр</t>
  </si>
  <si>
    <t>Денисов Дмитрий</t>
  </si>
  <si>
    <t>Барабанов Андрей</t>
  </si>
  <si>
    <t xml:space="preserve">Минск </t>
  </si>
  <si>
    <t>Степнов Артем</t>
  </si>
  <si>
    <t>Место</t>
  </si>
  <si>
    <t>ФИО</t>
  </si>
  <si>
    <t>Возраст</t>
  </si>
  <si>
    <t>Город</t>
  </si>
  <si>
    <t>Клуб</t>
  </si>
  <si>
    <t>Плавание_</t>
  </si>
  <si>
    <t>Вело 3.1 км_</t>
  </si>
  <si>
    <t>Вело 6.2 км_</t>
  </si>
  <si>
    <t>Вело 9.3 км_</t>
  </si>
  <si>
    <t>Вело 12.4 км_</t>
  </si>
  <si>
    <t>Бег 1 км_</t>
  </si>
  <si>
    <t>Бег 2 км_</t>
  </si>
  <si>
    <t>Бег 3 км_</t>
  </si>
  <si>
    <t>Старт</t>
  </si>
  <si>
    <t>Плавание сумм</t>
  </si>
  <si>
    <t>Вело 3.1 сумм</t>
  </si>
  <si>
    <t>Вело 6.2 сумм</t>
  </si>
  <si>
    <t>Вело 9.3 сумм</t>
  </si>
  <si>
    <t>Вело 12.4 сумм</t>
  </si>
  <si>
    <t>Бег 1 сумм</t>
  </si>
  <si>
    <t>Бег 2 сумм</t>
  </si>
  <si>
    <t>Бег 3 сумм</t>
  </si>
  <si>
    <t>Финиш</t>
  </si>
  <si>
    <t>Старт_</t>
  </si>
  <si>
    <t>Плавание</t>
  </si>
  <si>
    <t>Вело 3.1 км</t>
  </si>
  <si>
    <t>Вело 6.2 км</t>
  </si>
  <si>
    <t>Вело 9.3 км</t>
  </si>
  <si>
    <t>Вело 12.4 км</t>
  </si>
  <si>
    <t>Бег 1 км</t>
  </si>
  <si>
    <t>Бег 2 км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</si>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</sst>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6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Гомель</a:t>
            </a:r>
            <a:r>
              <a:rPr lang="ru-RU" baseline="0"/>
              <a:t> кросс-триатлон 2023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Sheet1!$A$2:$D$2</c:f>
              <c:strCache>
                <c:ptCount val="4"/>
                <c:pt idx="0">
                  <c:v>1</c:v>
                </c:pt>
                <c:pt idx="1">
                  <c:v>Андрухан Алексей</c:v>
                </c:pt>
                <c:pt idx="2">
                  <c:v>41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Sheet1!$W$2:$AE$2</c:f>
              <c:numCache>
                <c:formatCode>[$-F400]h:mm:ss\ AM/PM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1.157407407407357E-5</c:v>
                </c:pt>
                <c:pt idx="3">
                  <c:v>2.3148148148147141E-5</c:v>
                </c:pt>
                <c:pt idx="4">
                  <c:v>1.3888888888888978E-4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C-A24E-B170-63BBE7590023}"/>
            </c:ext>
          </c:extLst>
        </c:ser>
        <c:ser>
          <c:idx val="1"/>
          <c:order val="1"/>
          <c:tx>
            <c:strRef>
              <c:f>Sheet1!$A$3:$D$3</c:f>
              <c:strCache>
                <c:ptCount val="4"/>
                <c:pt idx="0">
                  <c:v>2</c:v>
                </c:pt>
                <c:pt idx="1">
                  <c:v>Markovich Aleksandr</c:v>
                </c:pt>
                <c:pt idx="2">
                  <c:v>49</c:v>
                </c:pt>
                <c:pt idx="3">
                  <c:v> Могилев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Sheet1!$W$3:$AE$3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1.1574074074074438E-5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2.314814814815061E-5</c:v>
                </c:pt>
                <c:pt idx="6">
                  <c:v>9.2592592592595502E-5</c:v>
                </c:pt>
                <c:pt idx="7">
                  <c:v>2.3148148148148529E-4</c:v>
                </c:pt>
                <c:pt idx="8">
                  <c:v>4.5138888888889006E-4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C-A24E-B170-63BBE7590023}"/>
            </c:ext>
          </c:extLst>
        </c:ser>
        <c:ser>
          <c:idx val="2"/>
          <c:order val="2"/>
          <c:tx>
            <c:strRef>
              <c:f>Sheet1!$A$4:$D$4</c:f>
              <c:strCache>
                <c:ptCount val="4"/>
                <c:pt idx="0">
                  <c:v>3</c:v>
                </c:pt>
                <c:pt idx="1">
                  <c:v>Тылиндус Александр</c:v>
                </c:pt>
                <c:pt idx="2">
                  <c:v>39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Sheet1!$W$4:$AE$4</c:f>
              <c:numCache>
                <c:formatCode>[$-F400]h:mm:ss\ AM/PM</c:formatCode>
                <c:ptCount val="9"/>
                <c:pt idx="0">
                  <c:v>0</c:v>
                </c:pt>
                <c:pt idx="1">
                  <c:v>5.0925925925925878E-4</c:v>
                </c:pt>
                <c:pt idx="2">
                  <c:v>9.2592592592592379E-4</c:v>
                </c:pt>
                <c:pt idx="3">
                  <c:v>1.1342592592592585E-3</c:v>
                </c:pt>
                <c:pt idx="4">
                  <c:v>1.0300925925925963E-3</c:v>
                </c:pt>
                <c:pt idx="5">
                  <c:v>1.0763888888888871E-3</c:v>
                </c:pt>
                <c:pt idx="6">
                  <c:v>1.0995370370370343E-3</c:v>
                </c:pt>
                <c:pt idx="7">
                  <c:v>1.2847222222222218E-3</c:v>
                </c:pt>
                <c:pt idx="8">
                  <c:v>1.2962962962962954E-3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C-A24E-B170-63BBE7590023}"/>
            </c:ext>
          </c:extLst>
        </c:ser>
        <c:ser>
          <c:idx val="3"/>
          <c:order val="3"/>
          <c:tx>
            <c:strRef>
              <c:f>Sheet1!$A$5:$D$5</c:f>
              <c:strCache>
                <c:ptCount val="4"/>
                <c:pt idx="0">
                  <c:v>4</c:v>
                </c:pt>
                <c:pt idx="1">
                  <c:v>Astapavets Yauheni</c:v>
                </c:pt>
                <c:pt idx="2">
                  <c:v>32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Sheet1!$W$5:$AE$5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1.1921296296296289E-3</c:v>
                </c:pt>
                <c:pt idx="2">
                  <c:v>1.4583333333333323E-3</c:v>
                </c:pt>
                <c:pt idx="3">
                  <c:v>1.6435185185185164E-3</c:v>
                </c:pt>
                <c:pt idx="4">
                  <c:v>1.666666666666667E-3</c:v>
                </c:pt>
                <c:pt idx="5">
                  <c:v>1.8402777777777775E-3</c:v>
                </c:pt>
                <c:pt idx="6">
                  <c:v>1.759259259259259E-3</c:v>
                </c:pt>
                <c:pt idx="7">
                  <c:v>1.5856481481481485E-3</c:v>
                </c:pt>
                <c:pt idx="8">
                  <c:v>1.4699074074074059E-3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C-A24E-B170-63BBE7590023}"/>
            </c:ext>
          </c:extLst>
        </c:ser>
        <c:ser>
          <c:idx val="4"/>
          <c:order val="4"/>
          <c:tx>
            <c:strRef>
              <c:f>Sheet1!$A$6:$D$6</c:f>
              <c:strCache>
                <c:ptCount val="4"/>
                <c:pt idx="0">
                  <c:v>5</c:v>
                </c:pt>
                <c:pt idx="1">
                  <c:v>Чечура Андрей</c:v>
                </c:pt>
                <c:pt idx="2">
                  <c:v>34</c:v>
                </c:pt>
                <c:pt idx="3">
                  <c:v>Светлогорск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Sheet1!$W$6:$AE$6</c:f>
              <c:numCache>
                <c:formatCode>[$-F400]h:mm:ss\ AM/PM</c:formatCode>
                <c:ptCount val="9"/>
                <c:pt idx="0">
                  <c:v>0</c:v>
                </c:pt>
                <c:pt idx="1">
                  <c:v>3.9351851851851787E-4</c:v>
                </c:pt>
                <c:pt idx="2">
                  <c:v>6.9444444444444371E-4</c:v>
                </c:pt>
                <c:pt idx="3">
                  <c:v>1.0185185185185158E-3</c:v>
                </c:pt>
                <c:pt idx="4">
                  <c:v>1.0416666666666699E-3</c:v>
                </c:pt>
                <c:pt idx="5">
                  <c:v>1.319444444444446E-3</c:v>
                </c:pt>
                <c:pt idx="6">
                  <c:v>1.6087962962962991E-3</c:v>
                </c:pt>
                <c:pt idx="7">
                  <c:v>1.8171296296296338E-3</c:v>
                </c:pt>
                <c:pt idx="8">
                  <c:v>1.9097222222222224E-3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DC-A24E-B170-63BBE7590023}"/>
            </c:ext>
          </c:extLst>
        </c:ser>
        <c:ser>
          <c:idx val="5"/>
          <c:order val="5"/>
          <c:tx>
            <c:strRef>
              <c:f>Sheet1!$A$7:$D$7</c:f>
              <c:strCache>
                <c:ptCount val="4"/>
                <c:pt idx="0">
                  <c:v>6</c:v>
                </c:pt>
                <c:pt idx="1">
                  <c:v>Дюба Евгений</c:v>
                </c:pt>
                <c:pt idx="2">
                  <c:v>42</c:v>
                </c:pt>
                <c:pt idx="3">
                  <c:v>Новозыбков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Sheet1!$W$7:$AE$7</c:f>
              <c:numCache>
                <c:formatCode>[$-F400]h:mm:ss\ AM/PM</c:formatCode>
                <c:ptCount val="9"/>
                <c:pt idx="0">
                  <c:v>0</c:v>
                </c:pt>
                <c:pt idx="1">
                  <c:v>8.564814814814815E-4</c:v>
                </c:pt>
                <c:pt idx="2">
                  <c:v>9.0277777777777665E-4</c:v>
                </c:pt>
                <c:pt idx="3">
                  <c:v>1.1111111111111113E-3</c:v>
                </c:pt>
                <c:pt idx="4">
                  <c:v>1.0185185185185193E-3</c:v>
                </c:pt>
                <c:pt idx="5">
                  <c:v>1.0995370370370378E-3</c:v>
                </c:pt>
                <c:pt idx="6">
                  <c:v>1.3888888888888874E-3</c:v>
                </c:pt>
                <c:pt idx="7">
                  <c:v>1.7129629629629647E-3</c:v>
                </c:pt>
                <c:pt idx="8">
                  <c:v>1.9675925925925902E-3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DC-A24E-B170-63BBE7590023}"/>
            </c:ext>
          </c:extLst>
        </c:ser>
        <c:ser>
          <c:idx val="6"/>
          <c:order val="6"/>
          <c:tx>
            <c:strRef>
              <c:f>Sheet1!$A$8:$D$8</c:f>
              <c:strCache>
                <c:ptCount val="4"/>
                <c:pt idx="0">
                  <c:v>7</c:v>
                </c:pt>
                <c:pt idx="1">
                  <c:v>Харитонов Виталий</c:v>
                </c:pt>
                <c:pt idx="2">
                  <c:v>44</c:v>
                </c:pt>
                <c:pt idx="3">
                  <c:v>Светлогорск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Sheet1!$W$8:$AE$8</c:f>
              <c:numCache>
                <c:formatCode>[$-F400]h:mm:ss\ AM/PM</c:formatCode>
                <c:ptCount val="9"/>
                <c:pt idx="0">
                  <c:v>0</c:v>
                </c:pt>
                <c:pt idx="1">
                  <c:v>5.6712962962962923E-4</c:v>
                </c:pt>
                <c:pt idx="2">
                  <c:v>9.6064814814814797E-4</c:v>
                </c:pt>
                <c:pt idx="3">
                  <c:v>1.3773148148148139E-3</c:v>
                </c:pt>
                <c:pt idx="4">
                  <c:v>1.574074074074075E-3</c:v>
                </c:pt>
                <c:pt idx="5">
                  <c:v>1.8402777777777775E-3</c:v>
                </c:pt>
                <c:pt idx="6">
                  <c:v>2.10648148148148E-3</c:v>
                </c:pt>
                <c:pt idx="7">
                  <c:v>2.3379629629629653E-3</c:v>
                </c:pt>
                <c:pt idx="8">
                  <c:v>2.5578703703703701E-3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DC-A24E-B170-63BBE7590023}"/>
            </c:ext>
          </c:extLst>
        </c:ser>
        <c:ser>
          <c:idx val="7"/>
          <c:order val="7"/>
          <c:tx>
            <c:strRef>
              <c:f>Sheet1!$A$9:$D$9</c:f>
              <c:strCache>
                <c:ptCount val="4"/>
                <c:pt idx="0">
                  <c:v>8</c:v>
                </c:pt>
                <c:pt idx="1">
                  <c:v>Харитонов Никита</c:v>
                </c:pt>
                <c:pt idx="2">
                  <c:v>24</c:v>
                </c:pt>
                <c:pt idx="3">
                  <c:v>Светлогорск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Sheet1!$W$9:$AE$9</c:f>
              <c:numCache>
                <c:formatCode>[$-F400]h:mm:ss\ AM/PM</c:formatCode>
                <c:ptCount val="9"/>
                <c:pt idx="0">
                  <c:v>0</c:v>
                </c:pt>
                <c:pt idx="1">
                  <c:v>2.1990740740740738E-4</c:v>
                </c:pt>
                <c:pt idx="2">
                  <c:v>5.9027777777777637E-4</c:v>
                </c:pt>
                <c:pt idx="3">
                  <c:v>1.0300925925925894E-3</c:v>
                </c:pt>
                <c:pt idx="4">
                  <c:v>1.064814814814817E-3</c:v>
                </c:pt>
                <c:pt idx="5">
                  <c:v>1.3773148148148173E-3</c:v>
                </c:pt>
                <c:pt idx="6">
                  <c:v>1.8865740740740752E-3</c:v>
                </c:pt>
                <c:pt idx="7">
                  <c:v>2.3495370370370389E-3</c:v>
                </c:pt>
                <c:pt idx="8">
                  <c:v>2.5578703703703701E-3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DC-A24E-B170-63BBE7590023}"/>
            </c:ext>
          </c:extLst>
        </c:ser>
        <c:ser>
          <c:idx val="8"/>
          <c:order val="8"/>
          <c:tx>
            <c:strRef>
              <c:f>Sheet1!$A$10:$D$10</c:f>
              <c:strCache>
                <c:ptCount val="4"/>
                <c:pt idx="0">
                  <c:v>9</c:v>
                </c:pt>
                <c:pt idx="1">
                  <c:v>Креч Евгений</c:v>
                </c:pt>
                <c:pt idx="2">
                  <c:v>29</c:v>
                </c:pt>
                <c:pt idx="3">
                  <c:v>Светлогорск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Sheet1!$W$10:$AE$10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1.4120370370370354E-3</c:v>
                </c:pt>
                <c:pt idx="2">
                  <c:v>1.840277777777774E-3</c:v>
                </c:pt>
                <c:pt idx="3">
                  <c:v>2.1527777777777743E-3</c:v>
                </c:pt>
                <c:pt idx="4">
                  <c:v>2.280092592592594E-3</c:v>
                </c:pt>
                <c:pt idx="5">
                  <c:v>2.453703703703701E-3</c:v>
                </c:pt>
                <c:pt idx="6">
                  <c:v>2.6620370370370357E-3</c:v>
                </c:pt>
                <c:pt idx="7">
                  <c:v>2.8124999999999956E-3</c:v>
                </c:pt>
                <c:pt idx="8">
                  <c:v>2.7662037037037013E-3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DC-A24E-B170-63BBE7590023}"/>
            </c:ext>
          </c:extLst>
        </c:ser>
        <c:ser>
          <c:idx val="9"/>
          <c:order val="9"/>
          <c:tx>
            <c:strRef>
              <c:f>Sheet1!$A$11:$D$11</c:f>
              <c:strCache>
                <c:ptCount val="4"/>
                <c:pt idx="0">
                  <c:v>10</c:v>
                </c:pt>
                <c:pt idx="1">
                  <c:v>Доманников Дмитрий</c:v>
                </c:pt>
                <c:pt idx="2">
                  <c:v>42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Sheet1!$W$11:$AE$11</c:f>
              <c:numCache>
                <c:formatCode>[$-F400]h:mm:ss\ AM/PM</c:formatCode>
                <c:ptCount val="9"/>
                <c:pt idx="0">
                  <c:v>0</c:v>
                </c:pt>
                <c:pt idx="1">
                  <c:v>9.6064814814814797E-4</c:v>
                </c:pt>
                <c:pt idx="2">
                  <c:v>1.4120370370370346E-3</c:v>
                </c:pt>
                <c:pt idx="3">
                  <c:v>1.8171296296296303E-3</c:v>
                </c:pt>
                <c:pt idx="4">
                  <c:v>2.025462962962965E-3</c:v>
                </c:pt>
                <c:pt idx="5">
                  <c:v>2.9050925925925945E-3</c:v>
                </c:pt>
                <c:pt idx="6">
                  <c:v>3.2523148148148155E-3</c:v>
                </c:pt>
                <c:pt idx="7">
                  <c:v>3.7500000000000033E-3</c:v>
                </c:pt>
                <c:pt idx="8">
                  <c:v>4.0740740740740702E-3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DC-A24E-B170-63BBE7590023}"/>
            </c:ext>
          </c:extLst>
        </c:ser>
        <c:ser>
          <c:idx val="10"/>
          <c:order val="10"/>
          <c:tx>
            <c:strRef>
              <c:f>Sheet1!$A$12:$D$12</c:f>
              <c:strCache>
                <c:ptCount val="4"/>
                <c:pt idx="0">
                  <c:v>11</c:v>
                </c:pt>
                <c:pt idx="1">
                  <c:v>Елисеев Николай</c:v>
                </c:pt>
                <c:pt idx="2">
                  <c:v>50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Sheet1!$W$12:$AE$12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1.4236111111111107E-3</c:v>
                </c:pt>
                <c:pt idx="2">
                  <c:v>1.7824074074074062E-3</c:v>
                </c:pt>
                <c:pt idx="3">
                  <c:v>2.2916666666666641E-3</c:v>
                </c:pt>
                <c:pt idx="4">
                  <c:v>2.6967592592592633E-3</c:v>
                </c:pt>
                <c:pt idx="5">
                  <c:v>3.1828703703703741E-3</c:v>
                </c:pt>
                <c:pt idx="6">
                  <c:v>3.5879629629629629E-3</c:v>
                </c:pt>
                <c:pt idx="7">
                  <c:v>4.05092592592593E-3</c:v>
                </c:pt>
                <c:pt idx="8">
                  <c:v>4.398148148148151E-3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DC-A24E-B170-63BBE7590023}"/>
            </c:ext>
          </c:extLst>
        </c:ser>
        <c:ser>
          <c:idx val="11"/>
          <c:order val="11"/>
          <c:tx>
            <c:strRef>
              <c:f>Sheet1!$A$13:$D$13</c:f>
              <c:strCache>
                <c:ptCount val="4"/>
                <c:pt idx="0">
                  <c:v>12</c:v>
                </c:pt>
                <c:pt idx="1">
                  <c:v>Тарасенко Артем</c:v>
                </c:pt>
                <c:pt idx="2">
                  <c:v>37</c:v>
                </c:pt>
                <c:pt idx="3">
                  <c:v>Витебск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Sheet1!$W$13:$AE$13</c:f>
              <c:numCache>
                <c:formatCode>[$-F400]h:mm:ss\ AM/PM</c:formatCode>
                <c:ptCount val="9"/>
                <c:pt idx="0">
                  <c:v>0</c:v>
                </c:pt>
                <c:pt idx="1">
                  <c:v>9.8379629629629598E-4</c:v>
                </c:pt>
                <c:pt idx="2">
                  <c:v>1.8171296296296286E-3</c:v>
                </c:pt>
                <c:pt idx="3">
                  <c:v>2.627314814814815E-3</c:v>
                </c:pt>
                <c:pt idx="4">
                  <c:v>3.2060185185185212E-3</c:v>
                </c:pt>
                <c:pt idx="5">
                  <c:v>3.7962962962962941E-3</c:v>
                </c:pt>
                <c:pt idx="6">
                  <c:v>4.0740740740740737E-3</c:v>
                </c:pt>
                <c:pt idx="7">
                  <c:v>4.3055555555555555E-3</c:v>
                </c:pt>
                <c:pt idx="8">
                  <c:v>4.5023148148148132E-3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DC-A24E-B170-63BBE7590023}"/>
            </c:ext>
          </c:extLst>
        </c:ser>
        <c:ser>
          <c:idx val="12"/>
          <c:order val="12"/>
          <c:tx>
            <c:strRef>
              <c:f>Sheet1!$A$14:$D$14</c:f>
              <c:strCache>
                <c:ptCount val="4"/>
                <c:pt idx="0">
                  <c:v>13</c:v>
                </c:pt>
                <c:pt idx="1">
                  <c:v>Plodunov Zakhar</c:v>
                </c:pt>
                <c:pt idx="2">
                  <c:v>29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Sheet1!$W$14:$AE$14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1.736111111111111E-3</c:v>
                </c:pt>
                <c:pt idx="2">
                  <c:v>2.1759259259259249E-3</c:v>
                </c:pt>
                <c:pt idx="3">
                  <c:v>2.6620370370370357E-3</c:v>
                </c:pt>
                <c:pt idx="4">
                  <c:v>2.8703703703703738E-3</c:v>
                </c:pt>
                <c:pt idx="5">
                  <c:v>3.5879629629629664E-3</c:v>
                </c:pt>
                <c:pt idx="6">
                  <c:v>3.9351851851851909E-3</c:v>
                </c:pt>
                <c:pt idx="7">
                  <c:v>4.3402777777777832E-3</c:v>
                </c:pt>
                <c:pt idx="8">
                  <c:v>4.6759259259259306E-3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DC-A24E-B170-63BBE7590023}"/>
            </c:ext>
          </c:extLst>
        </c:ser>
        <c:ser>
          <c:idx val="13"/>
          <c:order val="13"/>
          <c:tx>
            <c:strRef>
              <c:f>Sheet1!$A$15:$D$15</c:f>
              <c:strCache>
                <c:ptCount val="4"/>
                <c:pt idx="0">
                  <c:v>14</c:v>
                </c:pt>
                <c:pt idx="1">
                  <c:v>Синевич Алина</c:v>
                </c:pt>
                <c:pt idx="2">
                  <c:v>19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Sheet1!$W$15:$AE$15</c:f>
              <c:numCache>
                <c:formatCode>[$-F400]h:mm:ss\ AM/PM</c:formatCode>
                <c:ptCount val="9"/>
                <c:pt idx="0">
                  <c:v>0</c:v>
                </c:pt>
                <c:pt idx="1">
                  <c:v>5.7870370370370454E-5</c:v>
                </c:pt>
                <c:pt idx="2">
                  <c:v>9.6064814814814797E-4</c:v>
                </c:pt>
                <c:pt idx="3">
                  <c:v>2.10648148148148E-3</c:v>
                </c:pt>
                <c:pt idx="4">
                  <c:v>3.0671296296296349E-3</c:v>
                </c:pt>
                <c:pt idx="5">
                  <c:v>4.0624999999999967E-3</c:v>
                </c:pt>
                <c:pt idx="6">
                  <c:v>4.3171296296296256E-3</c:v>
                </c:pt>
                <c:pt idx="7">
                  <c:v>4.6296296296296294E-3</c:v>
                </c:pt>
                <c:pt idx="8">
                  <c:v>5.0115740740740711E-3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DC-A24E-B170-63BBE7590023}"/>
            </c:ext>
          </c:extLst>
        </c:ser>
        <c:ser>
          <c:idx val="14"/>
          <c:order val="14"/>
          <c:tx>
            <c:strRef>
              <c:f>Sheet1!$A$16:$D$16</c:f>
              <c:strCache>
                <c:ptCount val="4"/>
                <c:pt idx="0">
                  <c:v>15</c:v>
                </c:pt>
                <c:pt idx="1">
                  <c:v>Камчатный Владимир</c:v>
                </c:pt>
                <c:pt idx="2">
                  <c:v>52</c:v>
                </c:pt>
                <c:pt idx="3">
                  <c:v>Речица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Sheet1!$W$16:$AE$16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1.8287037037037039E-3</c:v>
                </c:pt>
                <c:pt idx="2">
                  <c:v>1.8634259259259246E-3</c:v>
                </c:pt>
                <c:pt idx="3">
                  <c:v>2.1643518518518513E-3</c:v>
                </c:pt>
                <c:pt idx="4">
                  <c:v>2.3263888888888917E-3</c:v>
                </c:pt>
                <c:pt idx="5">
                  <c:v>2.9398148148148187E-3</c:v>
                </c:pt>
                <c:pt idx="6">
                  <c:v>3.9236111111111173E-3</c:v>
                </c:pt>
                <c:pt idx="7">
                  <c:v>4.745370370370372E-3</c:v>
                </c:pt>
                <c:pt idx="8">
                  <c:v>5.4050925925925933E-3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DC-A24E-B170-63BBE7590023}"/>
            </c:ext>
          </c:extLst>
        </c:ser>
        <c:ser>
          <c:idx val="15"/>
          <c:order val="15"/>
          <c:tx>
            <c:strRef>
              <c:f>Sheet1!$A$17:$D$17</c:f>
              <c:strCache>
                <c:ptCount val="4"/>
                <c:pt idx="0">
                  <c:v>16</c:v>
                </c:pt>
                <c:pt idx="1">
                  <c:v>Синькевич Андрей</c:v>
                </c:pt>
                <c:pt idx="2">
                  <c:v>47</c:v>
                </c:pt>
                <c:pt idx="3">
                  <c:v>Речица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Sheet1!$W$17:$AE$17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1.3888888888888883E-3</c:v>
                </c:pt>
                <c:pt idx="2">
                  <c:v>2.1874999999999985E-3</c:v>
                </c:pt>
                <c:pt idx="3">
                  <c:v>2.9398148148148118E-3</c:v>
                </c:pt>
                <c:pt idx="4">
                  <c:v>3.3912037037037053E-3</c:v>
                </c:pt>
                <c:pt idx="5">
                  <c:v>3.9814814814814782E-3</c:v>
                </c:pt>
                <c:pt idx="6">
                  <c:v>4.3634259259259199E-3</c:v>
                </c:pt>
                <c:pt idx="7">
                  <c:v>4.907407407407402E-3</c:v>
                </c:pt>
                <c:pt idx="8">
                  <c:v>5.4050925925925863E-3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DC-A24E-B170-63BBE7590023}"/>
            </c:ext>
          </c:extLst>
        </c:ser>
        <c:ser>
          <c:idx val="16"/>
          <c:order val="16"/>
          <c:tx>
            <c:strRef>
              <c:f>Sheet1!$A$18:$D$18</c:f>
              <c:strCache>
                <c:ptCount val="4"/>
                <c:pt idx="0">
                  <c:v>17</c:v>
                </c:pt>
                <c:pt idx="1">
                  <c:v>Медведев Кирилл</c:v>
                </c:pt>
                <c:pt idx="2">
                  <c:v>37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Sheet1!$W$18:$AE$18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1.944444444444444E-3</c:v>
                </c:pt>
                <c:pt idx="2">
                  <c:v>2.5347222222222195E-3</c:v>
                </c:pt>
                <c:pt idx="3">
                  <c:v>3.1249999999999993E-3</c:v>
                </c:pt>
                <c:pt idx="4">
                  <c:v>3.3912037037037053E-3</c:v>
                </c:pt>
                <c:pt idx="5">
                  <c:v>4.0625000000000001E-3</c:v>
                </c:pt>
                <c:pt idx="6">
                  <c:v>4.5023148148148166E-3</c:v>
                </c:pt>
                <c:pt idx="7">
                  <c:v>5.0462962962962987E-3</c:v>
                </c:pt>
                <c:pt idx="8">
                  <c:v>5.4745370370370347E-3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DC-A24E-B170-63BBE7590023}"/>
            </c:ext>
          </c:extLst>
        </c:ser>
        <c:ser>
          <c:idx val="17"/>
          <c:order val="17"/>
          <c:tx>
            <c:strRef>
              <c:f>Sheet1!$A$19:$D$19</c:f>
              <c:strCache>
                <c:ptCount val="4"/>
                <c:pt idx="0">
                  <c:v>18</c:v>
                </c:pt>
                <c:pt idx="1">
                  <c:v>Целуйко Сергей</c:v>
                </c:pt>
                <c:pt idx="2">
                  <c:v>50</c:v>
                </c:pt>
                <c:pt idx="3">
                  <c:v>Речица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Sheet1!$W$19:$AE$19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1.3310185185185187E-3</c:v>
                </c:pt>
                <c:pt idx="2">
                  <c:v>1.8865740740740735E-3</c:v>
                </c:pt>
                <c:pt idx="3">
                  <c:v>2.6736111111111092E-3</c:v>
                </c:pt>
                <c:pt idx="4">
                  <c:v>3.4722222222222238E-3</c:v>
                </c:pt>
                <c:pt idx="5">
                  <c:v>4.3865740740740705E-3</c:v>
                </c:pt>
                <c:pt idx="6">
                  <c:v>4.7569444444444421E-3</c:v>
                </c:pt>
                <c:pt idx="7">
                  <c:v>5.1620370370370344E-3</c:v>
                </c:pt>
                <c:pt idx="8">
                  <c:v>5.5324074074074026E-3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DC-A24E-B170-63BBE7590023}"/>
            </c:ext>
          </c:extLst>
        </c:ser>
        <c:ser>
          <c:idx val="18"/>
          <c:order val="18"/>
          <c:tx>
            <c:strRef>
              <c:f>Sheet1!$A$20:$D$20</c:f>
              <c:strCache>
                <c:ptCount val="4"/>
                <c:pt idx="0">
                  <c:v>19</c:v>
                </c:pt>
                <c:pt idx="1">
                  <c:v>Куделко Катерина</c:v>
                </c:pt>
                <c:pt idx="2">
                  <c:v>40</c:v>
                </c:pt>
                <c:pt idx="3">
                  <c:v>д. Минск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Sheet1!$W$20:$AE$20</c:f>
              <c:numCache>
                <c:formatCode>[$-F400]h:mm:ss\ AM/PM</c:formatCode>
                <c:ptCount val="9"/>
                <c:pt idx="0">
                  <c:v>0</c:v>
                </c:pt>
                <c:pt idx="1">
                  <c:v>3.0324074074074073E-3</c:v>
                </c:pt>
                <c:pt idx="2">
                  <c:v>3.6458333333333308E-3</c:v>
                </c:pt>
                <c:pt idx="3">
                  <c:v>4.2592592592592578E-3</c:v>
                </c:pt>
                <c:pt idx="4">
                  <c:v>4.6180555555555593E-3</c:v>
                </c:pt>
                <c:pt idx="5">
                  <c:v>5.3356481481481519E-3</c:v>
                </c:pt>
                <c:pt idx="6">
                  <c:v>5.5902777777777808E-3</c:v>
                </c:pt>
                <c:pt idx="7">
                  <c:v>5.9259259259259317E-3</c:v>
                </c:pt>
                <c:pt idx="8">
                  <c:v>6.2847222222222263E-3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DC-A24E-B170-63BBE7590023}"/>
            </c:ext>
          </c:extLst>
        </c:ser>
        <c:ser>
          <c:idx val="19"/>
          <c:order val="19"/>
          <c:tx>
            <c:strRef>
              <c:f>Sheet1!$A$21:$D$21</c:f>
              <c:strCache>
                <c:ptCount val="4"/>
                <c:pt idx="0">
                  <c:v>20</c:v>
                </c:pt>
                <c:pt idx="1">
                  <c:v>Акулич Антон</c:v>
                </c:pt>
                <c:pt idx="2">
                  <c:v>29</c:v>
                </c:pt>
                <c:pt idx="3">
                  <c:v>Речица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Sheet1!$W$21:$AE$21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1.9560185185185175E-3</c:v>
                </c:pt>
                <c:pt idx="2">
                  <c:v>2.6041666666666644E-3</c:v>
                </c:pt>
                <c:pt idx="3">
                  <c:v>3.5648148148148123E-3</c:v>
                </c:pt>
                <c:pt idx="4">
                  <c:v>4.3171296296296291E-3</c:v>
                </c:pt>
                <c:pt idx="5">
                  <c:v>5.2199074074074057E-3</c:v>
                </c:pt>
                <c:pt idx="6">
                  <c:v>5.7407407407407372E-3</c:v>
                </c:pt>
                <c:pt idx="7">
                  <c:v>6.0995370370370353E-3</c:v>
                </c:pt>
                <c:pt idx="8">
                  <c:v>6.3310185185185136E-3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DC-A24E-B170-63BBE7590023}"/>
            </c:ext>
          </c:extLst>
        </c:ser>
        <c:ser>
          <c:idx val="20"/>
          <c:order val="20"/>
          <c:tx>
            <c:strRef>
              <c:f>Sheet1!$A$22:$D$22</c:f>
              <c:strCache>
                <c:ptCount val="4"/>
                <c:pt idx="0">
                  <c:v>21</c:v>
                </c:pt>
                <c:pt idx="1">
                  <c:v>Бондарь Дмитрий</c:v>
                </c:pt>
                <c:pt idx="2">
                  <c:v>35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Sheet1!$W$22:$AE$22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1.8518518518518519E-3</c:v>
                </c:pt>
                <c:pt idx="2">
                  <c:v>2.6736111111111092E-3</c:v>
                </c:pt>
                <c:pt idx="3">
                  <c:v>3.4837962962962973E-3</c:v>
                </c:pt>
                <c:pt idx="4">
                  <c:v>4.0856481481481507E-3</c:v>
                </c:pt>
                <c:pt idx="5">
                  <c:v>4.560185185185181E-3</c:v>
                </c:pt>
                <c:pt idx="6">
                  <c:v>5.2199074074074057E-3</c:v>
                </c:pt>
                <c:pt idx="7">
                  <c:v>5.86805555555555E-3</c:v>
                </c:pt>
                <c:pt idx="8">
                  <c:v>6.3657407407407343E-3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DC-A24E-B170-63BBE7590023}"/>
            </c:ext>
          </c:extLst>
        </c:ser>
        <c:ser>
          <c:idx val="21"/>
          <c:order val="21"/>
          <c:tx>
            <c:strRef>
              <c:f>Sheet1!$A$23:$D$23</c:f>
              <c:strCache>
                <c:ptCount val="4"/>
                <c:pt idx="0">
                  <c:v>22</c:v>
                </c:pt>
                <c:pt idx="1">
                  <c:v>Дахно Таня</c:v>
                </c:pt>
                <c:pt idx="2">
                  <c:v>28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Sheet1!$W$23:$AE$23</c:f>
              <c:numCache>
                <c:formatCode>[$-F400]h:mm:ss\ AM/PM</c:formatCode>
                <c:ptCount val="9"/>
                <c:pt idx="0">
                  <c:v>0</c:v>
                </c:pt>
                <c:pt idx="1">
                  <c:v>6.0185185185185168E-4</c:v>
                </c:pt>
                <c:pt idx="2">
                  <c:v>1.967592592592592E-3</c:v>
                </c:pt>
                <c:pt idx="3">
                  <c:v>3.0208333333333337E-3</c:v>
                </c:pt>
                <c:pt idx="4">
                  <c:v>3.8541666666666724E-3</c:v>
                </c:pt>
                <c:pt idx="5">
                  <c:v>5.0694444444444459E-3</c:v>
                </c:pt>
                <c:pt idx="6">
                  <c:v>5.6018518518518544E-3</c:v>
                </c:pt>
                <c:pt idx="7">
                  <c:v>6.2615740740740791E-3</c:v>
                </c:pt>
                <c:pt idx="8">
                  <c:v>7.0949074074074039E-3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BDC-A24E-B170-63BBE7590023}"/>
            </c:ext>
          </c:extLst>
        </c:ser>
        <c:ser>
          <c:idx val="22"/>
          <c:order val="22"/>
          <c:tx>
            <c:strRef>
              <c:f>Sheet1!$A$24:$D$24</c:f>
              <c:strCache>
                <c:ptCount val="4"/>
                <c:pt idx="0">
                  <c:v>23</c:v>
                </c:pt>
                <c:pt idx="1">
                  <c:v>Савич Денис</c:v>
                </c:pt>
                <c:pt idx="2">
                  <c:v>34</c:v>
                </c:pt>
                <c:pt idx="3">
                  <c:v>Бобруйск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Sheet1!$W$24:$AE$24</c:f>
              <c:numCache>
                <c:formatCode>[$-F400]h:mm:ss\ AM/PM</c:formatCode>
                <c:ptCount val="9"/>
                <c:pt idx="0">
                  <c:v>0</c:v>
                </c:pt>
                <c:pt idx="1">
                  <c:v>2.2222222222222227E-3</c:v>
                </c:pt>
                <c:pt idx="2">
                  <c:v>2.9398148148148152E-3</c:v>
                </c:pt>
                <c:pt idx="3">
                  <c:v>3.9699074074074046E-3</c:v>
                </c:pt>
                <c:pt idx="4">
                  <c:v>4.6643518518518536E-3</c:v>
                </c:pt>
                <c:pt idx="5">
                  <c:v>5.3009259259259277E-3</c:v>
                </c:pt>
                <c:pt idx="6">
                  <c:v>5.9490740740740754E-3</c:v>
                </c:pt>
                <c:pt idx="7">
                  <c:v>6.7013888888888956E-3</c:v>
                </c:pt>
                <c:pt idx="8">
                  <c:v>7.2800925925925949E-3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BDC-A24E-B170-63BBE7590023}"/>
            </c:ext>
          </c:extLst>
        </c:ser>
        <c:ser>
          <c:idx val="23"/>
          <c:order val="23"/>
          <c:tx>
            <c:strRef>
              <c:f>Sheet1!$A$25:$D$25</c:f>
              <c:strCache>
                <c:ptCount val="4"/>
                <c:pt idx="0">
                  <c:v>24</c:v>
                </c:pt>
                <c:pt idx="1">
                  <c:v>Рубан Аляксандр</c:v>
                </c:pt>
                <c:pt idx="2">
                  <c:v>41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Sheet1!$W$25:$AE$25</c:f>
              <c:numCache>
                <c:formatCode>[$-F400]h:mm:ss\ AM/PM</c:formatCode>
                <c:ptCount val="9"/>
                <c:pt idx="0">
                  <c:v>0</c:v>
                </c:pt>
                <c:pt idx="1">
                  <c:v>2.4884259259259252E-3</c:v>
                </c:pt>
                <c:pt idx="2">
                  <c:v>2.9976851851851831E-3</c:v>
                </c:pt>
                <c:pt idx="3">
                  <c:v>3.6574074074074044E-3</c:v>
                </c:pt>
                <c:pt idx="4">
                  <c:v>4.1666666666666657E-3</c:v>
                </c:pt>
                <c:pt idx="5">
                  <c:v>4.8148148148148134E-3</c:v>
                </c:pt>
                <c:pt idx="6">
                  <c:v>5.8333333333333327E-3</c:v>
                </c:pt>
                <c:pt idx="7">
                  <c:v>6.851851851851852E-3</c:v>
                </c:pt>
                <c:pt idx="8">
                  <c:v>7.7430555555555516E-3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BDC-A24E-B170-63BBE7590023}"/>
            </c:ext>
          </c:extLst>
        </c:ser>
        <c:ser>
          <c:idx val="24"/>
          <c:order val="24"/>
          <c:tx>
            <c:strRef>
              <c:f>Sheet1!$A$26:$D$26</c:f>
              <c:strCache>
                <c:ptCount val="4"/>
                <c:pt idx="0">
                  <c:v>25</c:v>
                </c:pt>
                <c:pt idx="1">
                  <c:v>Ворошилов Евгений</c:v>
                </c:pt>
                <c:pt idx="2">
                  <c:v>37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Sheet1!$W$26:$AE$26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1.2847222222222227E-3</c:v>
                </c:pt>
                <c:pt idx="2">
                  <c:v>2.5462962962962948E-3</c:v>
                </c:pt>
                <c:pt idx="3">
                  <c:v>3.9236111111111104E-3</c:v>
                </c:pt>
                <c:pt idx="4">
                  <c:v>5.0810185185185194E-3</c:v>
                </c:pt>
                <c:pt idx="5">
                  <c:v>6.3425925925925906E-3</c:v>
                </c:pt>
                <c:pt idx="6">
                  <c:v>7.0023148148148119E-3</c:v>
                </c:pt>
                <c:pt idx="7">
                  <c:v>7.7662037037037057E-3</c:v>
                </c:pt>
                <c:pt idx="8">
                  <c:v>8.4953703703703684E-3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BDC-A24E-B170-63BBE7590023}"/>
            </c:ext>
          </c:extLst>
        </c:ser>
        <c:ser>
          <c:idx val="25"/>
          <c:order val="25"/>
          <c:tx>
            <c:strRef>
              <c:f>Sheet1!$A$27:$D$27</c:f>
              <c:strCache>
                <c:ptCount val="4"/>
                <c:pt idx="0">
                  <c:v>26</c:v>
                </c:pt>
                <c:pt idx="1">
                  <c:v>Курата Кеннет</c:v>
                </c:pt>
                <c:pt idx="2">
                  <c:v>45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Sheet1!$W$27:$AE$27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1.6203703703703701E-3</c:v>
                </c:pt>
                <c:pt idx="2">
                  <c:v>2.9629629629629624E-3</c:v>
                </c:pt>
                <c:pt idx="3">
                  <c:v>4.293981481481482E-3</c:v>
                </c:pt>
                <c:pt idx="4">
                  <c:v>5.2893518518518541E-3</c:v>
                </c:pt>
                <c:pt idx="5">
                  <c:v>6.7824074074074106E-3</c:v>
                </c:pt>
                <c:pt idx="6">
                  <c:v>7.4305555555555548E-3</c:v>
                </c:pt>
                <c:pt idx="7">
                  <c:v>8.1134259259259267E-3</c:v>
                </c:pt>
                <c:pt idx="8">
                  <c:v>8.7500000000000008E-3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BDC-A24E-B170-63BBE7590023}"/>
            </c:ext>
          </c:extLst>
        </c:ser>
        <c:ser>
          <c:idx val="26"/>
          <c:order val="26"/>
          <c:tx>
            <c:strRef>
              <c:f>Sheet1!$A$28:$D$28</c:f>
              <c:strCache>
                <c:ptCount val="4"/>
                <c:pt idx="0">
                  <c:v>27</c:v>
                </c:pt>
                <c:pt idx="1">
                  <c:v>Белоногий Дмитрий</c:v>
                </c:pt>
                <c:pt idx="2">
                  <c:v>34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Sheet1!$W$28:$AE$28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1.5277777777777772E-3</c:v>
                </c:pt>
                <c:pt idx="2">
                  <c:v>2.9513888888888888E-3</c:v>
                </c:pt>
                <c:pt idx="3">
                  <c:v>4.1666666666666657E-3</c:v>
                </c:pt>
                <c:pt idx="4">
                  <c:v>5.0810185185185194E-3</c:v>
                </c:pt>
                <c:pt idx="5">
                  <c:v>6.2615740740740722E-3</c:v>
                </c:pt>
                <c:pt idx="6">
                  <c:v>7.0138888888888855E-3</c:v>
                </c:pt>
                <c:pt idx="7">
                  <c:v>7.9513888888888898E-3</c:v>
                </c:pt>
                <c:pt idx="8">
                  <c:v>8.7962962962962951E-3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BDC-A24E-B170-63BBE7590023}"/>
            </c:ext>
          </c:extLst>
        </c:ser>
        <c:ser>
          <c:idx val="27"/>
          <c:order val="27"/>
          <c:tx>
            <c:strRef>
              <c:f>Sheet1!$A$29:$D$29</c:f>
              <c:strCache>
                <c:ptCount val="4"/>
                <c:pt idx="0">
                  <c:v>28</c:v>
                </c:pt>
                <c:pt idx="1">
                  <c:v>Баранов Алексей</c:v>
                </c:pt>
                <c:pt idx="2">
                  <c:v>30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Sheet1!$W$29:$AE$29</c:f>
              <c:numCache>
                <c:formatCode>[$-F400]h:mm:ss\ AM/PM</c:formatCode>
                <c:ptCount val="9"/>
                <c:pt idx="0">
                  <c:v>0</c:v>
                </c:pt>
                <c:pt idx="1">
                  <c:v>2.2916666666666667E-3</c:v>
                </c:pt>
                <c:pt idx="2">
                  <c:v>3.0324074074074073E-3</c:v>
                </c:pt>
                <c:pt idx="3">
                  <c:v>4.0393518518518495E-3</c:v>
                </c:pt>
                <c:pt idx="4">
                  <c:v>4.9768518518518573E-3</c:v>
                </c:pt>
                <c:pt idx="5">
                  <c:v>5.972222222222226E-3</c:v>
                </c:pt>
                <c:pt idx="6">
                  <c:v>6.9097222222222233E-3</c:v>
                </c:pt>
                <c:pt idx="7">
                  <c:v>7.8935185185185219E-3</c:v>
                </c:pt>
                <c:pt idx="8">
                  <c:v>8.8310185185185228E-3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BDC-A24E-B170-63BBE7590023}"/>
            </c:ext>
          </c:extLst>
        </c:ser>
        <c:ser>
          <c:idx val="28"/>
          <c:order val="28"/>
          <c:tx>
            <c:strRef>
              <c:f>Sheet1!$A$30:$D$30</c:f>
              <c:strCache>
                <c:ptCount val="4"/>
                <c:pt idx="0">
                  <c:v>29</c:v>
                </c:pt>
                <c:pt idx="1">
                  <c:v>Астралёв Иван</c:v>
                </c:pt>
                <c:pt idx="2">
                  <c:v>34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Sheet1!$W$30:$AE$30</c:f>
              <c:numCache>
                <c:formatCode>[$-F400]h:mm:ss\ AM/PM</c:formatCode>
                <c:ptCount val="9"/>
                <c:pt idx="0">
                  <c:v>0</c:v>
                </c:pt>
                <c:pt idx="1">
                  <c:v>2.6967592592592599E-3</c:v>
                </c:pt>
                <c:pt idx="2">
                  <c:v>3.9814814814814817E-3</c:v>
                </c:pt>
                <c:pt idx="3">
                  <c:v>5.1967592592592586E-3</c:v>
                </c:pt>
                <c:pt idx="4">
                  <c:v>6.0763888888888916E-3</c:v>
                </c:pt>
                <c:pt idx="5">
                  <c:v>7.2106481481481466E-3</c:v>
                </c:pt>
                <c:pt idx="6">
                  <c:v>7.800925925925923E-3</c:v>
                </c:pt>
                <c:pt idx="7">
                  <c:v>8.4490740740740741E-3</c:v>
                </c:pt>
                <c:pt idx="8">
                  <c:v>8.8657407407407365E-3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BDC-A24E-B170-63BBE7590023}"/>
            </c:ext>
          </c:extLst>
        </c:ser>
        <c:ser>
          <c:idx val="29"/>
          <c:order val="29"/>
          <c:tx>
            <c:strRef>
              <c:f>Sheet1!$A$31:$D$31</c:f>
              <c:strCache>
                <c:ptCount val="4"/>
                <c:pt idx="0">
                  <c:v>30</c:v>
                </c:pt>
                <c:pt idx="1">
                  <c:v>Цыглер Игорь</c:v>
                </c:pt>
                <c:pt idx="2">
                  <c:v>55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Sheet1!$W$31:$AE$31</c:f>
              <c:numCache>
                <c:formatCode>[$-F400]h:mm:ss\ AM/PM</c:formatCode>
                <c:ptCount val="9"/>
                <c:pt idx="0">
                  <c:v>0</c:v>
                </c:pt>
                <c:pt idx="1">
                  <c:v>3.9351851851851787E-4</c:v>
                </c:pt>
                <c:pt idx="2">
                  <c:v>1.3194444444444425E-3</c:v>
                </c:pt>
                <c:pt idx="3">
                  <c:v>2.5231481481481459E-3</c:v>
                </c:pt>
                <c:pt idx="4">
                  <c:v>3.4606481481481502E-3</c:v>
                </c:pt>
                <c:pt idx="5">
                  <c:v>5.0115740740740745E-3</c:v>
                </c:pt>
                <c:pt idx="6">
                  <c:v>6.4236111111111126E-3</c:v>
                </c:pt>
                <c:pt idx="7">
                  <c:v>7.8240740740740736E-3</c:v>
                </c:pt>
                <c:pt idx="8">
                  <c:v>9.0509259259259275E-3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BDC-A24E-B170-63BBE7590023}"/>
            </c:ext>
          </c:extLst>
        </c:ser>
        <c:ser>
          <c:idx val="30"/>
          <c:order val="30"/>
          <c:tx>
            <c:strRef>
              <c:f>Sheet1!$A$32:$D$32</c:f>
              <c:strCache>
                <c:ptCount val="4"/>
                <c:pt idx="0">
                  <c:v>31</c:v>
                </c:pt>
                <c:pt idx="1">
                  <c:v>Команденко Виталий</c:v>
                </c:pt>
                <c:pt idx="2">
                  <c:v>42</c:v>
                </c:pt>
                <c:pt idx="3">
                  <c:v>Могилев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Sheet1!$W$32:$AE$32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1.6435185185185172E-3</c:v>
                </c:pt>
                <c:pt idx="2">
                  <c:v>3.0324074074074038E-3</c:v>
                </c:pt>
                <c:pt idx="3">
                  <c:v>4.5138888888888867E-3</c:v>
                </c:pt>
                <c:pt idx="4">
                  <c:v>6.8171296296296313E-3</c:v>
                </c:pt>
                <c:pt idx="5">
                  <c:v>8.5300925925925961E-3</c:v>
                </c:pt>
                <c:pt idx="6">
                  <c:v>8.5648148148148202E-3</c:v>
                </c:pt>
                <c:pt idx="7">
                  <c:v>8.8657407407407435E-3</c:v>
                </c:pt>
                <c:pt idx="8">
                  <c:v>9.120370370370369E-3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BDC-A24E-B170-63BBE7590023}"/>
            </c:ext>
          </c:extLst>
        </c:ser>
        <c:ser>
          <c:idx val="31"/>
          <c:order val="31"/>
          <c:tx>
            <c:strRef>
              <c:f>Sheet1!$A$33:$D$33</c:f>
              <c:strCache>
                <c:ptCount val="4"/>
                <c:pt idx="0">
                  <c:v>32</c:v>
                </c:pt>
                <c:pt idx="1">
                  <c:v>Григорьева Алёна</c:v>
                </c:pt>
                <c:pt idx="2">
                  <c:v>41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Sheet1!$W$33:$AE$33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1.5046296296296301E-3</c:v>
                </c:pt>
                <c:pt idx="2">
                  <c:v>3.1481481481481464E-3</c:v>
                </c:pt>
                <c:pt idx="3">
                  <c:v>4.9074074074074055E-3</c:v>
                </c:pt>
                <c:pt idx="4">
                  <c:v>6.2384259259259285E-3</c:v>
                </c:pt>
                <c:pt idx="5">
                  <c:v>7.5694444444444411E-3</c:v>
                </c:pt>
                <c:pt idx="6">
                  <c:v>8.067129629629629E-3</c:v>
                </c:pt>
                <c:pt idx="7">
                  <c:v>8.692129629629626E-3</c:v>
                </c:pt>
                <c:pt idx="8">
                  <c:v>9.5023148148148107E-3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BDC-A24E-B170-63BBE7590023}"/>
            </c:ext>
          </c:extLst>
        </c:ser>
        <c:ser>
          <c:idx val="32"/>
          <c:order val="32"/>
          <c:tx>
            <c:strRef>
              <c:f>Sheet1!$A$34:$D$34</c:f>
              <c:strCache>
                <c:ptCount val="4"/>
                <c:pt idx="0">
                  <c:v>33</c:v>
                </c:pt>
                <c:pt idx="1">
                  <c:v>Пипченко Сергей</c:v>
                </c:pt>
                <c:pt idx="2">
                  <c:v>50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Sheet1!$W$34:$AE$34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1.8981481481481479E-3</c:v>
                </c:pt>
                <c:pt idx="2">
                  <c:v>2.9861111111111095E-3</c:v>
                </c:pt>
                <c:pt idx="3">
                  <c:v>4.2245370370370371E-3</c:v>
                </c:pt>
                <c:pt idx="4">
                  <c:v>5.370370370370376E-3</c:v>
                </c:pt>
                <c:pt idx="5">
                  <c:v>6.5393518518518517E-3</c:v>
                </c:pt>
                <c:pt idx="6">
                  <c:v>7.6851851851851873E-3</c:v>
                </c:pt>
                <c:pt idx="7">
                  <c:v>8.8541666666666699E-3</c:v>
                </c:pt>
                <c:pt idx="8">
                  <c:v>9.9074074074074064E-3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BDC-A24E-B170-63BBE7590023}"/>
            </c:ext>
          </c:extLst>
        </c:ser>
        <c:ser>
          <c:idx val="33"/>
          <c:order val="33"/>
          <c:tx>
            <c:strRef>
              <c:f>Sheet1!$A$35:$D$35</c:f>
              <c:strCache>
                <c:ptCount val="4"/>
                <c:pt idx="0">
                  <c:v>34</c:v>
                </c:pt>
                <c:pt idx="1">
                  <c:v>Мостовский Николай</c:v>
                </c:pt>
                <c:pt idx="2">
                  <c:v>31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Sheet1!$W$35:$AE$35</c:f>
              <c:numCache>
                <c:formatCode>[$-F400]h:mm:ss\ AM/PM</c:formatCode>
                <c:ptCount val="9"/>
                <c:pt idx="0">
                  <c:v>0</c:v>
                </c:pt>
                <c:pt idx="1">
                  <c:v>6.9444444444444024E-5</c:v>
                </c:pt>
                <c:pt idx="2">
                  <c:v>1.7708333333333326E-3</c:v>
                </c:pt>
                <c:pt idx="3">
                  <c:v>3.76157407407407E-3</c:v>
                </c:pt>
                <c:pt idx="4">
                  <c:v>5.7407407407407407E-3</c:v>
                </c:pt>
                <c:pt idx="5">
                  <c:v>7.4074074074074042E-3</c:v>
                </c:pt>
                <c:pt idx="6">
                  <c:v>7.8356481481481437E-3</c:v>
                </c:pt>
                <c:pt idx="7">
                  <c:v>8.5416666666666627E-3</c:v>
                </c:pt>
                <c:pt idx="8">
                  <c:v>1.0069444444444436E-2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BDC-A24E-B170-63BBE7590023}"/>
            </c:ext>
          </c:extLst>
        </c:ser>
        <c:ser>
          <c:idx val="34"/>
          <c:order val="34"/>
          <c:tx>
            <c:strRef>
              <c:f>Sheet1!$A$36:$D$36</c:f>
              <c:strCache>
                <c:ptCount val="4"/>
                <c:pt idx="0">
                  <c:v>35</c:v>
                </c:pt>
                <c:pt idx="1">
                  <c:v>Павел Ковалев</c:v>
                </c:pt>
                <c:pt idx="2">
                  <c:v>40</c:v>
                </c:pt>
                <c:pt idx="3">
                  <c:v>Жлобин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Sheet1!$W$36:$AE$36</c:f>
              <c:numCache>
                <c:formatCode>[$-F400]h:mm:ss\ AM/PM</c:formatCode>
                <c:ptCount val="9"/>
                <c:pt idx="0">
                  <c:v>0</c:v>
                </c:pt>
                <c:pt idx="1">
                  <c:v>2.2337962962962954E-3</c:v>
                </c:pt>
                <c:pt idx="2">
                  <c:v>3.7615740740740734E-3</c:v>
                </c:pt>
                <c:pt idx="3">
                  <c:v>5.2777777777777736E-3</c:v>
                </c:pt>
                <c:pt idx="4">
                  <c:v>6.4583333333333368E-3</c:v>
                </c:pt>
                <c:pt idx="5">
                  <c:v>8.5300925925925961E-3</c:v>
                </c:pt>
                <c:pt idx="6">
                  <c:v>9.0162037037037103E-3</c:v>
                </c:pt>
                <c:pt idx="7">
                  <c:v>9.7800925925925972E-3</c:v>
                </c:pt>
                <c:pt idx="8">
                  <c:v>1.0543981481481481E-2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BDC-A24E-B170-63BBE7590023}"/>
            </c:ext>
          </c:extLst>
        </c:ser>
        <c:ser>
          <c:idx val="35"/>
          <c:order val="35"/>
          <c:tx>
            <c:strRef>
              <c:f>Sheet1!$A$37:$D$37</c:f>
              <c:strCache>
                <c:ptCount val="4"/>
                <c:pt idx="0">
                  <c:v>36</c:v>
                </c:pt>
                <c:pt idx="1">
                  <c:v>Гасымов Вадим</c:v>
                </c:pt>
                <c:pt idx="2">
                  <c:v>28</c:v>
                </c:pt>
                <c:pt idx="3">
                  <c:v>Гомель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Sheet1!$W$37:$AE$37</c:f>
              <c:numCache>
                <c:formatCode>[$-F400]h:mm:ss\ AM/PM</c:formatCode>
                <c:ptCount val="9"/>
                <c:pt idx="0">
                  <c:v>0</c:v>
                </c:pt>
                <c:pt idx="1">
                  <c:v>2.9629629629629624E-3</c:v>
                </c:pt>
                <c:pt idx="2">
                  <c:v>3.865740740740739E-3</c:v>
                </c:pt>
                <c:pt idx="3">
                  <c:v>5.2314814814814793E-3</c:v>
                </c:pt>
                <c:pt idx="4">
                  <c:v>6.412037037037039E-3</c:v>
                </c:pt>
                <c:pt idx="5">
                  <c:v>7.8587962962963012E-3</c:v>
                </c:pt>
                <c:pt idx="6">
                  <c:v>8.9236111111111148E-3</c:v>
                </c:pt>
                <c:pt idx="7">
                  <c:v>9.9074074074074134E-3</c:v>
                </c:pt>
                <c:pt idx="8">
                  <c:v>1.0694444444444444E-2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BDC-A24E-B170-63BBE7590023}"/>
            </c:ext>
          </c:extLst>
        </c:ser>
        <c:ser>
          <c:idx val="36"/>
          <c:order val="36"/>
          <c:tx>
            <c:strRef>
              <c:f>Sheet1!$A$38:$D$38</c:f>
              <c:strCache>
                <c:ptCount val="4"/>
                <c:pt idx="0">
                  <c:v>37</c:v>
                </c:pt>
                <c:pt idx="1">
                  <c:v>Лебедева Ольга</c:v>
                </c:pt>
                <c:pt idx="2">
                  <c:v>32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Sheet1!$W$38:$AE$38</c:f>
              <c:numCache>
                <c:formatCode>[$-F400]h:mm:ss\ AM/PM</c:formatCode>
                <c:ptCount val="9"/>
                <c:pt idx="0">
                  <c:v>0</c:v>
                </c:pt>
                <c:pt idx="1">
                  <c:v>8.7962962962962951E-4</c:v>
                </c:pt>
                <c:pt idx="2">
                  <c:v>2.5231481481481459E-3</c:v>
                </c:pt>
                <c:pt idx="3">
                  <c:v>4.2592592592592578E-3</c:v>
                </c:pt>
                <c:pt idx="4">
                  <c:v>5.6018518518518509E-3</c:v>
                </c:pt>
                <c:pt idx="5">
                  <c:v>7.0717592592592568E-3</c:v>
                </c:pt>
                <c:pt idx="6">
                  <c:v>8.1365740740740704E-3</c:v>
                </c:pt>
                <c:pt idx="7">
                  <c:v>9.3981481481481485E-3</c:v>
                </c:pt>
                <c:pt idx="8">
                  <c:v>1.0752314814814812E-2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BDC-A24E-B170-63BBE7590023}"/>
            </c:ext>
          </c:extLst>
        </c:ser>
        <c:ser>
          <c:idx val="37"/>
          <c:order val="37"/>
          <c:tx>
            <c:strRef>
              <c:f>Sheet1!$A$39:$D$39</c:f>
              <c:strCache>
                <c:ptCount val="4"/>
                <c:pt idx="0">
                  <c:v>38</c:v>
                </c:pt>
                <c:pt idx="1">
                  <c:v>Асташенок Александр</c:v>
                </c:pt>
                <c:pt idx="2">
                  <c:v>43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Sheet1!$W$39:$AE$39</c:f>
              <c:numCache>
                <c:formatCode>[$-F400]h:mm:ss\ AM/PM</c:formatCode>
                <c:ptCount val="9"/>
                <c:pt idx="0">
                  <c:v>0</c:v>
                </c:pt>
                <c:pt idx="1">
                  <c:v>2.8935185185185184E-3</c:v>
                </c:pt>
                <c:pt idx="2">
                  <c:v>4.3981481481481458E-3</c:v>
                </c:pt>
                <c:pt idx="3">
                  <c:v>6.1226851851851824E-3</c:v>
                </c:pt>
                <c:pt idx="4">
                  <c:v>7.5810185185185217E-3</c:v>
                </c:pt>
                <c:pt idx="5">
                  <c:v>9.1550925925925897E-3</c:v>
                </c:pt>
                <c:pt idx="6">
                  <c:v>9.6990740740740718E-3</c:v>
                </c:pt>
                <c:pt idx="7">
                  <c:v>1.0289351851851848E-2</c:v>
                </c:pt>
                <c:pt idx="8">
                  <c:v>1.0798611111111106E-2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BDC-A24E-B170-63BBE7590023}"/>
            </c:ext>
          </c:extLst>
        </c:ser>
        <c:ser>
          <c:idx val="38"/>
          <c:order val="38"/>
          <c:tx>
            <c:strRef>
              <c:f>Sheet1!$A$40:$D$40</c:f>
              <c:strCache>
                <c:ptCount val="4"/>
                <c:pt idx="0">
                  <c:v>39</c:v>
                </c:pt>
                <c:pt idx="1">
                  <c:v>Бобрицкий Сергей</c:v>
                </c:pt>
                <c:pt idx="2">
                  <c:v>43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Sheet1!$W$40:$AE$40</c:f>
              <c:numCache>
                <c:formatCode>[$-F400]h:mm:ss\ AM/PM</c:formatCode>
                <c:ptCount val="9"/>
                <c:pt idx="0">
                  <c:v>0</c:v>
                </c:pt>
                <c:pt idx="1">
                  <c:v>2.3148148148148147E-3</c:v>
                </c:pt>
                <c:pt idx="2">
                  <c:v>3.2870370370370362E-3</c:v>
                </c:pt>
                <c:pt idx="3">
                  <c:v>4.3402777777777762E-3</c:v>
                </c:pt>
                <c:pt idx="4">
                  <c:v>4.9884259259259274E-3</c:v>
                </c:pt>
                <c:pt idx="5">
                  <c:v>5.9259259259259248E-3</c:v>
                </c:pt>
                <c:pt idx="6">
                  <c:v>7.7314814814814815E-3</c:v>
                </c:pt>
                <c:pt idx="7">
                  <c:v>9.5833333333333326E-3</c:v>
                </c:pt>
                <c:pt idx="8">
                  <c:v>1.1018518518518518E-2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BDC-A24E-B170-63BBE7590023}"/>
            </c:ext>
          </c:extLst>
        </c:ser>
        <c:ser>
          <c:idx val="39"/>
          <c:order val="39"/>
          <c:tx>
            <c:strRef>
              <c:f>Sheet1!$A$41:$D$41</c:f>
              <c:strCache>
                <c:ptCount val="4"/>
                <c:pt idx="0">
                  <c:v>41</c:v>
                </c:pt>
                <c:pt idx="1">
                  <c:v>Делендик Иван</c:v>
                </c:pt>
                <c:pt idx="2">
                  <c:v>41</c:v>
                </c:pt>
                <c:pt idx="3">
                  <c:v>Гомельская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Sheet1!$W$41:$AE$41</c:f>
              <c:numCache>
                <c:formatCode>[$-F400]h:mm:ss\ AM/PM</c:formatCode>
                <c:ptCount val="9"/>
                <c:pt idx="0">
                  <c:v>0</c:v>
                </c:pt>
                <c:pt idx="1">
                  <c:v>3.0671296296296289E-3</c:v>
                </c:pt>
                <c:pt idx="2">
                  <c:v>4.4791666666666643E-3</c:v>
                </c:pt>
                <c:pt idx="3">
                  <c:v>6.1111111111111088E-3</c:v>
                </c:pt>
                <c:pt idx="4">
                  <c:v>7.4537037037037054E-3</c:v>
                </c:pt>
                <c:pt idx="5">
                  <c:v>9.1319444444444425E-3</c:v>
                </c:pt>
                <c:pt idx="6">
                  <c:v>9.9768518518518513E-3</c:v>
                </c:pt>
                <c:pt idx="7">
                  <c:v>1.082175925925926E-2</c:v>
                </c:pt>
                <c:pt idx="8">
                  <c:v>1.1643518518518518E-2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BDC-A24E-B170-63BBE7590023}"/>
            </c:ext>
          </c:extLst>
        </c:ser>
        <c:ser>
          <c:idx val="40"/>
          <c:order val="40"/>
          <c:tx>
            <c:strRef>
              <c:f>Sheet1!$A$42:$D$42</c:f>
              <c:strCache>
                <c:ptCount val="4"/>
                <c:pt idx="0">
                  <c:v>42</c:v>
                </c:pt>
                <c:pt idx="1">
                  <c:v>Медведева Илонна</c:v>
                </c:pt>
                <c:pt idx="2">
                  <c:v>33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Sheet1!$W$42:$AE$42</c:f>
              <c:numCache>
                <c:formatCode>[$-F400]h:mm:ss\ AM/PM</c:formatCode>
                <c:ptCount val="9"/>
                <c:pt idx="0">
                  <c:v>0</c:v>
                </c:pt>
                <c:pt idx="1">
                  <c:v>3.518518518518518E-3</c:v>
                </c:pt>
                <c:pt idx="2">
                  <c:v>4.8148148148148134E-3</c:v>
                </c:pt>
                <c:pt idx="3">
                  <c:v>7.8703703703703713E-3</c:v>
                </c:pt>
                <c:pt idx="4">
                  <c:v>9.2824074074074094E-3</c:v>
                </c:pt>
                <c:pt idx="5">
                  <c:v>1.0763888888888892E-2</c:v>
                </c:pt>
                <c:pt idx="6">
                  <c:v>1.1226851851851852E-2</c:v>
                </c:pt>
                <c:pt idx="7">
                  <c:v>1.1712962962962967E-2</c:v>
                </c:pt>
                <c:pt idx="8">
                  <c:v>1.2129629629629629E-2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BDC-A24E-B170-63BBE7590023}"/>
            </c:ext>
          </c:extLst>
        </c:ser>
        <c:ser>
          <c:idx val="41"/>
          <c:order val="41"/>
          <c:tx>
            <c:strRef>
              <c:f>Sheet1!$A$43:$D$43</c:f>
              <c:strCache>
                <c:ptCount val="4"/>
                <c:pt idx="0">
                  <c:v>43</c:v>
                </c:pt>
                <c:pt idx="1">
                  <c:v>Ziatdzinava Kseniya</c:v>
                </c:pt>
                <c:pt idx="2">
                  <c:v>35</c:v>
                </c:pt>
                <c:pt idx="3">
                  <c:v>Gomel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Sheet1!$W$43:$AE$43</c:f>
              <c:numCache>
                <c:formatCode>[$-F400]h:mm:ss\ AM/PM</c:formatCode>
                <c:ptCount val="9"/>
                <c:pt idx="0">
                  <c:v>0</c:v>
                </c:pt>
                <c:pt idx="1">
                  <c:v>5.9027777777777724E-4</c:v>
                </c:pt>
                <c:pt idx="2">
                  <c:v>2.060185185185184E-3</c:v>
                </c:pt>
                <c:pt idx="3">
                  <c:v>4.0509259259259231E-3</c:v>
                </c:pt>
                <c:pt idx="4">
                  <c:v>6.0763888888888881E-3</c:v>
                </c:pt>
                <c:pt idx="5">
                  <c:v>8.6342592592592582E-3</c:v>
                </c:pt>
                <c:pt idx="6">
                  <c:v>9.7916666666666673E-3</c:v>
                </c:pt>
                <c:pt idx="7">
                  <c:v>1.1238425925925929E-2</c:v>
                </c:pt>
                <c:pt idx="8">
                  <c:v>1.2685185185185181E-2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BDC-A24E-B170-63BBE7590023}"/>
            </c:ext>
          </c:extLst>
        </c:ser>
        <c:ser>
          <c:idx val="42"/>
          <c:order val="42"/>
          <c:tx>
            <c:strRef>
              <c:f>Sheet1!$A$44:$D$44</c:f>
              <c:strCache>
                <c:ptCount val="4"/>
                <c:pt idx="0">
                  <c:v>44</c:v>
                </c:pt>
                <c:pt idx="1">
                  <c:v>Корнейчук Александра</c:v>
                </c:pt>
                <c:pt idx="2">
                  <c:v>23</c:v>
                </c:pt>
                <c:pt idx="3">
                  <c:v>Гомель 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Sheet1!$W$44:$AE$44</c:f>
              <c:numCache>
                <c:formatCode>[$-F400]h:mm:ss\ AM/PM</c:formatCode>
                <c:ptCount val="9"/>
                <c:pt idx="0">
                  <c:v>0</c:v>
                </c:pt>
                <c:pt idx="1">
                  <c:v>9.3749999999999997E-4</c:v>
                </c:pt>
                <c:pt idx="2">
                  <c:v>3.425925925925926E-3</c:v>
                </c:pt>
                <c:pt idx="3">
                  <c:v>5.6365740740740716E-3</c:v>
                </c:pt>
                <c:pt idx="4">
                  <c:v>7.5810185185185217E-3</c:v>
                </c:pt>
                <c:pt idx="5">
                  <c:v>9.7222222222222224E-3</c:v>
                </c:pt>
                <c:pt idx="6">
                  <c:v>1.0671296296296293E-2</c:v>
                </c:pt>
                <c:pt idx="7">
                  <c:v>1.1967592592592592E-2</c:v>
                </c:pt>
                <c:pt idx="8">
                  <c:v>1.3310185185185182E-2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BDC-A24E-B170-63BBE7590023}"/>
            </c:ext>
          </c:extLst>
        </c:ser>
        <c:ser>
          <c:idx val="43"/>
          <c:order val="43"/>
          <c:tx>
            <c:strRef>
              <c:f>Sheet1!$A$45:$D$45</c:f>
              <c:strCache>
                <c:ptCount val="4"/>
                <c:pt idx="0">
                  <c:v>45</c:v>
                </c:pt>
                <c:pt idx="1">
                  <c:v>Гордеенко Алексей</c:v>
                </c:pt>
                <c:pt idx="2">
                  <c:v>43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Sheet1!$W$45:$AE$45</c:f>
              <c:numCache>
                <c:formatCode>[$-F400]h:mm:ss\ AM/PM</c:formatCode>
                <c:ptCount val="9"/>
                <c:pt idx="0">
                  <c:v>0</c:v>
                </c:pt>
                <c:pt idx="1">
                  <c:v>2.0486111111111113E-3</c:v>
                </c:pt>
                <c:pt idx="2">
                  <c:v>3.7499999999999999E-3</c:v>
                </c:pt>
                <c:pt idx="3">
                  <c:v>5.6018518518518509E-3</c:v>
                </c:pt>
                <c:pt idx="4">
                  <c:v>7.2453703703703708E-3</c:v>
                </c:pt>
                <c:pt idx="5">
                  <c:v>8.9930555555555527E-3</c:v>
                </c:pt>
                <c:pt idx="6">
                  <c:v>1.0462962962962962E-2</c:v>
                </c:pt>
                <c:pt idx="7">
                  <c:v>1.1805555555555555E-2</c:v>
                </c:pt>
                <c:pt idx="8">
                  <c:v>1.3472222222222219E-2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BDC-A24E-B170-63BBE7590023}"/>
            </c:ext>
          </c:extLst>
        </c:ser>
        <c:ser>
          <c:idx val="44"/>
          <c:order val="44"/>
          <c:tx>
            <c:strRef>
              <c:f>Sheet1!$A$46:$D$46</c:f>
              <c:strCache>
                <c:ptCount val="4"/>
                <c:pt idx="0">
                  <c:v>46</c:v>
                </c:pt>
                <c:pt idx="1">
                  <c:v>Шеремет Евгения</c:v>
                </c:pt>
                <c:pt idx="2">
                  <c:v>42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Sheet1!$W$46:$AE$46</c:f>
              <c:numCache>
                <c:formatCode>[$-F400]h:mm:ss\ AM/PM</c:formatCode>
                <c:ptCount val="9"/>
                <c:pt idx="0">
                  <c:v>0</c:v>
                </c:pt>
                <c:pt idx="1">
                  <c:v>2.2916666666666667E-3</c:v>
                </c:pt>
                <c:pt idx="2">
                  <c:v>3.8425925925925919E-3</c:v>
                </c:pt>
                <c:pt idx="3">
                  <c:v>5.787037037037035E-3</c:v>
                </c:pt>
                <c:pt idx="4">
                  <c:v>7.5578703703703745E-3</c:v>
                </c:pt>
                <c:pt idx="5">
                  <c:v>9.5370370370370383E-3</c:v>
                </c:pt>
                <c:pt idx="6">
                  <c:v>1.0868055555555558E-2</c:v>
                </c:pt>
                <c:pt idx="7">
                  <c:v>1.2268518518518519E-2</c:v>
                </c:pt>
                <c:pt idx="8">
                  <c:v>1.3564814814814814E-2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BDC-A24E-B170-63BBE7590023}"/>
            </c:ext>
          </c:extLst>
        </c:ser>
        <c:ser>
          <c:idx val="45"/>
          <c:order val="45"/>
          <c:tx>
            <c:strRef>
              <c:f>Sheet1!$A$47:$D$47</c:f>
              <c:strCache>
                <c:ptCount val="4"/>
                <c:pt idx="0">
                  <c:v>47</c:v>
                </c:pt>
                <c:pt idx="1">
                  <c:v>Скуратова Наталья</c:v>
                </c:pt>
                <c:pt idx="2">
                  <c:v>45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Sheet1!$W$47:$AE$47</c:f>
              <c:numCache>
                <c:formatCode>[$-F400]h:mm:ss\ AM/PM</c:formatCode>
                <c:ptCount val="9"/>
                <c:pt idx="0">
                  <c:v>0</c:v>
                </c:pt>
                <c:pt idx="1">
                  <c:v>5.1967592592592586E-3</c:v>
                </c:pt>
                <c:pt idx="2">
                  <c:v>7.3379629629629628E-3</c:v>
                </c:pt>
                <c:pt idx="3">
                  <c:v>9.6412037037037004E-3</c:v>
                </c:pt>
                <c:pt idx="4">
                  <c:v>1.1608796296296298E-2</c:v>
                </c:pt>
                <c:pt idx="5">
                  <c:v>1.3912037037037035E-2</c:v>
                </c:pt>
                <c:pt idx="6">
                  <c:v>1.5034722222222217E-2</c:v>
                </c:pt>
                <c:pt idx="7">
                  <c:v>1.6597222222222222E-2</c:v>
                </c:pt>
                <c:pt idx="8">
                  <c:v>1.8124999999999995E-2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BDC-A24E-B170-63BBE7590023}"/>
            </c:ext>
          </c:extLst>
        </c:ser>
        <c:ser>
          <c:idx val="46"/>
          <c:order val="46"/>
          <c:tx>
            <c:strRef>
              <c:f>Sheet1!$A$48:$D$48</c:f>
              <c:strCache>
                <c:ptCount val="4"/>
                <c:pt idx="0">
                  <c:v>48</c:v>
                </c:pt>
                <c:pt idx="1">
                  <c:v>Лобач Святослав</c:v>
                </c:pt>
                <c:pt idx="2">
                  <c:v>31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Sheet1!$W$48:$AE$48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1.2731481481481483E-3</c:v>
                </c:pt>
                <c:pt idx="2">
                  <c:v>4.4444444444444436E-3</c:v>
                </c:pt>
                <c:pt idx="3">
                  <c:v>7.5231481481481469E-3</c:v>
                </c:pt>
                <c:pt idx="4">
                  <c:v>1.0231481481481484E-2</c:v>
                </c:pt>
                <c:pt idx="5">
                  <c:v>1.3263888888888888E-2</c:v>
                </c:pt>
                <c:pt idx="6">
                  <c:v>1.5451388888888886E-2</c:v>
                </c:pt>
                <c:pt idx="7">
                  <c:v>1.7442129629629627E-2</c:v>
                </c:pt>
                <c:pt idx="8">
                  <c:v>1.9259259259259254E-2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BDC-A24E-B170-63BBE7590023}"/>
            </c:ext>
          </c:extLst>
        </c:ser>
        <c:ser>
          <c:idx val="47"/>
          <c:order val="47"/>
          <c:tx>
            <c:strRef>
              <c:f>Sheet1!$A$49:$D$49</c:f>
              <c:strCache>
                <c:ptCount val="4"/>
                <c:pt idx="0">
                  <c:v>49</c:v>
                </c:pt>
                <c:pt idx="1">
                  <c:v>Гаврилова Алла</c:v>
                </c:pt>
                <c:pt idx="2">
                  <c:v>49</c:v>
                </c:pt>
                <c:pt idx="3">
                  <c:v>Могилев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Sheet1!$W$49:$AE$49</c:f>
              <c:numCache>
                <c:formatCode>[$-F400]h:mm:ss\ AM/PM</c:formatCode>
                <c:ptCount val="9"/>
                <c:pt idx="0">
                  <c:v>0</c:v>
                </c:pt>
                <c:pt idx="1">
                  <c:v>4.0162037037037024E-3</c:v>
                </c:pt>
                <c:pt idx="2">
                  <c:v>6.9675925925925877E-3</c:v>
                </c:pt>
                <c:pt idx="3">
                  <c:v>9.9074074074074064E-3</c:v>
                </c:pt>
                <c:pt idx="4">
                  <c:v>1.3310185185185182E-2</c:v>
                </c:pt>
                <c:pt idx="5">
                  <c:v>1.6319444444444442E-2</c:v>
                </c:pt>
                <c:pt idx="6">
                  <c:v>1.7719907407407403E-2</c:v>
                </c:pt>
                <c:pt idx="7">
                  <c:v>1.9155092592592592E-2</c:v>
                </c:pt>
                <c:pt idx="8">
                  <c:v>2.0787037037037034E-2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BDC-A24E-B170-63BBE7590023}"/>
            </c:ext>
          </c:extLst>
        </c:ser>
        <c:ser>
          <c:idx val="48"/>
          <c:order val="48"/>
          <c:tx>
            <c:strRef>
              <c:f>Sheet1!$A$50:$D$50</c:f>
              <c:strCache>
                <c:ptCount val="4"/>
                <c:pt idx="0">
                  <c:v>50</c:v>
                </c:pt>
                <c:pt idx="1">
                  <c:v>Тарасов Александр</c:v>
                </c:pt>
                <c:pt idx="2">
                  <c:v>61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Sheet1!$W$50:$AE$50</c:f>
              <c:numCache>
                <c:formatCode>[$-F400]h:mm:ss\ AM/PM</c:formatCode>
                <c:ptCount val="9"/>
                <c:pt idx="0">
                  <c:v>0</c:v>
                </c:pt>
                <c:pt idx="1">
                  <c:v>3.3101851851851842E-3</c:v>
                </c:pt>
                <c:pt idx="2">
                  <c:v>5.2893518518518489E-3</c:v>
                </c:pt>
                <c:pt idx="3">
                  <c:v>7.6273148148148159E-3</c:v>
                </c:pt>
                <c:pt idx="4">
                  <c:v>9.8611111111111122E-3</c:v>
                </c:pt>
                <c:pt idx="5">
                  <c:v>1.233796296296296E-2</c:v>
                </c:pt>
                <c:pt idx="6">
                  <c:v>1.636574074074074E-2</c:v>
                </c:pt>
                <c:pt idx="7">
                  <c:v>2.028935185185185E-2</c:v>
                </c:pt>
                <c:pt idx="8">
                  <c:v>2.3668981481481478E-2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BDC-A24E-B170-63BBE7590023}"/>
            </c:ext>
          </c:extLst>
        </c:ser>
        <c:ser>
          <c:idx val="49"/>
          <c:order val="49"/>
          <c:tx>
            <c:strRef>
              <c:f>Sheet1!$A$51:$D$51</c:f>
              <c:strCache>
                <c:ptCount val="4"/>
                <c:pt idx="0">
                  <c:v>51</c:v>
                </c:pt>
                <c:pt idx="1">
                  <c:v>Денисов Дмитрий</c:v>
                </c:pt>
                <c:pt idx="2">
                  <c:v>46</c:v>
                </c:pt>
                <c:pt idx="3">
                  <c:v>Гомель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Sheet1!$W$51:$AE$51</c:f>
              <c:numCache>
                <c:formatCode>[$-F400]h:mm:ss\ AM/PM</c:formatCode>
                <c:ptCount val="9"/>
                <c:pt idx="0">
                  <c:v>0</c:v>
                </c:pt>
                <c:pt idx="1">
                  <c:v>4.2592592592592595E-3</c:v>
                </c:pt>
                <c:pt idx="2">
                  <c:v>6.8749999999999992E-3</c:v>
                </c:pt>
                <c:pt idx="3">
                  <c:v>9.6874999999999982E-3</c:v>
                </c:pt>
                <c:pt idx="4">
                  <c:v>1.2013888888888893E-2</c:v>
                </c:pt>
                <c:pt idx="5">
                  <c:v>1.4560185185185183E-2</c:v>
                </c:pt>
                <c:pt idx="6">
                  <c:v>1.6886574074074071E-2</c:v>
                </c:pt>
                <c:pt idx="7">
                  <c:v>2.0162037037037034E-2</c:v>
                </c:pt>
                <c:pt idx="8">
                  <c:v>2.3842592592592589E-2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BDC-A24E-B170-63BBE7590023}"/>
            </c:ext>
          </c:extLst>
        </c:ser>
        <c:ser>
          <c:idx val="50"/>
          <c:order val="50"/>
          <c:tx>
            <c:strRef>
              <c:f>Sheet1!$A$52:$D$52</c:f>
              <c:strCache>
                <c:ptCount val="4"/>
                <c:pt idx="0">
                  <c:v>52</c:v>
                </c:pt>
                <c:pt idx="1">
                  <c:v>Барабанов Андрей</c:v>
                </c:pt>
                <c:pt idx="2">
                  <c:v>42</c:v>
                </c:pt>
                <c:pt idx="3">
                  <c:v>Минск 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Sheet1!$W$52:$AE$52</c:f>
              <c:numCache>
                <c:formatCode>[$-F400]h:mm:ss\ AM/PM</c:formatCode>
                <c:ptCount val="9"/>
                <c:pt idx="0">
                  <c:v>0</c:v>
                </c:pt>
                <c:pt idx="1">
                  <c:v>1.4467592592592587E-3</c:v>
                </c:pt>
                <c:pt idx="2">
                  <c:v>5.1157407407407384E-3</c:v>
                </c:pt>
                <c:pt idx="3">
                  <c:v>9.6874999999999982E-3</c:v>
                </c:pt>
                <c:pt idx="4">
                  <c:v>1.4039351851851851E-2</c:v>
                </c:pt>
                <c:pt idx="5">
                  <c:v>1.8888888888888893E-2</c:v>
                </c:pt>
                <c:pt idx="6">
                  <c:v>2.0821759259259266E-2</c:v>
                </c:pt>
                <c:pt idx="7">
                  <c:v>2.3252314814814823E-2</c:v>
                </c:pt>
                <c:pt idx="8">
                  <c:v>2.5844907407407407E-2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BDC-A24E-B170-63BBE7590023}"/>
            </c:ext>
          </c:extLst>
        </c:ser>
        <c:ser>
          <c:idx val="51"/>
          <c:order val="51"/>
          <c:tx>
            <c:strRef>
              <c:f>Sheet1!$A$53:$D$53</c:f>
              <c:strCache>
                <c:ptCount val="4"/>
                <c:pt idx="0">
                  <c:v>53</c:v>
                </c:pt>
                <c:pt idx="1">
                  <c:v>Степнов Артем</c:v>
                </c:pt>
                <c:pt idx="2">
                  <c:v>31</c:v>
                </c:pt>
                <c:pt idx="3">
                  <c:v>Минск 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Sheet1!$W$1:$AE$1</c:f>
              <c:strCache>
                <c:ptCount val="9"/>
                <c:pt idx="0">
                  <c:v>Старт</c:v>
                </c:pt>
                <c:pt idx="1">
                  <c:v>Плавание</c:v>
                </c:pt>
                <c:pt idx="2">
                  <c:v>Вело 3.1 км</c:v>
                </c:pt>
                <c:pt idx="3">
                  <c:v>Вело 6.2 км</c:v>
                </c:pt>
                <c:pt idx="4">
                  <c:v>Вело 9.3 км</c:v>
                </c:pt>
                <c:pt idx="5">
                  <c:v>Вело 12.4 км</c:v>
                </c:pt>
                <c:pt idx="6">
                  <c:v>Бег 1 км</c:v>
                </c:pt>
                <c:pt idx="7">
                  <c:v>Бег 2 км</c:v>
                </c:pt>
                <c:pt idx="8">
                  <c:v>Финиш</c:v>
                </c:pt>
              </c:strCache>
            </c:strRef>
          </c:cat>
          <c:val>
            <c:numRef>
              <c:f>Sheet1!$W$53:$AE$53</c:f>
              <c:numCache>
                <c:formatCode>[$-F400]h:mm:ss\ AM/PM</c:formatCode>
                <c:ptCount val="9"/>
                <c:pt idx="0">
                  <c:v>0</c:v>
                </c:pt>
                <c:pt idx="1">
                  <c:v>5.2430555555555546E-3</c:v>
                </c:pt>
                <c:pt idx="2">
                  <c:v>8.7384259259259238E-3</c:v>
                </c:pt>
                <c:pt idx="3">
                  <c:v>1.3136574074074075E-2</c:v>
                </c:pt>
                <c:pt idx="4">
                  <c:v>1.697916666666667E-2</c:v>
                </c:pt>
                <c:pt idx="5">
                  <c:v>2.1319444444444439E-2</c:v>
                </c:pt>
                <c:pt idx="6">
                  <c:v>2.3333333333333327E-2</c:v>
                </c:pt>
                <c:pt idx="7">
                  <c:v>2.6284722222222216E-2</c:v>
                </c:pt>
                <c:pt idx="8">
                  <c:v>2.91898148148148E-2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BDC-A24E-B170-63BBE759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615215"/>
        <c:axId val="1894616943"/>
      </c:lineChart>
      <c:catAx>
        <c:axId val="189461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894616943"/>
        <c:crosses val="autoZero"/>
        <c:auto val="1"/>
        <c:lblAlgn val="ctr"/>
        <c:lblOffset val="100"/>
        <c:noMultiLvlLbl val="0"/>
      </c:catAx>
      <c:valAx>
        <c:axId val="18946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89461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87577506490163E-2"/>
          <c:y val="4.7423954665379985E-2"/>
          <c:w val="0.1948291340966575"/>
          <c:h val="0.54318882238807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56</xdr:row>
      <xdr:rowOff>12700</xdr:rowOff>
    </xdr:from>
    <xdr:to>
      <xdr:col>24</xdr:col>
      <xdr:colOff>0</xdr:colOff>
      <xdr:row>104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C781-9A1C-9091-BD21-E897F35E4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70861D-0CA7-6C48-812A-58C314B8EF49}" name="Table1" displayName="Table1" ref="A1:AE54" totalsRowCount="1" headerRowDxfId="35">
  <autoFilter ref="A1:AE53" xr:uid="{F770861D-0CA7-6C48-812A-58C314B8EF49}"/>
  <tableColumns count="31">
    <tableColumn id="1" xr3:uid="{2A7B63C4-9872-104F-9EE3-FA25C2D8EA71}" name="Место" totalsRowLabel="Total"/>
    <tableColumn id="2" xr3:uid="{BD9238B9-C384-9743-AE69-0833CB145C1D}" name="ФИО"/>
    <tableColumn id="3" xr3:uid="{7DDE72DE-CCC9-7D44-9F5E-D0AEA22E4F58}" name="Возраст"/>
    <tableColumn id="4" xr3:uid="{5D2553BC-216F-D04C-BE57-EE5EF6E0F0F9}" name="Город"/>
    <tableColumn id="5" xr3:uid="{BB044694-6907-A348-8CCE-CEEAC8A5AD65}" name="Клуб"/>
    <tableColumn id="6" xr3:uid="{6367A00A-AEBA-814D-A9C5-D1EFF7E330FC}" name="Плавание_" dataDxfId="34"/>
    <tableColumn id="7" xr3:uid="{2DC91A47-DDBB-EE41-AEC6-9DF207FA1206}" name="Вело 3.1 км_" dataDxfId="33"/>
    <tableColumn id="8" xr3:uid="{C7C1A62C-7D78-AB49-9213-75B30B942148}" name="Вело 6.2 км_" dataDxfId="32"/>
    <tableColumn id="9" xr3:uid="{92C44E59-43FA-BF44-B2BF-C1B4219465EF}" name="Вело 9.3 км_" dataDxfId="31"/>
    <tableColumn id="10" xr3:uid="{C1B9278E-B9E6-2549-A37B-325AAEBFE047}" name="Вело 12.4 км_" dataDxfId="30"/>
    <tableColumn id="11" xr3:uid="{BF133382-F4F0-2040-8323-43B974983B0C}" name="Бег 1 км_" dataDxfId="29"/>
    <tableColumn id="12" xr3:uid="{B561CDDB-0788-994D-A50F-B88DEB6ADECE}" name="Бег 2 км_" dataDxfId="28"/>
    <tableColumn id="13" xr3:uid="{6021AD5C-402B-5145-A414-56E11A88B503}" name="Бег 3 км_" dataDxfId="27"/>
    <tableColumn id="28" xr3:uid="{35FA7ED7-8151-814E-A9DE-067551A21674}" name="Старт_" totalsRowFunction="min" dataDxfId="26" totalsRowDxfId="8"/>
    <tableColumn id="27" xr3:uid="{2D01C690-4689-AD42-B5FD-57C169507E24}" name="Плавание сумм" totalsRowFunction="min" dataDxfId="25" totalsRowDxfId="7">
      <calculatedColumnFormula>SUM(Table1[[#This Row],[Старт_]],Table1[[#This Row],[Плавание_]])</calculatedColumnFormula>
    </tableColumn>
    <tableColumn id="26" xr3:uid="{0393F893-CD47-584B-8259-5A58DD3A1FD0}" name="Вело 3.1 сумм" totalsRowFunction="min" dataDxfId="24" totalsRowDxfId="6">
      <calculatedColumnFormula>SUM(Table1[[#This Row],[Плавание сумм]],Table1[[#This Row],[Вело 3.1 км_]])</calculatedColumnFormula>
    </tableColumn>
    <tableColumn id="25" xr3:uid="{A5AAF7A6-3CA1-DD44-BA93-560AA21F9E0C}" name="Вело 6.2 сумм" totalsRowFunction="min" dataDxfId="17" totalsRowDxfId="5">
      <calculatedColumnFormula>SUM(Table1[[#This Row],[Плавание сумм]],Table1[[#This Row],[Вело 6.2 км_]])</calculatedColumnFormula>
    </tableColumn>
    <tableColumn id="24" xr3:uid="{6084DEE7-3360-B146-802A-120FA1902F14}" name="Вело 9.3 сумм" totalsRowFunction="min" dataDxfId="16" totalsRowDxfId="4">
      <calculatedColumnFormula>SUM(Table1[[#This Row],[Плавание сумм]],Table1[[#This Row],[Вело 9.3 км_]])</calculatedColumnFormula>
    </tableColumn>
    <tableColumn id="23" xr3:uid="{8F0C52D1-EFE8-4C47-ABE3-2ED4C2CEF1FD}" name="Вело 12.4 сумм" totalsRowFunction="min" dataDxfId="15" totalsRowDxfId="3">
      <calculatedColumnFormula>SUM(Table1[[#This Row],[Плавание сумм]],Table1[[#This Row],[Вело 12.4 км_]])</calculatedColumnFormula>
    </tableColumn>
    <tableColumn id="22" xr3:uid="{4D4D92ED-DD96-B445-AD39-6A1699B6AB48}" name="Бег 1 сумм" totalsRowFunction="min" dataDxfId="14" totalsRowDxfId="2">
      <calculatedColumnFormula>SUM(Table1[[#This Row],[Вело 12.4 сумм]],Table1[[#This Row],[Бег 1 км_]])</calculatedColumnFormula>
    </tableColumn>
    <tableColumn id="21" xr3:uid="{CA37F0B6-07AE-3640-A448-8D2547394576}" name="Бег 2 сумм" totalsRowFunction="min" dataDxfId="13" totalsRowDxfId="1">
      <calculatedColumnFormula>SUM(Table1[[#This Row],[Вело 12.4 сумм]],Table1[[#This Row],[Бег 2 км_]])</calculatedColumnFormula>
    </tableColumn>
    <tableColumn id="20" xr3:uid="{0D73B6D8-3060-AD41-B3EB-C6BA3079CDF9}" name="Бег 3 сумм" totalsRowFunction="min" dataDxfId="12" totalsRowDxfId="0">
      <calculatedColumnFormula>SUM(Table1[[#This Row],[Вело 12.4 сумм]],Table1[[#This Row],[Бег 3 км_]])</calculatedColumnFormula>
    </tableColumn>
    <tableColumn id="19" xr3:uid="{C3AC99B4-D14B-A64A-A1AF-1E194818B858}" name="Старт" dataDxfId="11">
      <calculatedColumnFormula>Table1[[#This Row],[Старт_]]-Table1[[#Totals],[Старт_]]</calculatedColumnFormula>
    </tableColumn>
    <tableColumn id="18" xr3:uid="{76C5E13F-50C5-F841-9AE6-FC36A772B6A4}" name="Плавание" dataDxfId="10">
      <calculatedColumnFormula>Table1[[#This Row],[Плавание сумм]]-Table1[[#Totals],[Плавание сумм]]</calculatedColumnFormula>
    </tableColumn>
    <tableColumn id="17" xr3:uid="{7DC15C3E-01AE-CB44-8773-1EE5555CBBEF}" name="Вело 3.1 км" dataDxfId="9">
      <calculatedColumnFormula>Table1[[#This Row],[Вело 3.1 сумм]]-Table1[[#Totals],[Вело 3.1 сумм]]</calculatedColumnFormula>
    </tableColumn>
    <tableColumn id="16" xr3:uid="{A2A2FE7F-80A1-634C-9622-CF5A4D9B1FA7}" name="Вело 6.2 км" dataDxfId="23">
      <calculatedColumnFormula>Table1[[#This Row],[Вело 6.2 сумм]]-Table1[[#Totals],[Вело 6.2 сумм]]</calculatedColumnFormula>
    </tableColumn>
    <tableColumn id="15" xr3:uid="{CD6C487B-6A08-B04A-AC2B-EFF7691A84D0}" name="Вело 9.3 км" dataDxfId="22">
      <calculatedColumnFormula>Table1[[#This Row],[Вело 9.3 сумм]]-Table1[[#Totals],[Вело 9.3 сумм]]</calculatedColumnFormula>
    </tableColumn>
    <tableColumn id="14" xr3:uid="{0FFEA98D-A585-844E-9D53-A8D4F85EAAF6}" name="Вело 12.4 км" dataDxfId="21">
      <calculatedColumnFormula>Table1[[#This Row],[Вело 12.4 сумм]]-Table1[[#Totals],[Вело 12.4 сумм]]</calculatedColumnFormula>
    </tableColumn>
    <tableColumn id="32" xr3:uid="{0A33BCBA-1291-5F47-BB03-2AD3DB88DEC4}" name="Бег 1 км" dataDxfId="20">
      <calculatedColumnFormula>Table1[[#This Row],[Бег 1 сумм]]-Table1[[#Totals],[Бег 1 сумм]]</calculatedColumnFormula>
    </tableColumn>
    <tableColumn id="31" xr3:uid="{1E2BA955-B7E6-BF43-98D9-9217F310F4B9}" name="Бег 2 км" dataDxfId="19">
      <calculatedColumnFormula>Table1[[#This Row],[Бег 2 сумм]]-Table1[[#Totals],[Бег 2 сумм]]</calculatedColumnFormula>
    </tableColumn>
    <tableColumn id="30" xr3:uid="{8CED75D5-E14B-EE4F-A776-DA97B8AF5F9D}" name="Финиш" totalsRowFunction="count" dataDxfId="18">
      <calculatedColumnFormula>Table1[[#This Row],[Бег 3 сумм]]-Table1[[#Totals],[Бег 3 сумм]]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FCAD-BC52-1A44-9BF1-FBAABFEFB4F4}">
  <dimension ref="A1:AE54"/>
  <sheetViews>
    <sheetView tabSelected="1" workbookViewId="0">
      <selection activeCell="B2" sqref="B2"/>
    </sheetView>
  </sheetViews>
  <sheetFormatPr baseColWidth="10" defaultRowHeight="16" x14ac:dyDescent="0.2"/>
  <cols>
    <col min="1" max="1" width="10.6640625" customWidth="1"/>
    <col min="2" max="2" width="21" bestFit="1" customWidth="1"/>
    <col min="3" max="3" width="10.6640625" customWidth="1"/>
    <col min="4" max="4" width="11.6640625" bestFit="1" customWidth="1"/>
    <col min="5" max="5" width="23.5" bestFit="1" customWidth="1"/>
    <col min="6" max="9" width="10.6640625" style="1" customWidth="1"/>
    <col min="10" max="13" width="11.6640625" style="1" customWidth="1"/>
    <col min="14" max="31" width="10.83203125" style="1"/>
  </cols>
  <sheetData>
    <row r="1" spans="1:31" x14ac:dyDescent="0.2">
      <c r="A1" t="s">
        <v>76</v>
      </c>
      <c r="B1" t="s">
        <v>77</v>
      </c>
      <c r="C1" t="s">
        <v>78</v>
      </c>
      <c r="D1" t="s">
        <v>79</v>
      </c>
      <c r="E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99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V1" s="1" t="s">
        <v>97</v>
      </c>
      <c r="W1" s="1" t="s">
        <v>89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98</v>
      </c>
    </row>
    <row r="2" spans="1:31" x14ac:dyDescent="0.2">
      <c r="A2">
        <v>1</v>
      </c>
      <c r="B2" t="s">
        <v>0</v>
      </c>
      <c r="C2">
        <v>41</v>
      </c>
      <c r="D2" t="s">
        <v>1</v>
      </c>
      <c r="E2" t="s">
        <v>2</v>
      </c>
      <c r="F2" s="1">
        <v>4.4560185185185189E-3</v>
      </c>
      <c r="G2" s="1">
        <v>5.0925925925925921E-3</v>
      </c>
      <c r="H2" s="1">
        <v>9.9652777777777778E-3</v>
      </c>
      <c r="I2" s="1">
        <v>1.5185185185185185E-2</v>
      </c>
      <c r="J2" s="1">
        <v>2.0416666666666666E-2</v>
      </c>
      <c r="K2" s="1">
        <v>2.9398148148148148E-3</v>
      </c>
      <c r="L2" s="1">
        <v>5.9259259259259256E-3</v>
      </c>
      <c r="M2" s="1">
        <v>8.8888888888888889E-3</v>
      </c>
      <c r="N2" s="1">
        <v>0</v>
      </c>
      <c r="O2" s="1">
        <f>SUM(Table1[[#This Row],[Старт_]],Table1[[#This Row],[Плавание_]])</f>
        <v>4.4560185185185189E-3</v>
      </c>
      <c r="P2" s="1">
        <f>SUM(Table1[[#This Row],[Плавание сумм]],Table1[[#This Row],[Вело 3.1 км_]])</f>
        <v>9.5486111111111119E-3</v>
      </c>
      <c r="Q2" s="1">
        <f>SUM(Table1[[#This Row],[Плавание сумм]],Table1[[#This Row],[Вело 6.2 км_]])</f>
        <v>1.4421296296296297E-2</v>
      </c>
      <c r="R2" s="1">
        <f>SUM(Table1[[#This Row],[Плавание сумм]],Table1[[#This Row],[Вело 9.3 км_]])</f>
        <v>1.9641203703703702E-2</v>
      </c>
      <c r="S2" s="1">
        <f>SUM(Table1[[#This Row],[Плавание сумм]],Table1[[#This Row],[Вело 12.4 км_]])</f>
        <v>2.4872685185185185E-2</v>
      </c>
      <c r="T2" s="1">
        <f>SUM(Table1[[#This Row],[Вело 12.4 сумм]],Table1[[#This Row],[Бег 1 км_]])</f>
        <v>2.78125E-2</v>
      </c>
      <c r="U2" s="1">
        <f>SUM(Table1[[#This Row],[Вело 12.4 сумм]],Table1[[#This Row],[Бег 2 км_]])</f>
        <v>3.079861111111111E-2</v>
      </c>
      <c r="V2" s="1">
        <f>SUM(Table1[[#This Row],[Вело 12.4 сумм]],Table1[[#This Row],[Бег 3 км_]])</f>
        <v>3.3761574074074076E-2</v>
      </c>
      <c r="W2" s="1">
        <f>Table1[[#This Row],[Старт_]]-Table1[[#Totals],[Старт_]]</f>
        <v>0</v>
      </c>
      <c r="X2" s="1">
        <f>Table1[[#This Row],[Плавание сумм]]-Table1[[#Totals],[Плавание сумм]]</f>
        <v>0</v>
      </c>
      <c r="Y2" s="1">
        <f>Table1[[#This Row],[Вело 3.1 сумм]]-Table1[[#Totals],[Вело 3.1 сумм]]</f>
        <v>1.157407407407357E-5</v>
      </c>
      <c r="Z2" s="1">
        <f>Table1[[#This Row],[Вело 6.2 сумм]]-Table1[[#Totals],[Вело 6.2 сумм]]</f>
        <v>2.3148148148147141E-5</v>
      </c>
      <c r="AA2" s="1">
        <f>Table1[[#This Row],[Вело 9.3 сумм]]-Table1[[#Totals],[Вело 9.3 сумм]]</f>
        <v>1.3888888888888978E-4</v>
      </c>
      <c r="AB2" s="1">
        <f>Table1[[#This Row],[Вело 12.4 сумм]]-Table1[[#Totals],[Вело 12.4 сумм]]</f>
        <v>0</v>
      </c>
      <c r="AC2" s="1">
        <f>Table1[[#This Row],[Бег 1 сумм]]-Table1[[#Totals],[Бег 1 сумм]]</f>
        <v>0</v>
      </c>
      <c r="AD2" s="1">
        <f>Table1[[#This Row],[Бег 2 сумм]]-Table1[[#Totals],[Бег 2 сумм]]</f>
        <v>0</v>
      </c>
      <c r="AE2" s="1">
        <f>Table1[[#This Row],[Бег 3 сумм]]-Table1[[#Totals],[Бег 3 сумм]]</f>
        <v>0</v>
      </c>
    </row>
    <row r="3" spans="1:31" x14ac:dyDescent="0.2">
      <c r="A3">
        <v>2</v>
      </c>
      <c r="B3" t="s">
        <v>3</v>
      </c>
      <c r="C3">
        <v>49</v>
      </c>
      <c r="D3" t="s">
        <v>4</v>
      </c>
      <c r="E3" t="s">
        <v>5</v>
      </c>
      <c r="F3" s="1">
        <v>4.4675925925925933E-3</v>
      </c>
      <c r="G3" s="1">
        <v>5.0694444444444441E-3</v>
      </c>
      <c r="H3" s="1">
        <v>9.9305555555555553E-3</v>
      </c>
      <c r="I3" s="1">
        <v>1.503472222222222E-2</v>
      </c>
      <c r="J3" s="1">
        <v>2.0428240740740743E-2</v>
      </c>
      <c r="K3" s="1">
        <v>3.0092592592592588E-3</v>
      </c>
      <c r="L3" s="1">
        <v>6.1342592592592594E-3</v>
      </c>
      <c r="M3" s="1">
        <v>9.3171296296296283E-3</v>
      </c>
      <c r="N3" s="1">
        <v>0</v>
      </c>
      <c r="O3" s="1">
        <f>SUM(Table1[[#This Row],[Старт_]],Table1[[#This Row],[Плавание_]])</f>
        <v>4.4675925925925933E-3</v>
      </c>
      <c r="P3" s="1">
        <f>SUM(Table1[[#This Row],[Плавание сумм]],Table1[[#This Row],[Вело 3.1 км_]])</f>
        <v>9.5370370370370383E-3</v>
      </c>
      <c r="Q3" s="1">
        <f>SUM(Table1[[#This Row],[Плавание сумм]],Table1[[#This Row],[Вело 6.2 км_]])</f>
        <v>1.4398148148148149E-2</v>
      </c>
      <c r="R3" s="1">
        <f>SUM(Table1[[#This Row],[Плавание сумм]],Table1[[#This Row],[Вело 9.3 км_]])</f>
        <v>1.9502314814814813E-2</v>
      </c>
      <c r="S3" s="1">
        <f>SUM(Table1[[#This Row],[Плавание сумм]],Table1[[#This Row],[Вело 12.4 км_]])</f>
        <v>2.4895833333333336E-2</v>
      </c>
      <c r="T3" s="1">
        <f>SUM(Table1[[#This Row],[Вело 12.4 сумм]],Table1[[#This Row],[Бег 1 км_]])</f>
        <v>2.7905092592592596E-2</v>
      </c>
      <c r="U3" s="1">
        <f>SUM(Table1[[#This Row],[Вело 12.4 сумм]],Table1[[#This Row],[Бег 2 км_]])</f>
        <v>3.1030092592592595E-2</v>
      </c>
      <c r="V3" s="1">
        <f>SUM(Table1[[#This Row],[Вело 12.4 сумм]],Table1[[#This Row],[Бег 3 км_]])</f>
        <v>3.4212962962962966E-2</v>
      </c>
      <c r="W3" s="1">
        <f>Table1[[#This Row],[Старт_]]-Table1[[#Totals],[Старт_]]</f>
        <v>0</v>
      </c>
      <c r="X3" s="1">
        <f>Table1[[#This Row],[Плавание сумм]]-Table1[[#Totals],[Плавание сумм]]</f>
        <v>1.1574074074074438E-5</v>
      </c>
      <c r="Y3" s="1">
        <f>Table1[[#This Row],[Вело 3.1 сумм]]-Table1[[#Totals],[Вело 3.1 сумм]]</f>
        <v>0</v>
      </c>
      <c r="Z3" s="1">
        <f>Table1[[#This Row],[Вело 6.2 сумм]]-Table1[[#Totals],[Вело 6.2 сумм]]</f>
        <v>0</v>
      </c>
      <c r="AA3" s="1">
        <f>Table1[[#This Row],[Вело 9.3 сумм]]-Table1[[#Totals],[Вело 9.3 сумм]]</f>
        <v>0</v>
      </c>
      <c r="AB3" s="1">
        <f>Table1[[#This Row],[Вело 12.4 сумм]]-Table1[[#Totals],[Вело 12.4 сумм]]</f>
        <v>2.314814814815061E-5</v>
      </c>
      <c r="AC3" s="1">
        <f>Table1[[#This Row],[Бег 1 сумм]]-Table1[[#Totals],[Бег 1 сумм]]</f>
        <v>9.2592592592595502E-5</v>
      </c>
      <c r="AD3" s="1">
        <f>Table1[[#This Row],[Бег 2 сумм]]-Table1[[#Totals],[Бег 2 сумм]]</f>
        <v>2.3148148148148529E-4</v>
      </c>
      <c r="AE3" s="1">
        <f>Table1[[#This Row],[Бег 3 сумм]]-Table1[[#Totals],[Бег 3 сумм]]</f>
        <v>4.5138888888889006E-4</v>
      </c>
    </row>
    <row r="4" spans="1:31" x14ac:dyDescent="0.2">
      <c r="A4">
        <v>3</v>
      </c>
      <c r="B4" t="s">
        <v>6</v>
      </c>
      <c r="C4">
        <v>39</v>
      </c>
      <c r="D4" t="s">
        <v>7</v>
      </c>
      <c r="E4" t="s">
        <v>8</v>
      </c>
      <c r="F4" s="1">
        <v>4.9652777777777777E-3</v>
      </c>
      <c r="G4" s="1">
        <v>5.4976851851851853E-3</v>
      </c>
      <c r="H4" s="1">
        <v>1.0567129629629629E-2</v>
      </c>
      <c r="I4" s="1">
        <v>1.556712962962963E-2</v>
      </c>
      <c r="J4" s="1">
        <v>2.0983796296296296E-2</v>
      </c>
      <c r="K4" s="1">
        <v>2.9629629629629628E-3</v>
      </c>
      <c r="L4" s="1">
        <v>6.1342592592592594E-3</v>
      </c>
      <c r="M4" s="1">
        <v>9.1087962962962971E-3</v>
      </c>
      <c r="N4" s="1">
        <v>0</v>
      </c>
      <c r="O4" s="1">
        <f>SUM(Table1[[#This Row],[Старт_]],Table1[[#This Row],[Плавание_]])</f>
        <v>4.9652777777777777E-3</v>
      </c>
      <c r="P4" s="1">
        <f>SUM(Table1[[#This Row],[Плавание сумм]],Table1[[#This Row],[Вело 3.1 км_]])</f>
        <v>1.0462962962962962E-2</v>
      </c>
      <c r="Q4" s="1">
        <f>SUM(Table1[[#This Row],[Плавание сумм]],Table1[[#This Row],[Вело 6.2 км_]])</f>
        <v>1.5532407407407408E-2</v>
      </c>
      <c r="R4" s="1">
        <f>SUM(Table1[[#This Row],[Плавание сумм]],Table1[[#This Row],[Вело 9.3 км_]])</f>
        <v>2.0532407407407409E-2</v>
      </c>
      <c r="S4" s="1">
        <f>SUM(Table1[[#This Row],[Плавание сумм]],Table1[[#This Row],[Вело 12.4 км_]])</f>
        <v>2.5949074074074072E-2</v>
      </c>
      <c r="T4" s="1">
        <f>SUM(Table1[[#This Row],[Вело 12.4 сумм]],Table1[[#This Row],[Бег 1 км_]])</f>
        <v>2.8912037037037035E-2</v>
      </c>
      <c r="U4" s="1">
        <f>SUM(Table1[[#This Row],[Вело 12.4 сумм]],Table1[[#This Row],[Бег 2 км_]])</f>
        <v>3.2083333333333332E-2</v>
      </c>
      <c r="V4" s="1">
        <f>SUM(Table1[[#This Row],[Вело 12.4 сумм]],Table1[[#This Row],[Бег 3 км_]])</f>
        <v>3.5057870370370371E-2</v>
      </c>
      <c r="W4" s="1">
        <f>Table1[[#This Row],[Старт_]]-Table1[[#Totals],[Старт_]]</f>
        <v>0</v>
      </c>
      <c r="X4" s="1">
        <f>Table1[[#This Row],[Плавание сумм]]-Table1[[#Totals],[Плавание сумм]]</f>
        <v>5.0925925925925878E-4</v>
      </c>
      <c r="Y4" s="1">
        <f>Table1[[#This Row],[Вело 3.1 сумм]]-Table1[[#Totals],[Вело 3.1 сумм]]</f>
        <v>9.2592592592592379E-4</v>
      </c>
      <c r="Z4" s="1">
        <f>Table1[[#This Row],[Вело 6.2 сумм]]-Table1[[#Totals],[Вело 6.2 сумм]]</f>
        <v>1.1342592592592585E-3</v>
      </c>
      <c r="AA4" s="1">
        <f>Table1[[#This Row],[Вело 9.3 сумм]]-Table1[[#Totals],[Вело 9.3 сумм]]</f>
        <v>1.0300925925925963E-3</v>
      </c>
      <c r="AB4" s="1">
        <f>Table1[[#This Row],[Вело 12.4 сумм]]-Table1[[#Totals],[Вело 12.4 сумм]]</f>
        <v>1.0763888888888871E-3</v>
      </c>
      <c r="AC4" s="1">
        <f>Table1[[#This Row],[Бег 1 сумм]]-Table1[[#Totals],[Бег 1 сумм]]</f>
        <v>1.0995370370370343E-3</v>
      </c>
      <c r="AD4" s="1">
        <f>Table1[[#This Row],[Бег 2 сумм]]-Table1[[#Totals],[Бег 2 сумм]]</f>
        <v>1.2847222222222218E-3</v>
      </c>
      <c r="AE4" s="1">
        <f>Table1[[#This Row],[Бег 3 сумм]]-Table1[[#Totals],[Бег 3 сумм]]</f>
        <v>1.2962962962962954E-3</v>
      </c>
    </row>
    <row r="5" spans="1:31" x14ac:dyDescent="0.2">
      <c r="A5">
        <v>4</v>
      </c>
      <c r="B5" t="s">
        <v>9</v>
      </c>
      <c r="C5">
        <v>32</v>
      </c>
      <c r="D5" t="s">
        <v>7</v>
      </c>
      <c r="E5" t="s">
        <v>10</v>
      </c>
      <c r="F5" s="1">
        <v>5.6481481481481478E-3</v>
      </c>
      <c r="G5" s="1">
        <v>5.347222222222222E-3</v>
      </c>
      <c r="H5" s="1">
        <v>1.0393518518518519E-2</v>
      </c>
      <c r="I5" s="1">
        <v>1.5520833333333333E-2</v>
      </c>
      <c r="J5" s="1">
        <v>2.1064814814814814E-2</v>
      </c>
      <c r="K5" s="1">
        <v>2.8587962962962963E-3</v>
      </c>
      <c r="L5" s="1">
        <v>5.6712962962962958E-3</v>
      </c>
      <c r="M5" s="1">
        <v>8.518518518518519E-3</v>
      </c>
      <c r="N5" s="1">
        <v>0</v>
      </c>
      <c r="O5" s="1">
        <f>SUM(Table1[[#This Row],[Старт_]],Table1[[#This Row],[Плавание_]])</f>
        <v>5.6481481481481478E-3</v>
      </c>
      <c r="P5" s="1">
        <f>SUM(Table1[[#This Row],[Плавание сумм]],Table1[[#This Row],[Вело 3.1 км_]])</f>
        <v>1.0995370370370371E-2</v>
      </c>
      <c r="Q5" s="1">
        <f>SUM(Table1[[#This Row],[Плавание сумм]],Table1[[#This Row],[Вело 6.2 км_]])</f>
        <v>1.6041666666666666E-2</v>
      </c>
      <c r="R5" s="1">
        <f>SUM(Table1[[#This Row],[Плавание сумм]],Table1[[#This Row],[Вело 9.3 км_]])</f>
        <v>2.116898148148148E-2</v>
      </c>
      <c r="S5" s="1">
        <f>SUM(Table1[[#This Row],[Плавание сумм]],Table1[[#This Row],[Вело 12.4 км_]])</f>
        <v>2.6712962962962963E-2</v>
      </c>
      <c r="T5" s="1">
        <f>SUM(Table1[[#This Row],[Вело 12.4 сумм]],Table1[[#This Row],[Бег 1 км_]])</f>
        <v>2.9571759259259259E-2</v>
      </c>
      <c r="U5" s="1">
        <f>SUM(Table1[[#This Row],[Вело 12.4 сумм]],Table1[[#This Row],[Бег 2 км_]])</f>
        <v>3.2384259259259258E-2</v>
      </c>
      <c r="V5" s="1">
        <f>SUM(Table1[[#This Row],[Вело 12.4 сумм]],Table1[[#This Row],[Бег 3 км_]])</f>
        <v>3.5231481481481482E-2</v>
      </c>
      <c r="W5" s="1">
        <f>Table1[[#This Row],[Старт_]]-Table1[[#Totals],[Старт_]]</f>
        <v>0</v>
      </c>
      <c r="X5" s="1">
        <f>Table1[[#This Row],[Плавание сумм]]-Table1[[#Totals],[Плавание сумм]]</f>
        <v>1.1921296296296289E-3</v>
      </c>
      <c r="Y5" s="1">
        <f>Table1[[#This Row],[Вело 3.1 сумм]]-Table1[[#Totals],[Вело 3.1 сумм]]</f>
        <v>1.4583333333333323E-3</v>
      </c>
      <c r="Z5" s="1">
        <f>Table1[[#This Row],[Вело 6.2 сумм]]-Table1[[#Totals],[Вело 6.2 сумм]]</f>
        <v>1.6435185185185164E-3</v>
      </c>
      <c r="AA5" s="1">
        <f>Table1[[#This Row],[Вело 9.3 сумм]]-Table1[[#Totals],[Вело 9.3 сумм]]</f>
        <v>1.666666666666667E-3</v>
      </c>
      <c r="AB5" s="1">
        <f>Table1[[#This Row],[Вело 12.4 сумм]]-Table1[[#Totals],[Вело 12.4 сумм]]</f>
        <v>1.8402777777777775E-3</v>
      </c>
      <c r="AC5" s="1">
        <f>Table1[[#This Row],[Бег 1 сумм]]-Table1[[#Totals],[Бег 1 сумм]]</f>
        <v>1.759259259259259E-3</v>
      </c>
      <c r="AD5" s="1">
        <f>Table1[[#This Row],[Бег 2 сумм]]-Table1[[#Totals],[Бег 2 сумм]]</f>
        <v>1.5856481481481485E-3</v>
      </c>
      <c r="AE5" s="1">
        <f>Table1[[#This Row],[Бег 3 сумм]]-Table1[[#Totals],[Бег 3 сумм]]</f>
        <v>1.4699074074074059E-3</v>
      </c>
    </row>
    <row r="6" spans="1:31" x14ac:dyDescent="0.2">
      <c r="A6">
        <v>5</v>
      </c>
      <c r="B6" t="s">
        <v>11</v>
      </c>
      <c r="C6">
        <v>34</v>
      </c>
      <c r="D6" t="s">
        <v>12</v>
      </c>
      <c r="E6" t="s">
        <v>16</v>
      </c>
      <c r="F6" s="1">
        <v>4.8495370370370368E-3</v>
      </c>
      <c r="G6" s="1">
        <v>5.3819444444444453E-3</v>
      </c>
      <c r="H6" s="1">
        <v>1.0567129629629629E-2</v>
      </c>
      <c r="I6" s="1">
        <v>1.5694444444444445E-2</v>
      </c>
      <c r="J6" s="1">
        <v>2.1342592592592594E-2</v>
      </c>
      <c r="K6" s="1">
        <v>3.2291666666666666E-3</v>
      </c>
      <c r="L6" s="1">
        <v>6.4236111111111117E-3</v>
      </c>
      <c r="M6" s="1">
        <v>9.479166666666667E-3</v>
      </c>
      <c r="N6" s="1">
        <v>0</v>
      </c>
      <c r="O6" s="1">
        <f>SUM(Table1[[#This Row],[Старт_]],Table1[[#This Row],[Плавание_]])</f>
        <v>4.8495370370370368E-3</v>
      </c>
      <c r="P6" s="1">
        <f>SUM(Table1[[#This Row],[Плавание сумм]],Table1[[#This Row],[Вело 3.1 км_]])</f>
        <v>1.0231481481481482E-2</v>
      </c>
      <c r="Q6" s="1">
        <f>SUM(Table1[[#This Row],[Плавание сумм]],Table1[[#This Row],[Вело 6.2 км_]])</f>
        <v>1.5416666666666665E-2</v>
      </c>
      <c r="R6" s="1">
        <f>SUM(Table1[[#This Row],[Плавание сумм]],Table1[[#This Row],[Вело 9.3 км_]])</f>
        <v>2.0543981481481483E-2</v>
      </c>
      <c r="S6" s="1">
        <f>SUM(Table1[[#This Row],[Плавание сумм]],Table1[[#This Row],[Вело 12.4 км_]])</f>
        <v>2.6192129629629631E-2</v>
      </c>
      <c r="T6" s="1">
        <f>SUM(Table1[[#This Row],[Вело 12.4 сумм]],Table1[[#This Row],[Бег 1 км_]])</f>
        <v>2.94212962962963E-2</v>
      </c>
      <c r="U6" s="1">
        <f>SUM(Table1[[#This Row],[Вело 12.4 сумм]],Table1[[#This Row],[Бег 2 км_]])</f>
        <v>3.2615740740740744E-2</v>
      </c>
      <c r="V6" s="1">
        <f>SUM(Table1[[#This Row],[Вело 12.4 сумм]],Table1[[#This Row],[Бег 3 км_]])</f>
        <v>3.5671296296296298E-2</v>
      </c>
      <c r="W6" s="1">
        <f>Table1[[#This Row],[Старт_]]-Table1[[#Totals],[Старт_]]</f>
        <v>0</v>
      </c>
      <c r="X6" s="1">
        <f>Table1[[#This Row],[Плавание сумм]]-Table1[[#Totals],[Плавание сумм]]</f>
        <v>3.9351851851851787E-4</v>
      </c>
      <c r="Y6" s="1">
        <f>Table1[[#This Row],[Вело 3.1 сумм]]-Table1[[#Totals],[Вело 3.1 сумм]]</f>
        <v>6.9444444444444371E-4</v>
      </c>
      <c r="Z6" s="1">
        <f>Table1[[#This Row],[Вело 6.2 сумм]]-Table1[[#Totals],[Вело 6.2 сумм]]</f>
        <v>1.0185185185185158E-3</v>
      </c>
      <c r="AA6" s="1">
        <f>Table1[[#This Row],[Вело 9.3 сумм]]-Table1[[#Totals],[Вело 9.3 сумм]]</f>
        <v>1.0416666666666699E-3</v>
      </c>
      <c r="AB6" s="1">
        <f>Table1[[#This Row],[Вело 12.4 сумм]]-Table1[[#Totals],[Вело 12.4 сумм]]</f>
        <v>1.319444444444446E-3</v>
      </c>
      <c r="AC6" s="1">
        <f>Table1[[#This Row],[Бег 1 сумм]]-Table1[[#Totals],[Бег 1 сумм]]</f>
        <v>1.6087962962962991E-3</v>
      </c>
      <c r="AD6" s="1">
        <f>Table1[[#This Row],[Бег 2 сумм]]-Table1[[#Totals],[Бег 2 сумм]]</f>
        <v>1.8171296296296338E-3</v>
      </c>
      <c r="AE6" s="1">
        <f>Table1[[#This Row],[Бег 3 сумм]]-Table1[[#Totals],[Бег 3 сумм]]</f>
        <v>1.9097222222222224E-3</v>
      </c>
    </row>
    <row r="7" spans="1:31" x14ac:dyDescent="0.2">
      <c r="A7">
        <v>6</v>
      </c>
      <c r="B7" t="s">
        <v>13</v>
      </c>
      <c r="C7">
        <v>42</v>
      </c>
      <c r="D7" t="s">
        <v>14</v>
      </c>
      <c r="F7" s="1">
        <v>5.3125000000000004E-3</v>
      </c>
      <c r="G7" s="1">
        <v>5.1273148148148146E-3</v>
      </c>
      <c r="H7" s="1">
        <v>1.019675925925926E-2</v>
      </c>
      <c r="I7" s="1">
        <v>1.5208333333333332E-2</v>
      </c>
      <c r="J7" s="1">
        <v>2.0659722222222222E-2</v>
      </c>
      <c r="K7" s="1">
        <v>3.2291666666666666E-3</v>
      </c>
      <c r="L7" s="1">
        <v>6.5393518518518517E-3</v>
      </c>
      <c r="M7" s="1">
        <v>9.7569444444444448E-3</v>
      </c>
      <c r="N7" s="1">
        <v>0</v>
      </c>
      <c r="O7" s="1">
        <f>SUM(Table1[[#This Row],[Старт_]],Table1[[#This Row],[Плавание_]])</f>
        <v>5.3125000000000004E-3</v>
      </c>
      <c r="P7" s="1">
        <f>SUM(Table1[[#This Row],[Плавание сумм]],Table1[[#This Row],[Вело 3.1 км_]])</f>
        <v>1.0439814814814815E-2</v>
      </c>
      <c r="Q7" s="1">
        <f>SUM(Table1[[#This Row],[Плавание сумм]],Table1[[#This Row],[Вело 6.2 км_]])</f>
        <v>1.5509259259259261E-2</v>
      </c>
      <c r="R7" s="1">
        <f>SUM(Table1[[#This Row],[Плавание сумм]],Table1[[#This Row],[Вело 9.3 км_]])</f>
        <v>2.0520833333333332E-2</v>
      </c>
      <c r="S7" s="1">
        <f>SUM(Table1[[#This Row],[Плавание сумм]],Table1[[#This Row],[Вело 12.4 км_]])</f>
        <v>2.5972222222222223E-2</v>
      </c>
      <c r="T7" s="1">
        <f>SUM(Table1[[#This Row],[Вело 12.4 сумм]],Table1[[#This Row],[Бег 1 км_]])</f>
        <v>2.9201388888888888E-2</v>
      </c>
      <c r="U7" s="1">
        <f>SUM(Table1[[#This Row],[Вело 12.4 сумм]],Table1[[#This Row],[Бег 2 км_]])</f>
        <v>3.2511574074074075E-2</v>
      </c>
      <c r="V7" s="1">
        <f>SUM(Table1[[#This Row],[Вело 12.4 сумм]],Table1[[#This Row],[Бег 3 км_]])</f>
        <v>3.5729166666666666E-2</v>
      </c>
      <c r="W7" s="1">
        <f>Table1[[#This Row],[Старт_]]-Table1[[#Totals],[Старт_]]</f>
        <v>0</v>
      </c>
      <c r="X7" s="1">
        <f>Table1[[#This Row],[Плавание сумм]]-Table1[[#Totals],[Плавание сумм]]</f>
        <v>8.564814814814815E-4</v>
      </c>
      <c r="Y7" s="1">
        <f>Table1[[#This Row],[Вело 3.1 сумм]]-Table1[[#Totals],[Вело 3.1 сумм]]</f>
        <v>9.0277777777777665E-4</v>
      </c>
      <c r="Z7" s="1">
        <f>Table1[[#This Row],[Вело 6.2 сумм]]-Table1[[#Totals],[Вело 6.2 сумм]]</f>
        <v>1.1111111111111113E-3</v>
      </c>
      <c r="AA7" s="1">
        <f>Table1[[#This Row],[Вело 9.3 сумм]]-Table1[[#Totals],[Вело 9.3 сумм]]</f>
        <v>1.0185185185185193E-3</v>
      </c>
      <c r="AB7" s="1">
        <f>Table1[[#This Row],[Вело 12.4 сумм]]-Table1[[#Totals],[Вело 12.4 сумм]]</f>
        <v>1.0995370370370378E-3</v>
      </c>
      <c r="AC7" s="1">
        <f>Table1[[#This Row],[Бег 1 сумм]]-Table1[[#Totals],[Бег 1 сумм]]</f>
        <v>1.3888888888888874E-3</v>
      </c>
      <c r="AD7" s="1">
        <f>Table1[[#This Row],[Бег 2 сумм]]-Table1[[#Totals],[Бег 2 сумм]]</f>
        <v>1.7129629629629647E-3</v>
      </c>
      <c r="AE7" s="1">
        <f>Table1[[#This Row],[Бег 3 сумм]]-Table1[[#Totals],[Бег 3 сумм]]</f>
        <v>1.9675925925925902E-3</v>
      </c>
    </row>
    <row r="8" spans="1:31" x14ac:dyDescent="0.2">
      <c r="A8">
        <v>7</v>
      </c>
      <c r="B8" t="s">
        <v>15</v>
      </c>
      <c r="C8">
        <v>44</v>
      </c>
      <c r="D8" t="s">
        <v>12</v>
      </c>
      <c r="E8" t="s">
        <v>16</v>
      </c>
      <c r="F8" s="1">
        <v>5.0231481481481481E-3</v>
      </c>
      <c r="G8" s="1">
        <v>5.4745370370370373E-3</v>
      </c>
      <c r="H8" s="1">
        <v>1.0752314814814814E-2</v>
      </c>
      <c r="I8" s="1">
        <v>1.6053240740740739E-2</v>
      </c>
      <c r="J8" s="1">
        <v>2.1689814814814815E-2</v>
      </c>
      <c r="K8" s="1">
        <v>3.2060185185185191E-3</v>
      </c>
      <c r="L8" s="1">
        <v>6.4236111111111117E-3</v>
      </c>
      <c r="M8" s="1">
        <v>9.6064814814814815E-3</v>
      </c>
      <c r="N8" s="1">
        <v>0</v>
      </c>
      <c r="O8" s="1">
        <f>SUM(Table1[[#This Row],[Старт_]],Table1[[#This Row],[Плавание_]])</f>
        <v>5.0231481481481481E-3</v>
      </c>
      <c r="P8" s="1">
        <f>SUM(Table1[[#This Row],[Плавание сумм]],Table1[[#This Row],[Вело 3.1 км_]])</f>
        <v>1.0497685185185186E-2</v>
      </c>
      <c r="Q8" s="1">
        <f>SUM(Table1[[#This Row],[Плавание сумм]],Table1[[#This Row],[Вело 6.2 км_]])</f>
        <v>1.5775462962962963E-2</v>
      </c>
      <c r="R8" s="1">
        <f>SUM(Table1[[#This Row],[Плавание сумм]],Table1[[#This Row],[Вело 9.3 км_]])</f>
        <v>2.1076388888888888E-2</v>
      </c>
      <c r="S8" s="1">
        <f>SUM(Table1[[#This Row],[Плавание сумм]],Table1[[#This Row],[Вело 12.4 км_]])</f>
        <v>2.6712962962962963E-2</v>
      </c>
      <c r="T8" s="1">
        <f>SUM(Table1[[#This Row],[Вело 12.4 сумм]],Table1[[#This Row],[Бег 1 км_]])</f>
        <v>2.991898148148148E-2</v>
      </c>
      <c r="U8" s="1">
        <f>SUM(Table1[[#This Row],[Вело 12.4 сумм]],Table1[[#This Row],[Бег 2 км_]])</f>
        <v>3.3136574074074075E-2</v>
      </c>
      <c r="V8" s="1">
        <f>SUM(Table1[[#This Row],[Вело 12.4 сумм]],Table1[[#This Row],[Бег 3 км_]])</f>
        <v>3.6319444444444446E-2</v>
      </c>
      <c r="W8" s="1">
        <f>Table1[[#This Row],[Старт_]]-Table1[[#Totals],[Старт_]]</f>
        <v>0</v>
      </c>
      <c r="X8" s="1">
        <f>Table1[[#This Row],[Плавание сумм]]-Table1[[#Totals],[Плавание сумм]]</f>
        <v>5.6712962962962923E-4</v>
      </c>
      <c r="Y8" s="1">
        <f>Table1[[#This Row],[Вело 3.1 сумм]]-Table1[[#Totals],[Вело 3.1 сумм]]</f>
        <v>9.6064814814814797E-4</v>
      </c>
      <c r="Z8" s="1">
        <f>Table1[[#This Row],[Вело 6.2 сумм]]-Table1[[#Totals],[Вело 6.2 сумм]]</f>
        <v>1.3773148148148139E-3</v>
      </c>
      <c r="AA8" s="1">
        <f>Table1[[#This Row],[Вело 9.3 сумм]]-Table1[[#Totals],[Вело 9.3 сумм]]</f>
        <v>1.574074074074075E-3</v>
      </c>
      <c r="AB8" s="1">
        <f>Table1[[#This Row],[Вело 12.4 сумм]]-Table1[[#Totals],[Вело 12.4 сумм]]</f>
        <v>1.8402777777777775E-3</v>
      </c>
      <c r="AC8" s="1">
        <f>Table1[[#This Row],[Бег 1 сумм]]-Table1[[#Totals],[Бег 1 сумм]]</f>
        <v>2.10648148148148E-3</v>
      </c>
      <c r="AD8" s="1">
        <f>Table1[[#This Row],[Бег 2 сумм]]-Table1[[#Totals],[Бег 2 сумм]]</f>
        <v>2.3379629629629653E-3</v>
      </c>
      <c r="AE8" s="1">
        <f>Table1[[#This Row],[Бег 3 сумм]]-Table1[[#Totals],[Бег 3 сумм]]</f>
        <v>2.5578703703703701E-3</v>
      </c>
    </row>
    <row r="9" spans="1:31" x14ac:dyDescent="0.2">
      <c r="A9">
        <v>8</v>
      </c>
      <c r="B9" t="s">
        <v>17</v>
      </c>
      <c r="C9">
        <v>24</v>
      </c>
      <c r="D9" t="s">
        <v>12</v>
      </c>
      <c r="E9" t="s">
        <v>16</v>
      </c>
      <c r="F9" s="1">
        <v>4.6759259259259263E-3</v>
      </c>
      <c r="G9" s="1">
        <v>5.4513888888888884E-3</v>
      </c>
      <c r="H9" s="1">
        <v>1.0752314814814814E-2</v>
      </c>
      <c r="I9" s="1">
        <v>1.5891203703703703E-2</v>
      </c>
      <c r="J9" s="1">
        <v>2.1574074074074075E-2</v>
      </c>
      <c r="K9" s="1">
        <v>3.4490740740740745E-3</v>
      </c>
      <c r="L9" s="1">
        <v>6.8981481481481489E-3</v>
      </c>
      <c r="M9" s="1">
        <v>1.0069444444444445E-2</v>
      </c>
      <c r="N9" s="1">
        <v>0</v>
      </c>
      <c r="O9" s="1">
        <f>SUM(Table1[[#This Row],[Старт_]],Table1[[#This Row],[Плавание_]])</f>
        <v>4.6759259259259263E-3</v>
      </c>
      <c r="P9" s="1">
        <f>SUM(Table1[[#This Row],[Плавание сумм]],Table1[[#This Row],[Вело 3.1 км_]])</f>
        <v>1.0127314814814815E-2</v>
      </c>
      <c r="Q9" s="1">
        <f>SUM(Table1[[#This Row],[Плавание сумм]],Table1[[#This Row],[Вело 6.2 км_]])</f>
        <v>1.5428240740740739E-2</v>
      </c>
      <c r="R9" s="1">
        <f>SUM(Table1[[#This Row],[Плавание сумм]],Table1[[#This Row],[Вело 9.3 км_]])</f>
        <v>2.056712962962963E-2</v>
      </c>
      <c r="S9" s="1">
        <f>SUM(Table1[[#This Row],[Плавание сумм]],Table1[[#This Row],[Вело 12.4 км_]])</f>
        <v>2.6250000000000002E-2</v>
      </c>
      <c r="T9" s="1">
        <f>SUM(Table1[[#This Row],[Вело 12.4 сумм]],Table1[[#This Row],[Бег 1 км_]])</f>
        <v>2.9699074074074076E-2</v>
      </c>
      <c r="U9" s="1">
        <f>SUM(Table1[[#This Row],[Вело 12.4 сумм]],Table1[[#This Row],[Бег 2 км_]])</f>
        <v>3.3148148148148149E-2</v>
      </c>
      <c r="V9" s="1">
        <f>SUM(Table1[[#This Row],[Вело 12.4 сумм]],Table1[[#This Row],[Бег 3 км_]])</f>
        <v>3.6319444444444446E-2</v>
      </c>
      <c r="W9" s="1">
        <f>Table1[[#This Row],[Старт_]]-Table1[[#Totals],[Старт_]]</f>
        <v>0</v>
      </c>
      <c r="X9" s="1">
        <f>Table1[[#This Row],[Плавание сумм]]-Table1[[#Totals],[Плавание сумм]]</f>
        <v>2.1990740740740738E-4</v>
      </c>
      <c r="Y9" s="1">
        <f>Table1[[#This Row],[Вело 3.1 сумм]]-Table1[[#Totals],[Вело 3.1 сумм]]</f>
        <v>5.9027777777777637E-4</v>
      </c>
      <c r="Z9" s="1">
        <f>Table1[[#This Row],[Вело 6.2 сумм]]-Table1[[#Totals],[Вело 6.2 сумм]]</f>
        <v>1.0300925925925894E-3</v>
      </c>
      <c r="AA9" s="1">
        <f>Table1[[#This Row],[Вело 9.3 сумм]]-Table1[[#Totals],[Вело 9.3 сумм]]</f>
        <v>1.064814814814817E-3</v>
      </c>
      <c r="AB9" s="1">
        <f>Table1[[#This Row],[Вело 12.4 сумм]]-Table1[[#Totals],[Вело 12.4 сумм]]</f>
        <v>1.3773148148148173E-3</v>
      </c>
      <c r="AC9" s="1">
        <f>Table1[[#This Row],[Бег 1 сумм]]-Table1[[#Totals],[Бег 1 сумм]]</f>
        <v>1.8865740740740752E-3</v>
      </c>
      <c r="AD9" s="1">
        <f>Table1[[#This Row],[Бег 2 сумм]]-Table1[[#Totals],[Бег 2 сумм]]</f>
        <v>2.3495370370370389E-3</v>
      </c>
      <c r="AE9" s="1">
        <f>Table1[[#This Row],[Бег 3 сумм]]-Table1[[#Totals],[Бег 3 сумм]]</f>
        <v>2.5578703703703701E-3</v>
      </c>
    </row>
    <row r="10" spans="1:31" x14ac:dyDescent="0.2">
      <c r="A10">
        <v>9</v>
      </c>
      <c r="B10" t="s">
        <v>18</v>
      </c>
      <c r="C10">
        <v>29</v>
      </c>
      <c r="D10" t="s">
        <v>12</v>
      </c>
      <c r="E10" t="s">
        <v>16</v>
      </c>
      <c r="F10" s="1">
        <v>5.8680555555555543E-3</v>
      </c>
      <c r="G10" s="1">
        <v>5.5092592592592589E-3</v>
      </c>
      <c r="H10" s="1">
        <v>1.068287037037037E-2</v>
      </c>
      <c r="I10" s="1">
        <v>1.5914351851851853E-2</v>
      </c>
      <c r="J10" s="1">
        <v>2.1458333333333333E-2</v>
      </c>
      <c r="K10" s="1">
        <v>3.1481481481481482E-3</v>
      </c>
      <c r="L10" s="1">
        <v>6.2847222222222228E-3</v>
      </c>
      <c r="M10" s="1">
        <v>9.2013888888888892E-3</v>
      </c>
      <c r="N10" s="1">
        <v>0</v>
      </c>
      <c r="O10" s="1">
        <f>SUM(Table1[[#This Row],[Старт_]],Table1[[#This Row],[Плавание_]])</f>
        <v>5.8680555555555543E-3</v>
      </c>
      <c r="P10" s="1">
        <f>SUM(Table1[[#This Row],[Плавание сумм]],Table1[[#This Row],[Вело 3.1 км_]])</f>
        <v>1.1377314814814812E-2</v>
      </c>
      <c r="Q10" s="1">
        <f>SUM(Table1[[#This Row],[Плавание сумм]],Table1[[#This Row],[Вело 6.2 км_]])</f>
        <v>1.6550925925925924E-2</v>
      </c>
      <c r="R10" s="1">
        <f>SUM(Table1[[#This Row],[Плавание сумм]],Table1[[#This Row],[Вело 9.3 км_]])</f>
        <v>2.1782407407407407E-2</v>
      </c>
      <c r="S10" s="1">
        <f>SUM(Table1[[#This Row],[Плавание сумм]],Table1[[#This Row],[Вело 12.4 км_]])</f>
        <v>2.7326388888888886E-2</v>
      </c>
      <c r="T10" s="1">
        <f>SUM(Table1[[#This Row],[Вело 12.4 сумм]],Table1[[#This Row],[Бег 1 км_]])</f>
        <v>3.0474537037037036E-2</v>
      </c>
      <c r="U10" s="1">
        <f>SUM(Table1[[#This Row],[Вело 12.4 сумм]],Table1[[#This Row],[Бег 2 км_]])</f>
        <v>3.3611111111111105E-2</v>
      </c>
      <c r="V10" s="1">
        <f>SUM(Table1[[#This Row],[Вело 12.4 сумм]],Table1[[#This Row],[Бег 3 км_]])</f>
        <v>3.6527777777777777E-2</v>
      </c>
      <c r="W10" s="1">
        <f>Table1[[#This Row],[Старт_]]-Table1[[#Totals],[Старт_]]</f>
        <v>0</v>
      </c>
      <c r="X10" s="1">
        <f>Table1[[#This Row],[Плавание сумм]]-Table1[[#Totals],[Плавание сумм]]</f>
        <v>1.4120370370370354E-3</v>
      </c>
      <c r="Y10" s="1">
        <f>Table1[[#This Row],[Вело 3.1 сумм]]-Table1[[#Totals],[Вело 3.1 сумм]]</f>
        <v>1.840277777777774E-3</v>
      </c>
      <c r="Z10" s="1">
        <f>Table1[[#This Row],[Вело 6.2 сумм]]-Table1[[#Totals],[Вело 6.2 сумм]]</f>
        <v>2.1527777777777743E-3</v>
      </c>
      <c r="AA10" s="1">
        <f>Table1[[#This Row],[Вело 9.3 сумм]]-Table1[[#Totals],[Вело 9.3 сумм]]</f>
        <v>2.280092592592594E-3</v>
      </c>
      <c r="AB10" s="1">
        <f>Table1[[#This Row],[Вело 12.4 сумм]]-Table1[[#Totals],[Вело 12.4 сумм]]</f>
        <v>2.453703703703701E-3</v>
      </c>
      <c r="AC10" s="1">
        <f>Table1[[#This Row],[Бег 1 сумм]]-Table1[[#Totals],[Бег 1 сумм]]</f>
        <v>2.6620370370370357E-3</v>
      </c>
      <c r="AD10" s="1">
        <f>Table1[[#This Row],[Бег 2 сумм]]-Table1[[#Totals],[Бег 2 сумм]]</f>
        <v>2.8124999999999956E-3</v>
      </c>
      <c r="AE10" s="1">
        <f>Table1[[#This Row],[Бег 3 сумм]]-Table1[[#Totals],[Бег 3 сумм]]</f>
        <v>2.7662037037037013E-3</v>
      </c>
    </row>
    <row r="11" spans="1:31" x14ac:dyDescent="0.2">
      <c r="A11">
        <v>10</v>
      </c>
      <c r="B11" t="s">
        <v>19</v>
      </c>
      <c r="C11">
        <v>42</v>
      </c>
      <c r="D11" t="s">
        <v>1</v>
      </c>
      <c r="E11" t="s">
        <v>20</v>
      </c>
      <c r="F11" s="1">
        <v>5.4166666666666669E-3</v>
      </c>
      <c r="G11" s="1">
        <v>5.5324074074074069E-3</v>
      </c>
      <c r="H11" s="1">
        <v>1.0798611111111111E-2</v>
      </c>
      <c r="I11" s="1">
        <v>1.6111111111111111E-2</v>
      </c>
      <c r="J11" s="1">
        <v>2.2361111111111113E-2</v>
      </c>
      <c r="K11" s="1">
        <v>3.2870370370370367E-3</v>
      </c>
      <c r="L11" s="1">
        <v>6.7708333333333336E-3</v>
      </c>
      <c r="M11" s="1">
        <v>1.005787037037037E-2</v>
      </c>
      <c r="N11" s="1">
        <v>0</v>
      </c>
      <c r="O11" s="1">
        <f>SUM(Table1[[#This Row],[Старт_]],Table1[[#This Row],[Плавание_]])</f>
        <v>5.4166666666666669E-3</v>
      </c>
      <c r="P11" s="1">
        <f>SUM(Table1[[#This Row],[Плавание сумм]],Table1[[#This Row],[Вело 3.1 км_]])</f>
        <v>1.0949074074074073E-2</v>
      </c>
      <c r="Q11" s="1">
        <f>SUM(Table1[[#This Row],[Плавание сумм]],Table1[[#This Row],[Вело 6.2 км_]])</f>
        <v>1.621527777777778E-2</v>
      </c>
      <c r="R11" s="1">
        <f>SUM(Table1[[#This Row],[Плавание сумм]],Table1[[#This Row],[Вело 9.3 км_]])</f>
        <v>2.1527777777777778E-2</v>
      </c>
      <c r="S11" s="1">
        <f>SUM(Table1[[#This Row],[Плавание сумм]],Table1[[#This Row],[Вело 12.4 км_]])</f>
        <v>2.777777777777778E-2</v>
      </c>
      <c r="T11" s="1">
        <f>SUM(Table1[[#This Row],[Вело 12.4 сумм]],Table1[[#This Row],[Бег 1 км_]])</f>
        <v>3.1064814814814816E-2</v>
      </c>
      <c r="U11" s="1">
        <f>SUM(Table1[[#This Row],[Вело 12.4 сумм]],Table1[[#This Row],[Бег 2 км_]])</f>
        <v>3.4548611111111113E-2</v>
      </c>
      <c r="V11" s="1">
        <f>SUM(Table1[[#This Row],[Вело 12.4 сумм]],Table1[[#This Row],[Бег 3 км_]])</f>
        <v>3.7835648148148146E-2</v>
      </c>
      <c r="W11" s="1">
        <f>Table1[[#This Row],[Старт_]]-Table1[[#Totals],[Старт_]]</f>
        <v>0</v>
      </c>
      <c r="X11" s="1">
        <f>Table1[[#This Row],[Плавание сумм]]-Table1[[#Totals],[Плавание сумм]]</f>
        <v>9.6064814814814797E-4</v>
      </c>
      <c r="Y11" s="1">
        <f>Table1[[#This Row],[Вело 3.1 сумм]]-Table1[[#Totals],[Вело 3.1 сумм]]</f>
        <v>1.4120370370370346E-3</v>
      </c>
      <c r="Z11" s="1">
        <f>Table1[[#This Row],[Вело 6.2 сумм]]-Table1[[#Totals],[Вело 6.2 сумм]]</f>
        <v>1.8171296296296303E-3</v>
      </c>
      <c r="AA11" s="1">
        <f>Table1[[#This Row],[Вело 9.3 сумм]]-Table1[[#Totals],[Вело 9.3 сумм]]</f>
        <v>2.025462962962965E-3</v>
      </c>
      <c r="AB11" s="1">
        <f>Table1[[#This Row],[Вело 12.4 сумм]]-Table1[[#Totals],[Вело 12.4 сумм]]</f>
        <v>2.9050925925925945E-3</v>
      </c>
      <c r="AC11" s="1">
        <f>Table1[[#This Row],[Бег 1 сумм]]-Table1[[#Totals],[Бег 1 сумм]]</f>
        <v>3.2523148148148155E-3</v>
      </c>
      <c r="AD11" s="1">
        <f>Table1[[#This Row],[Бег 2 сумм]]-Table1[[#Totals],[Бег 2 сумм]]</f>
        <v>3.7500000000000033E-3</v>
      </c>
      <c r="AE11" s="1">
        <f>Table1[[#This Row],[Бег 3 сумм]]-Table1[[#Totals],[Бег 3 сумм]]</f>
        <v>4.0740740740740702E-3</v>
      </c>
    </row>
    <row r="12" spans="1:31" x14ac:dyDescent="0.2">
      <c r="A12">
        <v>11</v>
      </c>
      <c r="B12" t="s">
        <v>21</v>
      </c>
      <c r="C12">
        <v>50</v>
      </c>
      <c r="D12" t="s">
        <v>1</v>
      </c>
      <c r="E12" t="s">
        <v>20</v>
      </c>
      <c r="F12" s="1">
        <v>5.8796296296296296E-3</v>
      </c>
      <c r="G12" s="1">
        <v>5.4398148148148149E-3</v>
      </c>
      <c r="H12" s="1">
        <v>1.0810185185185185E-2</v>
      </c>
      <c r="I12" s="1">
        <v>1.6319444444444445E-2</v>
      </c>
      <c r="J12" s="1">
        <v>2.2175925925925929E-2</v>
      </c>
      <c r="K12" s="1">
        <v>3.3449074074074071E-3</v>
      </c>
      <c r="L12" s="1">
        <v>6.7939814814814816E-3</v>
      </c>
      <c r="M12" s="1">
        <v>1.0104166666666668E-2</v>
      </c>
      <c r="N12" s="1">
        <v>0</v>
      </c>
      <c r="O12" s="1">
        <f>SUM(Table1[[#This Row],[Старт_]],Table1[[#This Row],[Плавание_]])</f>
        <v>5.8796296296296296E-3</v>
      </c>
      <c r="P12" s="1">
        <f>SUM(Table1[[#This Row],[Плавание сумм]],Table1[[#This Row],[Вело 3.1 км_]])</f>
        <v>1.1319444444444444E-2</v>
      </c>
      <c r="Q12" s="1">
        <f>SUM(Table1[[#This Row],[Плавание сумм]],Table1[[#This Row],[Вело 6.2 км_]])</f>
        <v>1.6689814814814814E-2</v>
      </c>
      <c r="R12" s="1">
        <f>SUM(Table1[[#This Row],[Плавание сумм]],Table1[[#This Row],[Вело 9.3 км_]])</f>
        <v>2.2199074074074076E-2</v>
      </c>
      <c r="S12" s="1">
        <f>SUM(Table1[[#This Row],[Плавание сумм]],Table1[[#This Row],[Вело 12.4 км_]])</f>
        <v>2.8055555555555559E-2</v>
      </c>
      <c r="T12" s="1">
        <f>SUM(Table1[[#This Row],[Вело 12.4 сумм]],Table1[[#This Row],[Бег 1 км_]])</f>
        <v>3.1400462962962963E-2</v>
      </c>
      <c r="U12" s="1">
        <f>SUM(Table1[[#This Row],[Вело 12.4 сумм]],Table1[[#This Row],[Бег 2 км_]])</f>
        <v>3.484953703703704E-2</v>
      </c>
      <c r="V12" s="1">
        <f>SUM(Table1[[#This Row],[Вело 12.4 сумм]],Table1[[#This Row],[Бег 3 км_]])</f>
        <v>3.8159722222222227E-2</v>
      </c>
      <c r="W12" s="1">
        <f>Table1[[#This Row],[Старт_]]-Table1[[#Totals],[Старт_]]</f>
        <v>0</v>
      </c>
      <c r="X12" s="1">
        <f>Table1[[#This Row],[Плавание сумм]]-Table1[[#Totals],[Плавание сумм]]</f>
        <v>1.4236111111111107E-3</v>
      </c>
      <c r="Y12" s="1">
        <f>Table1[[#This Row],[Вело 3.1 сумм]]-Table1[[#Totals],[Вело 3.1 сумм]]</f>
        <v>1.7824074074074062E-3</v>
      </c>
      <c r="Z12" s="1">
        <f>Table1[[#This Row],[Вело 6.2 сумм]]-Table1[[#Totals],[Вело 6.2 сумм]]</f>
        <v>2.2916666666666641E-3</v>
      </c>
      <c r="AA12" s="1">
        <f>Table1[[#This Row],[Вело 9.3 сумм]]-Table1[[#Totals],[Вело 9.3 сумм]]</f>
        <v>2.6967592592592633E-3</v>
      </c>
      <c r="AB12" s="1">
        <f>Table1[[#This Row],[Вело 12.4 сумм]]-Table1[[#Totals],[Вело 12.4 сумм]]</f>
        <v>3.1828703703703741E-3</v>
      </c>
      <c r="AC12" s="1">
        <f>Table1[[#This Row],[Бег 1 сумм]]-Table1[[#Totals],[Бег 1 сумм]]</f>
        <v>3.5879629629629629E-3</v>
      </c>
      <c r="AD12" s="1">
        <f>Table1[[#This Row],[Бег 2 сумм]]-Table1[[#Totals],[Бег 2 сумм]]</f>
        <v>4.05092592592593E-3</v>
      </c>
      <c r="AE12" s="1">
        <f>Table1[[#This Row],[Бег 3 сумм]]-Table1[[#Totals],[Бег 3 сумм]]</f>
        <v>4.398148148148151E-3</v>
      </c>
    </row>
    <row r="13" spans="1:31" x14ac:dyDescent="0.2">
      <c r="A13">
        <v>12</v>
      </c>
      <c r="B13" t="s">
        <v>22</v>
      </c>
      <c r="C13">
        <v>37</v>
      </c>
      <c r="D13" t="s">
        <v>23</v>
      </c>
      <c r="F13" s="1">
        <v>5.4398148148148149E-3</v>
      </c>
      <c r="G13" s="1">
        <v>5.9143518518518521E-3</v>
      </c>
      <c r="H13" s="1">
        <v>1.1585648148148149E-2</v>
      </c>
      <c r="I13" s="1">
        <v>1.726851851851852E-2</v>
      </c>
      <c r="J13" s="1">
        <v>2.3229166666666665E-2</v>
      </c>
      <c r="K13" s="1">
        <v>3.2175925925925926E-3</v>
      </c>
      <c r="L13" s="1">
        <v>6.4351851851851861E-3</v>
      </c>
      <c r="M13" s="1">
        <v>9.5949074074074079E-3</v>
      </c>
      <c r="N13" s="1">
        <v>0</v>
      </c>
      <c r="O13" s="1">
        <f>SUM(Table1[[#This Row],[Старт_]],Table1[[#This Row],[Плавание_]])</f>
        <v>5.4398148148148149E-3</v>
      </c>
      <c r="P13" s="1">
        <f>SUM(Table1[[#This Row],[Плавание сумм]],Table1[[#This Row],[Вело 3.1 км_]])</f>
        <v>1.1354166666666667E-2</v>
      </c>
      <c r="Q13" s="1">
        <f>SUM(Table1[[#This Row],[Плавание сумм]],Table1[[#This Row],[Вело 6.2 км_]])</f>
        <v>1.7025462962962964E-2</v>
      </c>
      <c r="R13" s="1">
        <f>SUM(Table1[[#This Row],[Плавание сумм]],Table1[[#This Row],[Вело 9.3 км_]])</f>
        <v>2.2708333333333334E-2</v>
      </c>
      <c r="S13" s="1">
        <f>SUM(Table1[[#This Row],[Плавание сумм]],Table1[[#This Row],[Вело 12.4 км_]])</f>
        <v>2.8668981481481479E-2</v>
      </c>
      <c r="T13" s="1">
        <f>SUM(Table1[[#This Row],[Вело 12.4 сумм]],Table1[[#This Row],[Бег 1 км_]])</f>
        <v>3.1886574074074074E-2</v>
      </c>
      <c r="U13" s="1">
        <f>SUM(Table1[[#This Row],[Вело 12.4 сумм]],Table1[[#This Row],[Бег 2 км_]])</f>
        <v>3.5104166666666665E-2</v>
      </c>
      <c r="V13" s="1">
        <f>SUM(Table1[[#This Row],[Вело 12.4 сумм]],Table1[[#This Row],[Бег 3 км_]])</f>
        <v>3.8263888888888889E-2</v>
      </c>
      <c r="W13" s="1">
        <f>Table1[[#This Row],[Старт_]]-Table1[[#Totals],[Старт_]]</f>
        <v>0</v>
      </c>
      <c r="X13" s="1">
        <f>Table1[[#This Row],[Плавание сумм]]-Table1[[#Totals],[Плавание сумм]]</f>
        <v>9.8379629629629598E-4</v>
      </c>
      <c r="Y13" s="1">
        <f>Table1[[#This Row],[Вело 3.1 сумм]]-Table1[[#Totals],[Вело 3.1 сумм]]</f>
        <v>1.8171296296296286E-3</v>
      </c>
      <c r="Z13" s="1">
        <f>Table1[[#This Row],[Вело 6.2 сумм]]-Table1[[#Totals],[Вело 6.2 сумм]]</f>
        <v>2.627314814814815E-3</v>
      </c>
      <c r="AA13" s="1">
        <f>Table1[[#This Row],[Вело 9.3 сумм]]-Table1[[#Totals],[Вело 9.3 сумм]]</f>
        <v>3.2060185185185212E-3</v>
      </c>
      <c r="AB13" s="1">
        <f>Table1[[#This Row],[Вело 12.4 сумм]]-Table1[[#Totals],[Вело 12.4 сумм]]</f>
        <v>3.7962962962962941E-3</v>
      </c>
      <c r="AC13" s="1">
        <f>Table1[[#This Row],[Бег 1 сумм]]-Table1[[#Totals],[Бег 1 сумм]]</f>
        <v>4.0740740740740737E-3</v>
      </c>
      <c r="AD13" s="1">
        <f>Table1[[#This Row],[Бег 2 сумм]]-Table1[[#Totals],[Бег 2 сумм]]</f>
        <v>4.3055555555555555E-3</v>
      </c>
      <c r="AE13" s="1">
        <f>Table1[[#This Row],[Бег 3 сумм]]-Table1[[#Totals],[Бег 3 сумм]]</f>
        <v>4.5023148148148132E-3</v>
      </c>
    </row>
    <row r="14" spans="1:31" x14ac:dyDescent="0.2">
      <c r="A14">
        <v>13</v>
      </c>
      <c r="B14" t="s">
        <v>24</v>
      </c>
      <c r="C14">
        <v>29</v>
      </c>
      <c r="D14" t="s">
        <v>7</v>
      </c>
      <c r="E14" t="s">
        <v>8</v>
      </c>
      <c r="F14" s="1">
        <v>6.1921296296296299E-3</v>
      </c>
      <c r="G14" s="1">
        <v>5.5208333333333333E-3</v>
      </c>
      <c r="H14" s="1">
        <v>1.0868055555555556E-2</v>
      </c>
      <c r="I14" s="1">
        <v>1.6180555555555556E-2</v>
      </c>
      <c r="J14" s="1">
        <v>2.2268518518518521E-2</v>
      </c>
      <c r="K14" s="1">
        <v>3.2870370370370367E-3</v>
      </c>
      <c r="L14" s="1">
        <v>6.6782407407407415E-3</v>
      </c>
      <c r="M14" s="1">
        <v>9.9768518518518531E-3</v>
      </c>
      <c r="N14" s="1">
        <v>0</v>
      </c>
      <c r="O14" s="1">
        <f>SUM(Table1[[#This Row],[Старт_]],Table1[[#This Row],[Плавание_]])</f>
        <v>6.1921296296296299E-3</v>
      </c>
      <c r="P14" s="1">
        <f>SUM(Table1[[#This Row],[Плавание сумм]],Table1[[#This Row],[Вело 3.1 км_]])</f>
        <v>1.1712962962962963E-2</v>
      </c>
      <c r="Q14" s="1">
        <f>SUM(Table1[[#This Row],[Плавание сумм]],Table1[[#This Row],[Вело 6.2 км_]])</f>
        <v>1.7060185185185185E-2</v>
      </c>
      <c r="R14" s="1">
        <f>SUM(Table1[[#This Row],[Плавание сумм]],Table1[[#This Row],[Вело 9.3 км_]])</f>
        <v>2.2372685185185186E-2</v>
      </c>
      <c r="S14" s="1">
        <f>SUM(Table1[[#This Row],[Плавание сумм]],Table1[[#This Row],[Вело 12.4 км_]])</f>
        <v>2.8460648148148152E-2</v>
      </c>
      <c r="T14" s="1">
        <f>SUM(Table1[[#This Row],[Вело 12.4 сумм]],Table1[[#This Row],[Бег 1 км_]])</f>
        <v>3.1747685185185191E-2</v>
      </c>
      <c r="U14" s="1">
        <f>SUM(Table1[[#This Row],[Вело 12.4 сумм]],Table1[[#This Row],[Бег 2 км_]])</f>
        <v>3.5138888888888893E-2</v>
      </c>
      <c r="V14" s="1">
        <f>SUM(Table1[[#This Row],[Вело 12.4 сумм]],Table1[[#This Row],[Бег 3 км_]])</f>
        <v>3.8437500000000006E-2</v>
      </c>
      <c r="W14" s="1">
        <f>Table1[[#This Row],[Старт_]]-Table1[[#Totals],[Старт_]]</f>
        <v>0</v>
      </c>
      <c r="X14" s="1">
        <f>Table1[[#This Row],[Плавание сумм]]-Table1[[#Totals],[Плавание сумм]]</f>
        <v>1.736111111111111E-3</v>
      </c>
      <c r="Y14" s="1">
        <f>Table1[[#This Row],[Вело 3.1 сумм]]-Table1[[#Totals],[Вело 3.1 сумм]]</f>
        <v>2.1759259259259249E-3</v>
      </c>
      <c r="Z14" s="1">
        <f>Table1[[#This Row],[Вело 6.2 сумм]]-Table1[[#Totals],[Вело 6.2 сумм]]</f>
        <v>2.6620370370370357E-3</v>
      </c>
      <c r="AA14" s="1">
        <f>Table1[[#This Row],[Вело 9.3 сумм]]-Table1[[#Totals],[Вело 9.3 сумм]]</f>
        <v>2.8703703703703738E-3</v>
      </c>
      <c r="AB14" s="1">
        <f>Table1[[#This Row],[Вело 12.4 сумм]]-Table1[[#Totals],[Вело 12.4 сумм]]</f>
        <v>3.5879629629629664E-3</v>
      </c>
      <c r="AC14" s="1">
        <f>Table1[[#This Row],[Бег 1 сумм]]-Table1[[#Totals],[Бег 1 сумм]]</f>
        <v>3.9351851851851909E-3</v>
      </c>
      <c r="AD14" s="1">
        <f>Table1[[#This Row],[Бег 2 сумм]]-Table1[[#Totals],[Бег 2 сумм]]</f>
        <v>4.3402777777777832E-3</v>
      </c>
      <c r="AE14" s="1">
        <f>Table1[[#This Row],[Бег 3 сумм]]-Table1[[#Totals],[Бег 3 сумм]]</f>
        <v>4.6759259259259306E-3</v>
      </c>
    </row>
    <row r="15" spans="1:31" x14ac:dyDescent="0.2">
      <c r="A15">
        <v>14</v>
      </c>
      <c r="B15" t="s">
        <v>25</v>
      </c>
      <c r="C15">
        <v>19</v>
      </c>
      <c r="D15" t="s">
        <v>7</v>
      </c>
      <c r="F15" s="1">
        <v>4.5138888888888893E-3</v>
      </c>
      <c r="G15" s="1">
        <v>5.9837962962962961E-3</v>
      </c>
      <c r="H15" s="1">
        <v>1.1990740740740739E-2</v>
      </c>
      <c r="I15" s="1">
        <v>1.8055555555555557E-2</v>
      </c>
      <c r="J15" s="1">
        <v>2.4421296296296292E-2</v>
      </c>
      <c r="K15" s="1">
        <v>3.1944444444444442E-3</v>
      </c>
      <c r="L15" s="1">
        <v>6.4930555555555549E-3</v>
      </c>
      <c r="M15" s="1">
        <v>9.8379629629629633E-3</v>
      </c>
      <c r="N15" s="1">
        <v>0</v>
      </c>
      <c r="O15" s="1">
        <f>SUM(Table1[[#This Row],[Старт_]],Table1[[#This Row],[Плавание_]])</f>
        <v>4.5138888888888893E-3</v>
      </c>
      <c r="P15" s="1">
        <f>SUM(Table1[[#This Row],[Плавание сумм]],Table1[[#This Row],[Вело 3.1 км_]])</f>
        <v>1.0497685185185186E-2</v>
      </c>
      <c r="Q15" s="1">
        <f>SUM(Table1[[#This Row],[Плавание сумм]],Table1[[#This Row],[Вело 6.2 км_]])</f>
        <v>1.650462962962963E-2</v>
      </c>
      <c r="R15" s="1">
        <f>SUM(Table1[[#This Row],[Плавание сумм]],Table1[[#This Row],[Вело 9.3 км_]])</f>
        <v>2.2569444444444448E-2</v>
      </c>
      <c r="S15" s="1">
        <f>SUM(Table1[[#This Row],[Плавание сумм]],Table1[[#This Row],[Вело 12.4 км_]])</f>
        <v>2.8935185185185182E-2</v>
      </c>
      <c r="T15" s="1">
        <f>SUM(Table1[[#This Row],[Вело 12.4 сумм]],Table1[[#This Row],[Бег 1 км_]])</f>
        <v>3.2129629629629626E-2</v>
      </c>
      <c r="U15" s="1">
        <f>SUM(Table1[[#This Row],[Вело 12.4 сумм]],Table1[[#This Row],[Бег 2 км_]])</f>
        <v>3.5428240740740739E-2</v>
      </c>
      <c r="V15" s="1">
        <f>SUM(Table1[[#This Row],[Вело 12.4 сумм]],Table1[[#This Row],[Бег 3 км_]])</f>
        <v>3.8773148148148147E-2</v>
      </c>
      <c r="W15" s="1">
        <f>Table1[[#This Row],[Старт_]]-Table1[[#Totals],[Старт_]]</f>
        <v>0</v>
      </c>
      <c r="X15" s="1">
        <f>Table1[[#This Row],[Плавание сумм]]-Table1[[#Totals],[Плавание сумм]]</f>
        <v>5.7870370370370454E-5</v>
      </c>
      <c r="Y15" s="1">
        <f>Table1[[#This Row],[Вело 3.1 сумм]]-Table1[[#Totals],[Вело 3.1 сумм]]</f>
        <v>9.6064814814814797E-4</v>
      </c>
      <c r="Z15" s="1">
        <f>Table1[[#This Row],[Вело 6.2 сумм]]-Table1[[#Totals],[Вело 6.2 сумм]]</f>
        <v>2.10648148148148E-3</v>
      </c>
      <c r="AA15" s="1">
        <f>Table1[[#This Row],[Вело 9.3 сумм]]-Table1[[#Totals],[Вело 9.3 сумм]]</f>
        <v>3.0671296296296349E-3</v>
      </c>
      <c r="AB15" s="1">
        <f>Table1[[#This Row],[Вело 12.4 сумм]]-Table1[[#Totals],[Вело 12.4 сумм]]</f>
        <v>4.0624999999999967E-3</v>
      </c>
      <c r="AC15" s="1">
        <f>Table1[[#This Row],[Бег 1 сумм]]-Table1[[#Totals],[Бег 1 сумм]]</f>
        <v>4.3171296296296256E-3</v>
      </c>
      <c r="AD15" s="1">
        <f>Table1[[#This Row],[Бег 2 сумм]]-Table1[[#Totals],[Бег 2 сумм]]</f>
        <v>4.6296296296296294E-3</v>
      </c>
      <c r="AE15" s="1">
        <f>Table1[[#This Row],[Бег 3 сумм]]-Table1[[#Totals],[Бег 3 сумм]]</f>
        <v>5.0115740740740711E-3</v>
      </c>
    </row>
    <row r="16" spans="1:31" x14ac:dyDescent="0.2">
      <c r="A16">
        <v>15</v>
      </c>
      <c r="B16" t="s">
        <v>26</v>
      </c>
      <c r="C16">
        <v>52</v>
      </c>
      <c r="D16" t="s">
        <v>27</v>
      </c>
      <c r="F16" s="1">
        <v>6.2847222222222228E-3</v>
      </c>
      <c r="G16" s="1">
        <v>5.115740740740741E-3</v>
      </c>
      <c r="H16" s="1">
        <v>1.0277777777777778E-2</v>
      </c>
      <c r="I16" s="1">
        <v>1.554398148148148E-2</v>
      </c>
      <c r="J16" s="1">
        <v>2.1527777777777781E-2</v>
      </c>
      <c r="K16" s="1">
        <v>3.9236111111111112E-3</v>
      </c>
      <c r="L16" s="1">
        <v>7.7314814814814815E-3</v>
      </c>
      <c r="M16" s="1">
        <v>1.1354166666666667E-2</v>
      </c>
      <c r="N16" s="1">
        <v>0</v>
      </c>
      <c r="O16" s="1">
        <f>SUM(Table1[[#This Row],[Старт_]],Table1[[#This Row],[Плавание_]])</f>
        <v>6.2847222222222228E-3</v>
      </c>
      <c r="P16" s="1">
        <f>SUM(Table1[[#This Row],[Плавание сумм]],Table1[[#This Row],[Вело 3.1 км_]])</f>
        <v>1.1400462962962963E-2</v>
      </c>
      <c r="Q16" s="1">
        <f>SUM(Table1[[#This Row],[Плавание сумм]],Table1[[#This Row],[Вело 6.2 км_]])</f>
        <v>1.6562500000000001E-2</v>
      </c>
      <c r="R16" s="1">
        <f>SUM(Table1[[#This Row],[Плавание сумм]],Table1[[#This Row],[Вело 9.3 км_]])</f>
        <v>2.1828703703703704E-2</v>
      </c>
      <c r="S16" s="1">
        <f>SUM(Table1[[#This Row],[Плавание сумм]],Table1[[#This Row],[Вело 12.4 км_]])</f>
        <v>2.7812500000000004E-2</v>
      </c>
      <c r="T16" s="1">
        <f>SUM(Table1[[#This Row],[Вело 12.4 сумм]],Table1[[#This Row],[Бег 1 км_]])</f>
        <v>3.1736111111111118E-2</v>
      </c>
      <c r="U16" s="1">
        <f>SUM(Table1[[#This Row],[Вело 12.4 сумм]],Table1[[#This Row],[Бег 2 км_]])</f>
        <v>3.5543981481481482E-2</v>
      </c>
      <c r="V16" s="1">
        <f>SUM(Table1[[#This Row],[Вело 12.4 сумм]],Table1[[#This Row],[Бег 3 км_]])</f>
        <v>3.9166666666666669E-2</v>
      </c>
      <c r="W16" s="1">
        <f>Table1[[#This Row],[Старт_]]-Table1[[#Totals],[Старт_]]</f>
        <v>0</v>
      </c>
      <c r="X16" s="1">
        <f>Table1[[#This Row],[Плавание сумм]]-Table1[[#Totals],[Плавание сумм]]</f>
        <v>1.8287037037037039E-3</v>
      </c>
      <c r="Y16" s="1">
        <f>Table1[[#This Row],[Вело 3.1 сумм]]-Table1[[#Totals],[Вело 3.1 сумм]]</f>
        <v>1.8634259259259246E-3</v>
      </c>
      <c r="Z16" s="1">
        <f>Table1[[#This Row],[Вело 6.2 сумм]]-Table1[[#Totals],[Вело 6.2 сумм]]</f>
        <v>2.1643518518518513E-3</v>
      </c>
      <c r="AA16" s="1">
        <f>Table1[[#This Row],[Вело 9.3 сумм]]-Table1[[#Totals],[Вело 9.3 сумм]]</f>
        <v>2.3263888888888917E-3</v>
      </c>
      <c r="AB16" s="1">
        <f>Table1[[#This Row],[Вело 12.4 сумм]]-Table1[[#Totals],[Вело 12.4 сумм]]</f>
        <v>2.9398148148148187E-3</v>
      </c>
      <c r="AC16" s="1">
        <f>Table1[[#This Row],[Бег 1 сумм]]-Table1[[#Totals],[Бег 1 сумм]]</f>
        <v>3.9236111111111173E-3</v>
      </c>
      <c r="AD16" s="1">
        <f>Table1[[#This Row],[Бег 2 сумм]]-Table1[[#Totals],[Бег 2 сумм]]</f>
        <v>4.745370370370372E-3</v>
      </c>
      <c r="AE16" s="1">
        <f>Table1[[#This Row],[Бег 3 сумм]]-Table1[[#Totals],[Бег 3 сумм]]</f>
        <v>5.4050925925925933E-3</v>
      </c>
    </row>
    <row r="17" spans="1:31" x14ac:dyDescent="0.2">
      <c r="A17">
        <v>16</v>
      </c>
      <c r="B17" t="s">
        <v>28</v>
      </c>
      <c r="C17">
        <v>47</v>
      </c>
      <c r="D17" t="s">
        <v>27</v>
      </c>
      <c r="F17" s="1">
        <v>5.8449074074074072E-3</v>
      </c>
      <c r="G17" s="1">
        <v>5.8796296296296296E-3</v>
      </c>
      <c r="H17" s="1">
        <v>1.1493055555555555E-2</v>
      </c>
      <c r="I17" s="1">
        <v>1.7048611111111112E-2</v>
      </c>
      <c r="J17" s="1">
        <v>2.3009259259259257E-2</v>
      </c>
      <c r="K17" s="1">
        <v>3.3217592592592591E-3</v>
      </c>
      <c r="L17" s="1">
        <v>6.851851851851852E-3</v>
      </c>
      <c r="M17" s="1">
        <v>1.03125E-2</v>
      </c>
      <c r="N17" s="1">
        <v>0</v>
      </c>
      <c r="O17" s="1">
        <f>SUM(Table1[[#This Row],[Старт_]],Table1[[#This Row],[Плавание_]])</f>
        <v>5.8449074074074072E-3</v>
      </c>
      <c r="P17" s="1">
        <f>SUM(Table1[[#This Row],[Плавание сумм]],Table1[[#This Row],[Вело 3.1 км_]])</f>
        <v>1.1724537037037037E-2</v>
      </c>
      <c r="Q17" s="1">
        <f>SUM(Table1[[#This Row],[Плавание сумм]],Table1[[#This Row],[Вело 6.2 км_]])</f>
        <v>1.7337962962962961E-2</v>
      </c>
      <c r="R17" s="1">
        <f>SUM(Table1[[#This Row],[Плавание сумм]],Table1[[#This Row],[Вело 9.3 км_]])</f>
        <v>2.2893518518518518E-2</v>
      </c>
      <c r="S17" s="1">
        <f>SUM(Table1[[#This Row],[Плавание сумм]],Table1[[#This Row],[Вело 12.4 км_]])</f>
        <v>2.8854166666666663E-2</v>
      </c>
      <c r="T17" s="1">
        <f>SUM(Table1[[#This Row],[Вело 12.4 сумм]],Table1[[#This Row],[Бег 1 км_]])</f>
        <v>3.217592592592592E-2</v>
      </c>
      <c r="U17" s="1">
        <f>SUM(Table1[[#This Row],[Вело 12.4 сумм]],Table1[[#This Row],[Бег 2 км_]])</f>
        <v>3.5706018518518512E-2</v>
      </c>
      <c r="V17" s="1">
        <f>SUM(Table1[[#This Row],[Вело 12.4 сумм]],Table1[[#This Row],[Бег 3 км_]])</f>
        <v>3.9166666666666662E-2</v>
      </c>
      <c r="W17" s="1">
        <f>Table1[[#This Row],[Старт_]]-Table1[[#Totals],[Старт_]]</f>
        <v>0</v>
      </c>
      <c r="X17" s="1">
        <f>Table1[[#This Row],[Плавание сумм]]-Table1[[#Totals],[Плавание сумм]]</f>
        <v>1.3888888888888883E-3</v>
      </c>
      <c r="Y17" s="1">
        <f>Table1[[#This Row],[Вело 3.1 сумм]]-Table1[[#Totals],[Вело 3.1 сумм]]</f>
        <v>2.1874999999999985E-3</v>
      </c>
      <c r="Z17" s="1">
        <f>Table1[[#This Row],[Вело 6.2 сумм]]-Table1[[#Totals],[Вело 6.2 сумм]]</f>
        <v>2.9398148148148118E-3</v>
      </c>
      <c r="AA17" s="1">
        <f>Table1[[#This Row],[Вело 9.3 сумм]]-Table1[[#Totals],[Вело 9.3 сумм]]</f>
        <v>3.3912037037037053E-3</v>
      </c>
      <c r="AB17" s="1">
        <f>Table1[[#This Row],[Вело 12.4 сумм]]-Table1[[#Totals],[Вело 12.4 сумм]]</f>
        <v>3.9814814814814782E-3</v>
      </c>
      <c r="AC17" s="1">
        <f>Table1[[#This Row],[Бег 1 сумм]]-Table1[[#Totals],[Бег 1 сумм]]</f>
        <v>4.3634259259259199E-3</v>
      </c>
      <c r="AD17" s="1">
        <f>Table1[[#This Row],[Бег 2 сумм]]-Table1[[#Totals],[Бег 2 сумм]]</f>
        <v>4.907407407407402E-3</v>
      </c>
      <c r="AE17" s="1">
        <f>Table1[[#This Row],[Бег 3 сумм]]-Table1[[#Totals],[Бег 3 сумм]]</f>
        <v>5.4050925925925863E-3</v>
      </c>
    </row>
    <row r="18" spans="1:31" x14ac:dyDescent="0.2">
      <c r="A18">
        <v>17</v>
      </c>
      <c r="B18" t="s">
        <v>29</v>
      </c>
      <c r="C18">
        <v>37</v>
      </c>
      <c r="D18" t="s">
        <v>1</v>
      </c>
      <c r="F18" s="1">
        <v>6.4004629629629628E-3</v>
      </c>
      <c r="G18" s="1">
        <v>5.6712962962962958E-3</v>
      </c>
      <c r="H18" s="1">
        <v>1.1122685185185185E-2</v>
      </c>
      <c r="I18" s="1">
        <v>1.6493055555555556E-2</v>
      </c>
      <c r="J18" s="1">
        <v>2.2534722222222223E-2</v>
      </c>
      <c r="K18" s="1">
        <v>3.37962962962963E-3</v>
      </c>
      <c r="L18" s="1">
        <v>6.9097222222222225E-3</v>
      </c>
      <c r="M18" s="1">
        <v>1.0300925925925927E-2</v>
      </c>
      <c r="N18" s="1">
        <v>0</v>
      </c>
      <c r="O18" s="1">
        <f>SUM(Table1[[#This Row],[Старт_]],Table1[[#This Row],[Плавание_]])</f>
        <v>6.4004629629629628E-3</v>
      </c>
      <c r="P18" s="1">
        <f>SUM(Table1[[#This Row],[Плавание сумм]],Table1[[#This Row],[Вело 3.1 км_]])</f>
        <v>1.2071759259259258E-2</v>
      </c>
      <c r="Q18" s="1">
        <f>SUM(Table1[[#This Row],[Плавание сумм]],Table1[[#This Row],[Вело 6.2 км_]])</f>
        <v>1.7523148148148149E-2</v>
      </c>
      <c r="R18" s="1">
        <f>SUM(Table1[[#This Row],[Плавание сумм]],Table1[[#This Row],[Вело 9.3 км_]])</f>
        <v>2.2893518518518518E-2</v>
      </c>
      <c r="S18" s="1">
        <f>SUM(Table1[[#This Row],[Плавание сумм]],Table1[[#This Row],[Вело 12.4 км_]])</f>
        <v>2.8935185185185185E-2</v>
      </c>
      <c r="T18" s="1">
        <f>SUM(Table1[[#This Row],[Вело 12.4 сумм]],Table1[[#This Row],[Бег 1 км_]])</f>
        <v>3.2314814814814817E-2</v>
      </c>
      <c r="U18" s="1">
        <f>SUM(Table1[[#This Row],[Вело 12.4 сумм]],Table1[[#This Row],[Бег 2 км_]])</f>
        <v>3.5844907407407409E-2</v>
      </c>
      <c r="V18" s="1">
        <f>SUM(Table1[[#This Row],[Вело 12.4 сумм]],Table1[[#This Row],[Бег 3 км_]])</f>
        <v>3.923611111111111E-2</v>
      </c>
      <c r="W18" s="1">
        <f>Table1[[#This Row],[Старт_]]-Table1[[#Totals],[Старт_]]</f>
        <v>0</v>
      </c>
      <c r="X18" s="1">
        <f>Table1[[#This Row],[Плавание сумм]]-Table1[[#Totals],[Плавание сумм]]</f>
        <v>1.944444444444444E-3</v>
      </c>
      <c r="Y18" s="1">
        <f>Table1[[#This Row],[Вело 3.1 сумм]]-Table1[[#Totals],[Вело 3.1 сумм]]</f>
        <v>2.5347222222222195E-3</v>
      </c>
      <c r="Z18" s="1">
        <f>Table1[[#This Row],[Вело 6.2 сумм]]-Table1[[#Totals],[Вело 6.2 сумм]]</f>
        <v>3.1249999999999993E-3</v>
      </c>
      <c r="AA18" s="1">
        <f>Table1[[#This Row],[Вело 9.3 сумм]]-Table1[[#Totals],[Вело 9.3 сумм]]</f>
        <v>3.3912037037037053E-3</v>
      </c>
      <c r="AB18" s="1">
        <f>Table1[[#This Row],[Вело 12.4 сумм]]-Table1[[#Totals],[Вело 12.4 сумм]]</f>
        <v>4.0625000000000001E-3</v>
      </c>
      <c r="AC18" s="1">
        <f>Table1[[#This Row],[Бег 1 сумм]]-Table1[[#Totals],[Бег 1 сумм]]</f>
        <v>4.5023148148148166E-3</v>
      </c>
      <c r="AD18" s="1">
        <f>Table1[[#This Row],[Бег 2 сумм]]-Table1[[#Totals],[Бег 2 сумм]]</f>
        <v>5.0462962962962987E-3</v>
      </c>
      <c r="AE18" s="1">
        <f>Table1[[#This Row],[Бег 3 сумм]]-Table1[[#Totals],[Бег 3 сумм]]</f>
        <v>5.4745370370370347E-3</v>
      </c>
    </row>
    <row r="19" spans="1:31" x14ac:dyDescent="0.2">
      <c r="A19">
        <v>18</v>
      </c>
      <c r="B19" t="s">
        <v>30</v>
      </c>
      <c r="C19">
        <v>50</v>
      </c>
      <c r="D19" t="s">
        <v>27</v>
      </c>
      <c r="F19" s="1">
        <v>5.7870370370370376E-3</v>
      </c>
      <c r="G19" s="1">
        <v>5.6365740740740742E-3</v>
      </c>
      <c r="H19" s="1">
        <v>1.1284722222222222E-2</v>
      </c>
      <c r="I19" s="1">
        <v>1.7187499999999998E-2</v>
      </c>
      <c r="J19" s="1">
        <v>2.3472222222222217E-2</v>
      </c>
      <c r="K19" s="1">
        <v>3.3101851851851851E-3</v>
      </c>
      <c r="L19" s="1">
        <v>6.7013888888888887E-3</v>
      </c>
      <c r="M19" s="1">
        <v>1.0034722222222221E-2</v>
      </c>
      <c r="N19" s="1">
        <v>0</v>
      </c>
      <c r="O19" s="1">
        <f>SUM(Table1[[#This Row],[Старт_]],Table1[[#This Row],[Плавание_]])</f>
        <v>5.7870370370370376E-3</v>
      </c>
      <c r="P19" s="1">
        <f>SUM(Table1[[#This Row],[Плавание сумм]],Table1[[#This Row],[Вело 3.1 км_]])</f>
        <v>1.1423611111111112E-2</v>
      </c>
      <c r="Q19" s="1">
        <f>SUM(Table1[[#This Row],[Плавание сумм]],Table1[[#This Row],[Вело 6.2 км_]])</f>
        <v>1.7071759259259259E-2</v>
      </c>
      <c r="R19" s="1">
        <f>SUM(Table1[[#This Row],[Плавание сумм]],Table1[[#This Row],[Вело 9.3 км_]])</f>
        <v>2.2974537037037036E-2</v>
      </c>
      <c r="S19" s="1">
        <f>SUM(Table1[[#This Row],[Плавание сумм]],Table1[[#This Row],[Вело 12.4 км_]])</f>
        <v>2.9259259259259256E-2</v>
      </c>
      <c r="T19" s="1">
        <f>SUM(Table1[[#This Row],[Вело 12.4 сумм]],Table1[[#This Row],[Бег 1 км_]])</f>
        <v>3.2569444444444443E-2</v>
      </c>
      <c r="U19" s="1">
        <f>SUM(Table1[[#This Row],[Вело 12.4 сумм]],Table1[[#This Row],[Бег 2 км_]])</f>
        <v>3.5960648148148144E-2</v>
      </c>
      <c r="V19" s="1">
        <f>SUM(Table1[[#This Row],[Вело 12.4 сумм]],Table1[[#This Row],[Бег 3 км_]])</f>
        <v>3.9293981481481478E-2</v>
      </c>
      <c r="W19" s="1">
        <f>Table1[[#This Row],[Старт_]]-Table1[[#Totals],[Старт_]]</f>
        <v>0</v>
      </c>
      <c r="X19" s="1">
        <f>Table1[[#This Row],[Плавание сумм]]-Table1[[#Totals],[Плавание сумм]]</f>
        <v>1.3310185185185187E-3</v>
      </c>
      <c r="Y19" s="1">
        <f>Table1[[#This Row],[Вело 3.1 сумм]]-Table1[[#Totals],[Вело 3.1 сумм]]</f>
        <v>1.8865740740740735E-3</v>
      </c>
      <c r="Z19" s="1">
        <f>Table1[[#This Row],[Вело 6.2 сумм]]-Table1[[#Totals],[Вело 6.2 сумм]]</f>
        <v>2.6736111111111092E-3</v>
      </c>
      <c r="AA19" s="1">
        <f>Table1[[#This Row],[Вело 9.3 сумм]]-Table1[[#Totals],[Вело 9.3 сумм]]</f>
        <v>3.4722222222222238E-3</v>
      </c>
      <c r="AB19" s="1">
        <f>Table1[[#This Row],[Вело 12.4 сумм]]-Table1[[#Totals],[Вело 12.4 сумм]]</f>
        <v>4.3865740740740705E-3</v>
      </c>
      <c r="AC19" s="1">
        <f>Table1[[#This Row],[Бег 1 сумм]]-Table1[[#Totals],[Бег 1 сумм]]</f>
        <v>4.7569444444444421E-3</v>
      </c>
      <c r="AD19" s="1">
        <f>Table1[[#This Row],[Бег 2 сумм]]-Table1[[#Totals],[Бег 2 сумм]]</f>
        <v>5.1620370370370344E-3</v>
      </c>
      <c r="AE19" s="1">
        <f>Table1[[#This Row],[Бег 3 сумм]]-Table1[[#Totals],[Бег 3 сумм]]</f>
        <v>5.5324074074074026E-3</v>
      </c>
    </row>
    <row r="20" spans="1:31" x14ac:dyDescent="0.2">
      <c r="A20">
        <v>19</v>
      </c>
      <c r="B20" t="s">
        <v>31</v>
      </c>
      <c r="C20">
        <v>40</v>
      </c>
      <c r="D20" t="s">
        <v>32</v>
      </c>
      <c r="E20" t="s">
        <v>8</v>
      </c>
      <c r="F20" s="1">
        <v>7.4884259259259262E-3</v>
      </c>
      <c r="G20" s="1">
        <v>5.6944444444444438E-3</v>
      </c>
      <c r="H20" s="1">
        <v>1.1168981481481481E-2</v>
      </c>
      <c r="I20" s="1">
        <v>1.6631944444444446E-2</v>
      </c>
      <c r="J20" s="1">
        <v>2.2719907407407411E-2</v>
      </c>
      <c r="K20" s="1">
        <v>3.1944444444444442E-3</v>
      </c>
      <c r="L20" s="1">
        <v>6.5162037037037037E-3</v>
      </c>
      <c r="M20" s="1">
        <v>9.8379629629629633E-3</v>
      </c>
      <c r="N20" s="1">
        <v>0</v>
      </c>
      <c r="O20" s="1">
        <f>SUM(Table1[[#This Row],[Старт_]],Table1[[#This Row],[Плавание_]])</f>
        <v>7.4884259259259262E-3</v>
      </c>
      <c r="P20" s="1">
        <f>SUM(Table1[[#This Row],[Плавание сумм]],Table1[[#This Row],[Вело 3.1 км_]])</f>
        <v>1.3182870370370369E-2</v>
      </c>
      <c r="Q20" s="1">
        <f>SUM(Table1[[#This Row],[Плавание сумм]],Table1[[#This Row],[Вело 6.2 км_]])</f>
        <v>1.8657407407407407E-2</v>
      </c>
      <c r="R20" s="1">
        <f>SUM(Table1[[#This Row],[Плавание сумм]],Table1[[#This Row],[Вело 9.3 км_]])</f>
        <v>2.4120370370370372E-2</v>
      </c>
      <c r="S20" s="1">
        <f>SUM(Table1[[#This Row],[Плавание сумм]],Table1[[#This Row],[Вело 12.4 км_]])</f>
        <v>3.0208333333333337E-2</v>
      </c>
      <c r="T20" s="1">
        <f>SUM(Table1[[#This Row],[Вело 12.4 сумм]],Table1[[#This Row],[Бег 1 км_]])</f>
        <v>3.3402777777777781E-2</v>
      </c>
      <c r="U20" s="1">
        <f>SUM(Table1[[#This Row],[Вело 12.4 сумм]],Table1[[#This Row],[Бег 2 км_]])</f>
        <v>3.6724537037037042E-2</v>
      </c>
      <c r="V20" s="1">
        <f>SUM(Table1[[#This Row],[Вело 12.4 сумм]],Table1[[#This Row],[Бег 3 км_]])</f>
        <v>4.0046296296296302E-2</v>
      </c>
      <c r="W20" s="1">
        <f>Table1[[#This Row],[Старт_]]-Table1[[#Totals],[Старт_]]</f>
        <v>0</v>
      </c>
      <c r="X20" s="1">
        <f>Table1[[#This Row],[Плавание сумм]]-Table1[[#Totals],[Плавание сумм]]</f>
        <v>3.0324074074074073E-3</v>
      </c>
      <c r="Y20" s="1">
        <f>Table1[[#This Row],[Вело 3.1 сумм]]-Table1[[#Totals],[Вело 3.1 сумм]]</f>
        <v>3.6458333333333308E-3</v>
      </c>
      <c r="Z20" s="1">
        <f>Table1[[#This Row],[Вело 6.2 сумм]]-Table1[[#Totals],[Вело 6.2 сумм]]</f>
        <v>4.2592592592592578E-3</v>
      </c>
      <c r="AA20" s="1">
        <f>Table1[[#This Row],[Вело 9.3 сумм]]-Table1[[#Totals],[Вело 9.3 сумм]]</f>
        <v>4.6180555555555593E-3</v>
      </c>
      <c r="AB20" s="1">
        <f>Table1[[#This Row],[Вело 12.4 сумм]]-Table1[[#Totals],[Вело 12.4 сумм]]</f>
        <v>5.3356481481481519E-3</v>
      </c>
      <c r="AC20" s="1">
        <f>Table1[[#This Row],[Бег 1 сумм]]-Table1[[#Totals],[Бег 1 сумм]]</f>
        <v>5.5902777777777808E-3</v>
      </c>
      <c r="AD20" s="1">
        <f>Table1[[#This Row],[Бег 2 сумм]]-Table1[[#Totals],[Бег 2 сумм]]</f>
        <v>5.9259259259259317E-3</v>
      </c>
      <c r="AE20" s="1">
        <f>Table1[[#This Row],[Бег 3 сумм]]-Table1[[#Totals],[Бег 3 сумм]]</f>
        <v>6.2847222222222263E-3</v>
      </c>
    </row>
    <row r="21" spans="1:31" x14ac:dyDescent="0.2">
      <c r="A21">
        <v>20</v>
      </c>
      <c r="B21" t="s">
        <v>33</v>
      </c>
      <c r="C21">
        <v>29</v>
      </c>
      <c r="D21" t="s">
        <v>27</v>
      </c>
      <c r="F21" s="1">
        <v>6.4120370370370364E-3</v>
      </c>
      <c r="G21" s="1">
        <v>5.7291666666666671E-3</v>
      </c>
      <c r="H21" s="1">
        <v>1.1550925925925925E-2</v>
      </c>
      <c r="I21" s="1">
        <v>1.7407407407407406E-2</v>
      </c>
      <c r="J21" s="1">
        <v>2.3680555555555555E-2</v>
      </c>
      <c r="K21" s="1">
        <v>3.4606481481481485E-3</v>
      </c>
      <c r="L21" s="1">
        <v>6.8055555555555569E-3</v>
      </c>
      <c r="M21" s="1">
        <v>0.01</v>
      </c>
      <c r="N21" s="1">
        <v>0</v>
      </c>
      <c r="O21" s="1">
        <f>SUM(Table1[[#This Row],[Старт_]],Table1[[#This Row],[Плавание_]])</f>
        <v>6.4120370370370364E-3</v>
      </c>
      <c r="P21" s="1">
        <f>SUM(Table1[[#This Row],[Плавание сумм]],Table1[[#This Row],[Вело 3.1 км_]])</f>
        <v>1.2141203703703703E-2</v>
      </c>
      <c r="Q21" s="1">
        <f>SUM(Table1[[#This Row],[Плавание сумм]],Table1[[#This Row],[Вело 6.2 км_]])</f>
        <v>1.7962962962962962E-2</v>
      </c>
      <c r="R21" s="1">
        <f>SUM(Table1[[#This Row],[Плавание сумм]],Table1[[#This Row],[Вело 9.3 км_]])</f>
        <v>2.3819444444444442E-2</v>
      </c>
      <c r="S21" s="1">
        <f>SUM(Table1[[#This Row],[Плавание сумм]],Table1[[#This Row],[Вело 12.4 км_]])</f>
        <v>3.0092592592592591E-2</v>
      </c>
      <c r="T21" s="1">
        <f>SUM(Table1[[#This Row],[Вело 12.4 сумм]],Table1[[#This Row],[Бег 1 км_]])</f>
        <v>3.3553240740740738E-2</v>
      </c>
      <c r="U21" s="1">
        <f>SUM(Table1[[#This Row],[Вело 12.4 сумм]],Table1[[#This Row],[Бег 2 км_]])</f>
        <v>3.6898148148148145E-2</v>
      </c>
      <c r="V21" s="1">
        <f>SUM(Table1[[#This Row],[Вело 12.4 сумм]],Table1[[#This Row],[Бег 3 км_]])</f>
        <v>4.0092592592592589E-2</v>
      </c>
      <c r="W21" s="1">
        <f>Table1[[#This Row],[Старт_]]-Table1[[#Totals],[Старт_]]</f>
        <v>0</v>
      </c>
      <c r="X21" s="1">
        <f>Table1[[#This Row],[Плавание сумм]]-Table1[[#Totals],[Плавание сумм]]</f>
        <v>1.9560185185185175E-3</v>
      </c>
      <c r="Y21" s="1">
        <f>Table1[[#This Row],[Вело 3.1 сумм]]-Table1[[#Totals],[Вело 3.1 сумм]]</f>
        <v>2.6041666666666644E-3</v>
      </c>
      <c r="Z21" s="1">
        <f>Table1[[#This Row],[Вело 6.2 сумм]]-Table1[[#Totals],[Вело 6.2 сумм]]</f>
        <v>3.5648148148148123E-3</v>
      </c>
      <c r="AA21" s="1">
        <f>Table1[[#This Row],[Вело 9.3 сумм]]-Table1[[#Totals],[Вело 9.3 сумм]]</f>
        <v>4.3171296296296291E-3</v>
      </c>
      <c r="AB21" s="1">
        <f>Table1[[#This Row],[Вело 12.4 сумм]]-Table1[[#Totals],[Вело 12.4 сумм]]</f>
        <v>5.2199074074074057E-3</v>
      </c>
      <c r="AC21" s="1">
        <f>Table1[[#This Row],[Бег 1 сумм]]-Table1[[#Totals],[Бег 1 сумм]]</f>
        <v>5.7407407407407372E-3</v>
      </c>
      <c r="AD21" s="1">
        <f>Table1[[#This Row],[Бег 2 сумм]]-Table1[[#Totals],[Бег 2 сумм]]</f>
        <v>6.0995370370370353E-3</v>
      </c>
      <c r="AE21" s="1">
        <f>Table1[[#This Row],[Бег 3 сумм]]-Table1[[#Totals],[Бег 3 сумм]]</f>
        <v>6.3310185185185136E-3</v>
      </c>
    </row>
    <row r="22" spans="1:31" x14ac:dyDescent="0.2">
      <c r="A22">
        <v>21</v>
      </c>
      <c r="B22" t="s">
        <v>34</v>
      </c>
      <c r="C22">
        <v>35</v>
      </c>
      <c r="D22" t="s">
        <v>1</v>
      </c>
      <c r="F22" s="1">
        <v>6.3078703703703708E-3</v>
      </c>
      <c r="G22" s="1">
        <v>5.9027777777777776E-3</v>
      </c>
      <c r="H22" s="1">
        <v>1.1574074074074075E-2</v>
      </c>
      <c r="I22" s="1">
        <v>1.7280092592592593E-2</v>
      </c>
      <c r="J22" s="1">
        <v>2.3124999999999996E-2</v>
      </c>
      <c r="K22" s="1">
        <v>3.5995370370370369E-3</v>
      </c>
      <c r="L22" s="1">
        <v>7.2337962962962963E-3</v>
      </c>
      <c r="M22" s="1">
        <v>1.0694444444444444E-2</v>
      </c>
      <c r="N22" s="1">
        <v>0</v>
      </c>
      <c r="O22" s="1">
        <f>SUM(Table1[[#This Row],[Старт_]],Table1[[#This Row],[Плавание_]])</f>
        <v>6.3078703703703708E-3</v>
      </c>
      <c r="P22" s="1">
        <f>SUM(Table1[[#This Row],[Плавание сумм]],Table1[[#This Row],[Вело 3.1 км_]])</f>
        <v>1.2210648148148148E-2</v>
      </c>
      <c r="Q22" s="1">
        <f>SUM(Table1[[#This Row],[Плавание сумм]],Table1[[#This Row],[Вело 6.2 км_]])</f>
        <v>1.7881944444444447E-2</v>
      </c>
      <c r="R22" s="1">
        <f>SUM(Table1[[#This Row],[Плавание сумм]],Table1[[#This Row],[Вело 9.3 км_]])</f>
        <v>2.3587962962962963E-2</v>
      </c>
      <c r="S22" s="1">
        <f>SUM(Table1[[#This Row],[Плавание сумм]],Table1[[#This Row],[Вело 12.4 км_]])</f>
        <v>2.9432870370370366E-2</v>
      </c>
      <c r="T22" s="1">
        <f>SUM(Table1[[#This Row],[Вело 12.4 сумм]],Table1[[#This Row],[Бег 1 км_]])</f>
        <v>3.3032407407407406E-2</v>
      </c>
      <c r="U22" s="1">
        <f>SUM(Table1[[#This Row],[Вело 12.4 сумм]],Table1[[#This Row],[Бег 2 км_]])</f>
        <v>3.666666666666666E-2</v>
      </c>
      <c r="V22" s="1">
        <f>SUM(Table1[[#This Row],[Вело 12.4 сумм]],Table1[[#This Row],[Бег 3 км_]])</f>
        <v>4.012731481481481E-2</v>
      </c>
      <c r="W22" s="1">
        <f>Table1[[#This Row],[Старт_]]-Table1[[#Totals],[Старт_]]</f>
        <v>0</v>
      </c>
      <c r="X22" s="1">
        <f>Table1[[#This Row],[Плавание сумм]]-Table1[[#Totals],[Плавание сумм]]</f>
        <v>1.8518518518518519E-3</v>
      </c>
      <c r="Y22" s="1">
        <f>Table1[[#This Row],[Вело 3.1 сумм]]-Table1[[#Totals],[Вело 3.1 сумм]]</f>
        <v>2.6736111111111092E-3</v>
      </c>
      <c r="Z22" s="1">
        <f>Table1[[#This Row],[Вело 6.2 сумм]]-Table1[[#Totals],[Вело 6.2 сумм]]</f>
        <v>3.4837962962962973E-3</v>
      </c>
      <c r="AA22" s="1">
        <f>Table1[[#This Row],[Вело 9.3 сумм]]-Table1[[#Totals],[Вело 9.3 сумм]]</f>
        <v>4.0856481481481507E-3</v>
      </c>
      <c r="AB22" s="1">
        <f>Table1[[#This Row],[Вело 12.4 сумм]]-Table1[[#Totals],[Вело 12.4 сумм]]</f>
        <v>4.560185185185181E-3</v>
      </c>
      <c r="AC22" s="1">
        <f>Table1[[#This Row],[Бег 1 сумм]]-Table1[[#Totals],[Бег 1 сумм]]</f>
        <v>5.2199074074074057E-3</v>
      </c>
      <c r="AD22" s="1">
        <f>Table1[[#This Row],[Бег 2 сумм]]-Table1[[#Totals],[Бег 2 сумм]]</f>
        <v>5.86805555555555E-3</v>
      </c>
      <c r="AE22" s="1">
        <f>Table1[[#This Row],[Бег 3 сумм]]-Table1[[#Totals],[Бег 3 сумм]]</f>
        <v>6.3657407407407343E-3</v>
      </c>
    </row>
    <row r="23" spans="1:31" x14ac:dyDescent="0.2">
      <c r="A23">
        <v>22</v>
      </c>
      <c r="B23" t="s">
        <v>35</v>
      </c>
      <c r="C23">
        <v>28</v>
      </c>
      <c r="D23" t="s">
        <v>7</v>
      </c>
      <c r="F23" s="1">
        <v>5.0578703703703706E-3</v>
      </c>
      <c r="G23" s="1">
        <v>6.4467592592592597E-3</v>
      </c>
      <c r="H23" s="1">
        <v>1.2361111111111113E-2</v>
      </c>
      <c r="I23" s="1">
        <v>1.8298611111111113E-2</v>
      </c>
      <c r="J23" s="1">
        <v>2.4884259259259259E-2</v>
      </c>
      <c r="K23" s="1">
        <v>3.472222222222222E-3</v>
      </c>
      <c r="L23" s="1">
        <v>7.1180555555555554E-3</v>
      </c>
      <c r="M23" s="1">
        <v>1.091435185185185E-2</v>
      </c>
      <c r="N23" s="1">
        <v>0</v>
      </c>
      <c r="O23" s="1">
        <f>SUM(Table1[[#This Row],[Старт_]],Table1[[#This Row],[Плавание_]])</f>
        <v>5.0578703703703706E-3</v>
      </c>
      <c r="P23" s="1">
        <f>SUM(Table1[[#This Row],[Плавание сумм]],Table1[[#This Row],[Вело 3.1 км_]])</f>
        <v>1.150462962962963E-2</v>
      </c>
      <c r="Q23" s="1">
        <f>SUM(Table1[[#This Row],[Плавание сумм]],Table1[[#This Row],[Вело 6.2 км_]])</f>
        <v>1.7418981481481483E-2</v>
      </c>
      <c r="R23" s="1">
        <f>SUM(Table1[[#This Row],[Плавание сумм]],Table1[[#This Row],[Вело 9.3 км_]])</f>
        <v>2.3356481481481485E-2</v>
      </c>
      <c r="S23" s="1">
        <f>SUM(Table1[[#This Row],[Плавание сумм]],Table1[[#This Row],[Вело 12.4 км_]])</f>
        <v>2.9942129629629631E-2</v>
      </c>
      <c r="T23" s="1">
        <f>SUM(Table1[[#This Row],[Вело 12.4 сумм]],Table1[[#This Row],[Бег 1 км_]])</f>
        <v>3.3414351851851855E-2</v>
      </c>
      <c r="U23" s="1">
        <f>SUM(Table1[[#This Row],[Вело 12.4 сумм]],Table1[[#This Row],[Бег 2 км_]])</f>
        <v>3.7060185185185189E-2</v>
      </c>
      <c r="V23" s="1">
        <f>SUM(Table1[[#This Row],[Вело 12.4 сумм]],Table1[[#This Row],[Бег 3 км_]])</f>
        <v>4.085648148148148E-2</v>
      </c>
      <c r="W23" s="1">
        <f>Table1[[#This Row],[Старт_]]-Table1[[#Totals],[Старт_]]</f>
        <v>0</v>
      </c>
      <c r="X23" s="1">
        <f>Table1[[#This Row],[Плавание сумм]]-Table1[[#Totals],[Плавание сумм]]</f>
        <v>6.0185185185185168E-4</v>
      </c>
      <c r="Y23" s="1">
        <f>Table1[[#This Row],[Вело 3.1 сумм]]-Table1[[#Totals],[Вело 3.1 сумм]]</f>
        <v>1.967592592592592E-3</v>
      </c>
      <c r="Z23" s="1">
        <f>Table1[[#This Row],[Вело 6.2 сумм]]-Table1[[#Totals],[Вело 6.2 сумм]]</f>
        <v>3.0208333333333337E-3</v>
      </c>
      <c r="AA23" s="1">
        <f>Table1[[#This Row],[Вело 9.3 сумм]]-Table1[[#Totals],[Вело 9.3 сумм]]</f>
        <v>3.8541666666666724E-3</v>
      </c>
      <c r="AB23" s="1">
        <f>Table1[[#This Row],[Вело 12.4 сумм]]-Table1[[#Totals],[Вело 12.4 сумм]]</f>
        <v>5.0694444444444459E-3</v>
      </c>
      <c r="AC23" s="1">
        <f>Table1[[#This Row],[Бег 1 сумм]]-Table1[[#Totals],[Бег 1 сумм]]</f>
        <v>5.6018518518518544E-3</v>
      </c>
      <c r="AD23" s="1">
        <f>Table1[[#This Row],[Бег 2 сумм]]-Table1[[#Totals],[Бег 2 сумм]]</f>
        <v>6.2615740740740791E-3</v>
      </c>
      <c r="AE23" s="1">
        <f>Table1[[#This Row],[Бег 3 сумм]]-Table1[[#Totals],[Бег 3 сумм]]</f>
        <v>7.0949074074074039E-3</v>
      </c>
    </row>
    <row r="24" spans="1:31" x14ac:dyDescent="0.2">
      <c r="A24">
        <v>23</v>
      </c>
      <c r="B24" t="s">
        <v>36</v>
      </c>
      <c r="C24">
        <v>34</v>
      </c>
      <c r="D24" t="s">
        <v>37</v>
      </c>
      <c r="F24" s="1">
        <v>6.6782407407407415E-3</v>
      </c>
      <c r="G24" s="1">
        <v>5.7986111111111112E-3</v>
      </c>
      <c r="H24" s="1">
        <v>1.1689814814814814E-2</v>
      </c>
      <c r="I24" s="1">
        <v>1.7488425925925925E-2</v>
      </c>
      <c r="J24" s="1">
        <v>2.3495370370370371E-2</v>
      </c>
      <c r="K24" s="1">
        <v>3.5879629629629629E-3</v>
      </c>
      <c r="L24" s="1">
        <v>7.3263888888888892E-3</v>
      </c>
      <c r="M24" s="1">
        <v>1.0868055555555556E-2</v>
      </c>
      <c r="N24" s="1">
        <v>0</v>
      </c>
      <c r="O24" s="1">
        <f>SUM(Table1[[#This Row],[Старт_]],Table1[[#This Row],[Плавание_]])</f>
        <v>6.6782407407407415E-3</v>
      </c>
      <c r="P24" s="1">
        <f>SUM(Table1[[#This Row],[Плавание сумм]],Table1[[#This Row],[Вело 3.1 км_]])</f>
        <v>1.2476851851851854E-2</v>
      </c>
      <c r="Q24" s="1">
        <f>SUM(Table1[[#This Row],[Плавание сумм]],Table1[[#This Row],[Вело 6.2 км_]])</f>
        <v>1.8368055555555554E-2</v>
      </c>
      <c r="R24" s="1">
        <f>SUM(Table1[[#This Row],[Плавание сумм]],Table1[[#This Row],[Вело 9.3 км_]])</f>
        <v>2.4166666666666666E-2</v>
      </c>
      <c r="S24" s="1">
        <f>SUM(Table1[[#This Row],[Плавание сумм]],Table1[[#This Row],[Вело 12.4 км_]])</f>
        <v>3.0173611111111113E-2</v>
      </c>
      <c r="T24" s="1">
        <f>SUM(Table1[[#This Row],[Вело 12.4 сумм]],Table1[[#This Row],[Бег 1 км_]])</f>
        <v>3.3761574074074076E-2</v>
      </c>
      <c r="U24" s="1">
        <f>SUM(Table1[[#This Row],[Вело 12.4 сумм]],Table1[[#This Row],[Бег 2 км_]])</f>
        <v>3.7500000000000006E-2</v>
      </c>
      <c r="V24" s="1">
        <f>SUM(Table1[[#This Row],[Вело 12.4 сумм]],Table1[[#This Row],[Бег 3 км_]])</f>
        <v>4.1041666666666671E-2</v>
      </c>
      <c r="W24" s="1">
        <f>Table1[[#This Row],[Старт_]]-Table1[[#Totals],[Старт_]]</f>
        <v>0</v>
      </c>
      <c r="X24" s="1">
        <f>Table1[[#This Row],[Плавание сумм]]-Table1[[#Totals],[Плавание сумм]]</f>
        <v>2.2222222222222227E-3</v>
      </c>
      <c r="Y24" s="1">
        <f>Table1[[#This Row],[Вело 3.1 сумм]]-Table1[[#Totals],[Вело 3.1 сумм]]</f>
        <v>2.9398148148148152E-3</v>
      </c>
      <c r="Z24" s="1">
        <f>Table1[[#This Row],[Вело 6.2 сумм]]-Table1[[#Totals],[Вело 6.2 сумм]]</f>
        <v>3.9699074074074046E-3</v>
      </c>
      <c r="AA24" s="1">
        <f>Table1[[#This Row],[Вело 9.3 сумм]]-Table1[[#Totals],[Вело 9.3 сумм]]</f>
        <v>4.6643518518518536E-3</v>
      </c>
      <c r="AB24" s="1">
        <f>Table1[[#This Row],[Вело 12.4 сумм]]-Table1[[#Totals],[Вело 12.4 сумм]]</f>
        <v>5.3009259259259277E-3</v>
      </c>
      <c r="AC24" s="1">
        <f>Table1[[#This Row],[Бег 1 сумм]]-Table1[[#Totals],[Бег 1 сумм]]</f>
        <v>5.9490740740740754E-3</v>
      </c>
      <c r="AD24" s="1">
        <f>Table1[[#This Row],[Бег 2 сумм]]-Table1[[#Totals],[Бег 2 сумм]]</f>
        <v>6.7013888888888956E-3</v>
      </c>
      <c r="AE24" s="1">
        <f>Table1[[#This Row],[Бег 3 сумм]]-Table1[[#Totals],[Бег 3 сумм]]</f>
        <v>7.2800925925925949E-3</v>
      </c>
    </row>
    <row r="25" spans="1:31" x14ac:dyDescent="0.2">
      <c r="A25">
        <v>24</v>
      </c>
      <c r="B25" t="s">
        <v>38</v>
      </c>
      <c r="C25">
        <v>41</v>
      </c>
      <c r="D25" t="s">
        <v>1</v>
      </c>
      <c r="F25" s="1">
        <v>6.9444444444444441E-3</v>
      </c>
      <c r="G25" s="1">
        <v>5.5902777777777782E-3</v>
      </c>
      <c r="H25" s="1">
        <v>1.1111111111111112E-2</v>
      </c>
      <c r="I25" s="1">
        <v>1.6724537037037034E-2</v>
      </c>
      <c r="J25" s="1">
        <v>2.2743055555555555E-2</v>
      </c>
      <c r="K25" s="1">
        <v>3.9583333333333337E-3</v>
      </c>
      <c r="L25" s="1">
        <v>7.9629629629629634E-3</v>
      </c>
      <c r="M25" s="1">
        <v>1.1817129629629629E-2</v>
      </c>
      <c r="N25" s="1">
        <v>0</v>
      </c>
      <c r="O25" s="1">
        <f>SUM(Table1[[#This Row],[Старт_]],Table1[[#This Row],[Плавание_]])</f>
        <v>6.9444444444444441E-3</v>
      </c>
      <c r="P25" s="1">
        <f>SUM(Table1[[#This Row],[Плавание сумм]],Table1[[#This Row],[Вело 3.1 км_]])</f>
        <v>1.2534722222222221E-2</v>
      </c>
      <c r="Q25" s="1">
        <f>SUM(Table1[[#This Row],[Плавание сумм]],Table1[[#This Row],[Вело 6.2 км_]])</f>
        <v>1.8055555555555554E-2</v>
      </c>
      <c r="R25" s="1">
        <f>SUM(Table1[[#This Row],[Плавание сумм]],Table1[[#This Row],[Вело 9.3 км_]])</f>
        <v>2.3668981481481478E-2</v>
      </c>
      <c r="S25" s="1">
        <f>SUM(Table1[[#This Row],[Плавание сумм]],Table1[[#This Row],[Вело 12.4 км_]])</f>
        <v>2.9687499999999999E-2</v>
      </c>
      <c r="T25" s="1">
        <f>SUM(Table1[[#This Row],[Вело 12.4 сумм]],Table1[[#This Row],[Бег 1 км_]])</f>
        <v>3.3645833333333333E-2</v>
      </c>
      <c r="U25" s="1">
        <f>SUM(Table1[[#This Row],[Вело 12.4 сумм]],Table1[[#This Row],[Бег 2 км_]])</f>
        <v>3.7650462962962962E-2</v>
      </c>
      <c r="V25" s="1">
        <f>SUM(Table1[[#This Row],[Вело 12.4 сумм]],Table1[[#This Row],[Бег 3 км_]])</f>
        <v>4.1504629629629627E-2</v>
      </c>
      <c r="W25" s="1">
        <f>Table1[[#This Row],[Старт_]]-Table1[[#Totals],[Старт_]]</f>
        <v>0</v>
      </c>
      <c r="X25" s="1">
        <f>Table1[[#This Row],[Плавание сумм]]-Table1[[#Totals],[Плавание сумм]]</f>
        <v>2.4884259259259252E-3</v>
      </c>
      <c r="Y25" s="1">
        <f>Table1[[#This Row],[Вело 3.1 сумм]]-Table1[[#Totals],[Вело 3.1 сумм]]</f>
        <v>2.9976851851851831E-3</v>
      </c>
      <c r="Z25" s="1">
        <f>Table1[[#This Row],[Вело 6.2 сумм]]-Table1[[#Totals],[Вело 6.2 сумм]]</f>
        <v>3.6574074074074044E-3</v>
      </c>
      <c r="AA25" s="1">
        <f>Table1[[#This Row],[Вело 9.3 сумм]]-Table1[[#Totals],[Вело 9.3 сумм]]</f>
        <v>4.1666666666666657E-3</v>
      </c>
      <c r="AB25" s="1">
        <f>Table1[[#This Row],[Вело 12.4 сумм]]-Table1[[#Totals],[Вело 12.4 сумм]]</f>
        <v>4.8148148148148134E-3</v>
      </c>
      <c r="AC25" s="1">
        <f>Table1[[#This Row],[Бег 1 сумм]]-Table1[[#Totals],[Бег 1 сумм]]</f>
        <v>5.8333333333333327E-3</v>
      </c>
      <c r="AD25" s="1">
        <f>Table1[[#This Row],[Бег 2 сумм]]-Table1[[#Totals],[Бег 2 сумм]]</f>
        <v>6.851851851851852E-3</v>
      </c>
      <c r="AE25" s="1">
        <f>Table1[[#This Row],[Бег 3 сумм]]-Table1[[#Totals],[Бег 3 сумм]]</f>
        <v>7.7430555555555516E-3</v>
      </c>
    </row>
    <row r="26" spans="1:31" x14ac:dyDescent="0.2">
      <c r="A26">
        <v>25</v>
      </c>
      <c r="B26" t="s">
        <v>39</v>
      </c>
      <c r="C26">
        <v>37</v>
      </c>
      <c r="D26" t="s">
        <v>1</v>
      </c>
      <c r="F26" s="1">
        <v>5.7407407407407416E-3</v>
      </c>
      <c r="G26" s="1">
        <v>6.3425925925925915E-3</v>
      </c>
      <c r="H26" s="1">
        <v>1.2581018518518519E-2</v>
      </c>
      <c r="I26" s="1">
        <v>1.8842592592592591E-2</v>
      </c>
      <c r="J26" s="1">
        <v>2.5474537037037035E-2</v>
      </c>
      <c r="K26" s="1">
        <v>3.5995370370370369E-3</v>
      </c>
      <c r="L26" s="1">
        <v>7.3495370370370372E-3</v>
      </c>
      <c r="M26" s="1">
        <v>1.1041666666666667E-2</v>
      </c>
      <c r="N26" s="1">
        <v>0</v>
      </c>
      <c r="O26" s="1">
        <f>SUM(Table1[[#This Row],[Старт_]],Table1[[#This Row],[Плавание_]])</f>
        <v>5.7407407407407416E-3</v>
      </c>
      <c r="P26" s="1">
        <f>SUM(Table1[[#This Row],[Плавание сумм]],Table1[[#This Row],[Вело 3.1 км_]])</f>
        <v>1.2083333333333333E-2</v>
      </c>
      <c r="Q26" s="1">
        <f>SUM(Table1[[#This Row],[Плавание сумм]],Table1[[#This Row],[Вело 6.2 км_]])</f>
        <v>1.832175925925926E-2</v>
      </c>
      <c r="R26" s="1">
        <f>SUM(Table1[[#This Row],[Плавание сумм]],Table1[[#This Row],[Вело 9.3 км_]])</f>
        <v>2.4583333333333332E-2</v>
      </c>
      <c r="S26" s="1">
        <f>SUM(Table1[[#This Row],[Плавание сумм]],Table1[[#This Row],[Вело 12.4 км_]])</f>
        <v>3.1215277777777776E-2</v>
      </c>
      <c r="T26" s="1">
        <f>SUM(Table1[[#This Row],[Вело 12.4 сумм]],Table1[[#This Row],[Бег 1 км_]])</f>
        <v>3.4814814814814812E-2</v>
      </c>
      <c r="U26" s="1">
        <f>SUM(Table1[[#This Row],[Вело 12.4 сумм]],Table1[[#This Row],[Бег 2 км_]])</f>
        <v>3.8564814814814816E-2</v>
      </c>
      <c r="V26" s="1">
        <f>SUM(Table1[[#This Row],[Вело 12.4 сумм]],Table1[[#This Row],[Бег 3 км_]])</f>
        <v>4.2256944444444444E-2</v>
      </c>
      <c r="W26" s="1">
        <f>Table1[[#This Row],[Старт_]]-Table1[[#Totals],[Старт_]]</f>
        <v>0</v>
      </c>
      <c r="X26" s="1">
        <f>Table1[[#This Row],[Плавание сумм]]-Table1[[#Totals],[Плавание сумм]]</f>
        <v>1.2847222222222227E-3</v>
      </c>
      <c r="Y26" s="1">
        <f>Table1[[#This Row],[Вело 3.1 сумм]]-Table1[[#Totals],[Вело 3.1 сумм]]</f>
        <v>2.5462962962962948E-3</v>
      </c>
      <c r="Z26" s="1">
        <f>Table1[[#This Row],[Вело 6.2 сумм]]-Table1[[#Totals],[Вело 6.2 сумм]]</f>
        <v>3.9236111111111104E-3</v>
      </c>
      <c r="AA26" s="1">
        <f>Table1[[#This Row],[Вело 9.3 сумм]]-Table1[[#Totals],[Вело 9.3 сумм]]</f>
        <v>5.0810185185185194E-3</v>
      </c>
      <c r="AB26" s="1">
        <f>Table1[[#This Row],[Вело 12.4 сумм]]-Table1[[#Totals],[Вело 12.4 сумм]]</f>
        <v>6.3425925925925906E-3</v>
      </c>
      <c r="AC26" s="1">
        <f>Table1[[#This Row],[Бег 1 сумм]]-Table1[[#Totals],[Бег 1 сумм]]</f>
        <v>7.0023148148148119E-3</v>
      </c>
      <c r="AD26" s="1">
        <f>Table1[[#This Row],[Бег 2 сумм]]-Table1[[#Totals],[Бег 2 сумм]]</f>
        <v>7.7662037037037057E-3</v>
      </c>
      <c r="AE26" s="1">
        <f>Table1[[#This Row],[Бег 3 сумм]]-Table1[[#Totals],[Бег 3 сумм]]</f>
        <v>8.4953703703703684E-3</v>
      </c>
    </row>
    <row r="27" spans="1:31" x14ac:dyDescent="0.2">
      <c r="A27">
        <v>26</v>
      </c>
      <c r="B27" t="s">
        <v>40</v>
      </c>
      <c r="C27">
        <v>45</v>
      </c>
      <c r="D27" t="s">
        <v>7</v>
      </c>
      <c r="E27" t="s">
        <v>41</v>
      </c>
      <c r="F27" s="1">
        <v>6.076388888888889E-3</v>
      </c>
      <c r="G27" s="1">
        <v>6.4236111111111117E-3</v>
      </c>
      <c r="H27" s="1">
        <v>1.2615740740740742E-2</v>
      </c>
      <c r="I27" s="1">
        <v>1.8715277777777779E-2</v>
      </c>
      <c r="J27" s="1">
        <v>2.5578703703703704E-2</v>
      </c>
      <c r="K27" s="1">
        <v>3.5879629629629629E-3</v>
      </c>
      <c r="L27" s="1">
        <v>7.2569444444444443E-3</v>
      </c>
      <c r="M27" s="1">
        <v>1.0856481481481481E-2</v>
      </c>
      <c r="N27" s="1">
        <v>0</v>
      </c>
      <c r="O27" s="1">
        <f>SUM(Table1[[#This Row],[Старт_]],Table1[[#This Row],[Плавание_]])</f>
        <v>6.076388888888889E-3</v>
      </c>
      <c r="P27" s="1">
        <f>SUM(Table1[[#This Row],[Плавание сумм]],Table1[[#This Row],[Вело 3.1 км_]])</f>
        <v>1.2500000000000001E-2</v>
      </c>
      <c r="Q27" s="1">
        <f>SUM(Table1[[#This Row],[Плавание сумм]],Table1[[#This Row],[Вело 6.2 км_]])</f>
        <v>1.8692129629629631E-2</v>
      </c>
      <c r="R27" s="1">
        <f>SUM(Table1[[#This Row],[Плавание сумм]],Table1[[#This Row],[Вело 9.3 км_]])</f>
        <v>2.4791666666666667E-2</v>
      </c>
      <c r="S27" s="1">
        <f>SUM(Table1[[#This Row],[Плавание сумм]],Table1[[#This Row],[Вело 12.4 км_]])</f>
        <v>3.1655092592592596E-2</v>
      </c>
      <c r="T27" s="1">
        <f>SUM(Table1[[#This Row],[Вело 12.4 сумм]],Table1[[#This Row],[Бег 1 км_]])</f>
        <v>3.5243055555555555E-2</v>
      </c>
      <c r="U27" s="1">
        <f>SUM(Table1[[#This Row],[Вело 12.4 сумм]],Table1[[#This Row],[Бег 2 км_]])</f>
        <v>3.8912037037037037E-2</v>
      </c>
      <c r="V27" s="1">
        <f>SUM(Table1[[#This Row],[Вело 12.4 сумм]],Table1[[#This Row],[Бег 3 км_]])</f>
        <v>4.2511574074074077E-2</v>
      </c>
      <c r="W27" s="1">
        <f>Table1[[#This Row],[Старт_]]-Table1[[#Totals],[Старт_]]</f>
        <v>0</v>
      </c>
      <c r="X27" s="1">
        <f>Table1[[#This Row],[Плавание сумм]]-Table1[[#Totals],[Плавание сумм]]</f>
        <v>1.6203703703703701E-3</v>
      </c>
      <c r="Y27" s="1">
        <f>Table1[[#This Row],[Вело 3.1 сумм]]-Table1[[#Totals],[Вело 3.1 сумм]]</f>
        <v>2.9629629629629624E-3</v>
      </c>
      <c r="Z27" s="1">
        <f>Table1[[#This Row],[Вело 6.2 сумм]]-Table1[[#Totals],[Вело 6.2 сумм]]</f>
        <v>4.293981481481482E-3</v>
      </c>
      <c r="AA27" s="1">
        <f>Table1[[#This Row],[Вело 9.3 сумм]]-Table1[[#Totals],[Вело 9.3 сумм]]</f>
        <v>5.2893518518518541E-3</v>
      </c>
      <c r="AB27" s="1">
        <f>Table1[[#This Row],[Вело 12.4 сумм]]-Table1[[#Totals],[Вело 12.4 сумм]]</f>
        <v>6.7824074074074106E-3</v>
      </c>
      <c r="AC27" s="1">
        <f>Table1[[#This Row],[Бег 1 сумм]]-Table1[[#Totals],[Бег 1 сумм]]</f>
        <v>7.4305555555555548E-3</v>
      </c>
      <c r="AD27" s="1">
        <f>Table1[[#This Row],[Бег 2 сумм]]-Table1[[#Totals],[Бег 2 сумм]]</f>
        <v>8.1134259259259267E-3</v>
      </c>
      <c r="AE27" s="1">
        <f>Table1[[#This Row],[Бег 3 сумм]]-Table1[[#Totals],[Бег 3 сумм]]</f>
        <v>8.7500000000000008E-3</v>
      </c>
    </row>
    <row r="28" spans="1:31" x14ac:dyDescent="0.2">
      <c r="A28">
        <v>27</v>
      </c>
      <c r="B28" t="s">
        <v>42</v>
      </c>
      <c r="C28">
        <v>34</v>
      </c>
      <c r="D28" t="s">
        <v>7</v>
      </c>
      <c r="F28" s="1">
        <v>5.9837962962962961E-3</v>
      </c>
      <c r="G28" s="1">
        <v>6.5046296296296302E-3</v>
      </c>
      <c r="H28" s="1">
        <v>1.2581018518518519E-2</v>
      </c>
      <c r="I28" s="1">
        <v>1.8599537037037036E-2</v>
      </c>
      <c r="J28" s="1">
        <v>2.5150462962962961E-2</v>
      </c>
      <c r="K28" s="1">
        <v>3.6921296296296298E-3</v>
      </c>
      <c r="L28" s="1">
        <v>7.6157407407407415E-3</v>
      </c>
      <c r="M28" s="1">
        <v>1.1423611111111112E-2</v>
      </c>
      <c r="N28" s="1">
        <v>0</v>
      </c>
      <c r="O28" s="1">
        <f>SUM(Table1[[#This Row],[Старт_]],Table1[[#This Row],[Плавание_]])</f>
        <v>5.9837962962962961E-3</v>
      </c>
      <c r="P28" s="1">
        <f>SUM(Table1[[#This Row],[Плавание сумм]],Table1[[#This Row],[Вело 3.1 км_]])</f>
        <v>1.2488425925925927E-2</v>
      </c>
      <c r="Q28" s="1">
        <f>SUM(Table1[[#This Row],[Плавание сумм]],Table1[[#This Row],[Вело 6.2 км_]])</f>
        <v>1.8564814814814815E-2</v>
      </c>
      <c r="R28" s="1">
        <f>SUM(Table1[[#This Row],[Плавание сумм]],Table1[[#This Row],[Вело 9.3 км_]])</f>
        <v>2.4583333333333332E-2</v>
      </c>
      <c r="S28" s="1">
        <f>SUM(Table1[[#This Row],[Плавание сумм]],Table1[[#This Row],[Вело 12.4 км_]])</f>
        <v>3.1134259259259257E-2</v>
      </c>
      <c r="T28" s="1">
        <f>SUM(Table1[[#This Row],[Вело 12.4 сумм]],Table1[[#This Row],[Бег 1 км_]])</f>
        <v>3.4826388888888886E-2</v>
      </c>
      <c r="U28" s="1">
        <f>SUM(Table1[[#This Row],[Вело 12.4 сумм]],Table1[[#This Row],[Бег 2 км_]])</f>
        <v>3.875E-2</v>
      </c>
      <c r="V28" s="1">
        <f>SUM(Table1[[#This Row],[Вело 12.4 сумм]],Table1[[#This Row],[Бег 3 км_]])</f>
        <v>4.2557870370370371E-2</v>
      </c>
      <c r="W28" s="1">
        <f>Table1[[#This Row],[Старт_]]-Table1[[#Totals],[Старт_]]</f>
        <v>0</v>
      </c>
      <c r="X28" s="1">
        <f>Table1[[#This Row],[Плавание сумм]]-Table1[[#Totals],[Плавание сумм]]</f>
        <v>1.5277777777777772E-3</v>
      </c>
      <c r="Y28" s="1">
        <f>Table1[[#This Row],[Вело 3.1 сумм]]-Table1[[#Totals],[Вело 3.1 сумм]]</f>
        <v>2.9513888888888888E-3</v>
      </c>
      <c r="Z28" s="1">
        <f>Table1[[#This Row],[Вело 6.2 сумм]]-Table1[[#Totals],[Вело 6.2 сумм]]</f>
        <v>4.1666666666666657E-3</v>
      </c>
      <c r="AA28" s="1">
        <f>Table1[[#This Row],[Вело 9.3 сумм]]-Table1[[#Totals],[Вело 9.3 сумм]]</f>
        <v>5.0810185185185194E-3</v>
      </c>
      <c r="AB28" s="1">
        <f>Table1[[#This Row],[Вело 12.4 сумм]]-Table1[[#Totals],[Вело 12.4 сумм]]</f>
        <v>6.2615740740740722E-3</v>
      </c>
      <c r="AC28" s="1">
        <f>Table1[[#This Row],[Бег 1 сумм]]-Table1[[#Totals],[Бег 1 сумм]]</f>
        <v>7.0138888888888855E-3</v>
      </c>
      <c r="AD28" s="1">
        <f>Table1[[#This Row],[Бег 2 сумм]]-Table1[[#Totals],[Бег 2 сумм]]</f>
        <v>7.9513888888888898E-3</v>
      </c>
      <c r="AE28" s="1">
        <f>Table1[[#This Row],[Бег 3 сумм]]-Table1[[#Totals],[Бег 3 сумм]]</f>
        <v>8.7962962962962951E-3</v>
      </c>
    </row>
    <row r="29" spans="1:31" x14ac:dyDescent="0.2">
      <c r="A29">
        <v>28</v>
      </c>
      <c r="B29" t="s">
        <v>43</v>
      </c>
      <c r="C29">
        <v>30</v>
      </c>
      <c r="D29" t="s">
        <v>1</v>
      </c>
      <c r="F29" s="1">
        <v>6.7476851851851856E-3</v>
      </c>
      <c r="G29" s="1">
        <v>5.8217592592592592E-3</v>
      </c>
      <c r="H29" s="1">
        <v>1.1689814814814814E-2</v>
      </c>
      <c r="I29" s="1">
        <v>1.7731481481481483E-2</v>
      </c>
      <c r="J29" s="1">
        <v>2.4097222222222225E-2</v>
      </c>
      <c r="K29" s="1">
        <v>3.8773148148148143E-3</v>
      </c>
      <c r="L29" s="1">
        <v>7.8472222222222224E-3</v>
      </c>
      <c r="M29" s="1">
        <v>1.1747685185185186E-2</v>
      </c>
      <c r="N29" s="1">
        <v>0</v>
      </c>
      <c r="O29" s="1">
        <f>SUM(Table1[[#This Row],[Старт_]],Table1[[#This Row],[Плавание_]])</f>
        <v>6.7476851851851856E-3</v>
      </c>
      <c r="P29" s="1">
        <f>SUM(Table1[[#This Row],[Плавание сумм]],Table1[[#This Row],[Вело 3.1 км_]])</f>
        <v>1.2569444444444446E-2</v>
      </c>
      <c r="Q29" s="1">
        <f>SUM(Table1[[#This Row],[Плавание сумм]],Table1[[#This Row],[Вело 6.2 км_]])</f>
        <v>1.8437499999999999E-2</v>
      </c>
      <c r="R29" s="1">
        <f>SUM(Table1[[#This Row],[Плавание сумм]],Table1[[#This Row],[Вело 9.3 км_]])</f>
        <v>2.447916666666667E-2</v>
      </c>
      <c r="S29" s="1">
        <f>SUM(Table1[[#This Row],[Плавание сумм]],Table1[[#This Row],[Вело 12.4 км_]])</f>
        <v>3.0844907407407411E-2</v>
      </c>
      <c r="T29" s="1">
        <f>SUM(Table1[[#This Row],[Вело 12.4 сумм]],Table1[[#This Row],[Бег 1 км_]])</f>
        <v>3.4722222222222224E-2</v>
      </c>
      <c r="U29" s="1">
        <f>SUM(Table1[[#This Row],[Вело 12.4 сумм]],Table1[[#This Row],[Бег 2 км_]])</f>
        <v>3.8692129629629632E-2</v>
      </c>
      <c r="V29" s="1">
        <f>SUM(Table1[[#This Row],[Вело 12.4 сумм]],Table1[[#This Row],[Бег 3 км_]])</f>
        <v>4.2592592592592599E-2</v>
      </c>
      <c r="W29" s="1">
        <f>Table1[[#This Row],[Старт_]]-Table1[[#Totals],[Старт_]]</f>
        <v>0</v>
      </c>
      <c r="X29" s="1">
        <f>Table1[[#This Row],[Плавание сумм]]-Table1[[#Totals],[Плавание сумм]]</f>
        <v>2.2916666666666667E-3</v>
      </c>
      <c r="Y29" s="1">
        <f>Table1[[#This Row],[Вело 3.1 сумм]]-Table1[[#Totals],[Вело 3.1 сумм]]</f>
        <v>3.0324074074074073E-3</v>
      </c>
      <c r="Z29" s="1">
        <f>Table1[[#This Row],[Вело 6.2 сумм]]-Table1[[#Totals],[Вело 6.2 сумм]]</f>
        <v>4.0393518518518495E-3</v>
      </c>
      <c r="AA29" s="1">
        <f>Table1[[#This Row],[Вело 9.3 сумм]]-Table1[[#Totals],[Вело 9.3 сумм]]</f>
        <v>4.9768518518518573E-3</v>
      </c>
      <c r="AB29" s="1">
        <f>Table1[[#This Row],[Вело 12.4 сумм]]-Table1[[#Totals],[Вело 12.4 сумм]]</f>
        <v>5.972222222222226E-3</v>
      </c>
      <c r="AC29" s="1">
        <f>Table1[[#This Row],[Бег 1 сумм]]-Table1[[#Totals],[Бег 1 сумм]]</f>
        <v>6.9097222222222233E-3</v>
      </c>
      <c r="AD29" s="1">
        <f>Table1[[#This Row],[Бег 2 сумм]]-Table1[[#Totals],[Бег 2 сумм]]</f>
        <v>7.8935185185185219E-3</v>
      </c>
      <c r="AE29" s="1">
        <f>Table1[[#This Row],[Бег 3 сумм]]-Table1[[#Totals],[Бег 3 сумм]]</f>
        <v>8.8310185185185228E-3</v>
      </c>
    </row>
    <row r="30" spans="1:31" x14ac:dyDescent="0.2">
      <c r="A30">
        <v>29</v>
      </c>
      <c r="B30" t="s">
        <v>44</v>
      </c>
      <c r="C30">
        <v>34</v>
      </c>
      <c r="D30" t="s">
        <v>1</v>
      </c>
      <c r="F30" s="1">
        <v>7.1527777777777787E-3</v>
      </c>
      <c r="G30" s="1">
        <v>6.3657407407407404E-3</v>
      </c>
      <c r="H30" s="1">
        <v>1.2442129629629629E-2</v>
      </c>
      <c r="I30" s="1">
        <v>1.8425925925925925E-2</v>
      </c>
      <c r="J30" s="1">
        <v>2.4930555555555553E-2</v>
      </c>
      <c r="K30" s="1">
        <v>3.530092592592592E-3</v>
      </c>
      <c r="L30" s="1">
        <v>7.1643518518518514E-3</v>
      </c>
      <c r="M30" s="1">
        <v>1.0543981481481481E-2</v>
      </c>
      <c r="N30" s="1">
        <v>0</v>
      </c>
      <c r="O30" s="1">
        <f>SUM(Table1[[#This Row],[Старт_]],Table1[[#This Row],[Плавание_]])</f>
        <v>7.1527777777777787E-3</v>
      </c>
      <c r="P30" s="1">
        <f>SUM(Table1[[#This Row],[Плавание сумм]],Table1[[#This Row],[Вело 3.1 км_]])</f>
        <v>1.351851851851852E-2</v>
      </c>
      <c r="Q30" s="1">
        <f>SUM(Table1[[#This Row],[Плавание сумм]],Table1[[#This Row],[Вело 6.2 км_]])</f>
        <v>1.9594907407407408E-2</v>
      </c>
      <c r="R30" s="1">
        <f>SUM(Table1[[#This Row],[Плавание сумм]],Table1[[#This Row],[Вело 9.3 км_]])</f>
        <v>2.5578703703703704E-2</v>
      </c>
      <c r="S30" s="1">
        <f>SUM(Table1[[#This Row],[Плавание сумм]],Table1[[#This Row],[Вело 12.4 км_]])</f>
        <v>3.2083333333333332E-2</v>
      </c>
      <c r="T30" s="1">
        <f>SUM(Table1[[#This Row],[Вело 12.4 сумм]],Table1[[#This Row],[Бег 1 км_]])</f>
        <v>3.5613425925925923E-2</v>
      </c>
      <c r="U30" s="1">
        <f>SUM(Table1[[#This Row],[Вело 12.4 сумм]],Table1[[#This Row],[Бег 2 км_]])</f>
        <v>3.9247685185185184E-2</v>
      </c>
      <c r="V30" s="1">
        <f>SUM(Table1[[#This Row],[Вело 12.4 сумм]],Table1[[#This Row],[Бег 3 км_]])</f>
        <v>4.2627314814814812E-2</v>
      </c>
      <c r="W30" s="1">
        <f>Table1[[#This Row],[Старт_]]-Table1[[#Totals],[Старт_]]</f>
        <v>0</v>
      </c>
      <c r="X30" s="1">
        <f>Table1[[#This Row],[Плавание сумм]]-Table1[[#Totals],[Плавание сумм]]</f>
        <v>2.6967592592592599E-3</v>
      </c>
      <c r="Y30" s="1">
        <f>Table1[[#This Row],[Вело 3.1 сумм]]-Table1[[#Totals],[Вело 3.1 сумм]]</f>
        <v>3.9814814814814817E-3</v>
      </c>
      <c r="Z30" s="1">
        <f>Table1[[#This Row],[Вело 6.2 сумм]]-Table1[[#Totals],[Вело 6.2 сумм]]</f>
        <v>5.1967592592592586E-3</v>
      </c>
      <c r="AA30" s="1">
        <f>Table1[[#This Row],[Вело 9.3 сумм]]-Table1[[#Totals],[Вело 9.3 сумм]]</f>
        <v>6.0763888888888916E-3</v>
      </c>
      <c r="AB30" s="1">
        <f>Table1[[#This Row],[Вело 12.4 сумм]]-Table1[[#Totals],[Вело 12.4 сумм]]</f>
        <v>7.2106481481481466E-3</v>
      </c>
      <c r="AC30" s="1">
        <f>Table1[[#This Row],[Бег 1 сумм]]-Table1[[#Totals],[Бег 1 сумм]]</f>
        <v>7.800925925925923E-3</v>
      </c>
      <c r="AD30" s="1">
        <f>Table1[[#This Row],[Бег 2 сумм]]-Table1[[#Totals],[Бег 2 сумм]]</f>
        <v>8.4490740740740741E-3</v>
      </c>
      <c r="AE30" s="1">
        <f>Table1[[#This Row],[Бег 3 сумм]]-Table1[[#Totals],[Бег 3 сумм]]</f>
        <v>8.8657407407407365E-3</v>
      </c>
    </row>
    <row r="31" spans="1:31" x14ac:dyDescent="0.2">
      <c r="A31">
        <v>30</v>
      </c>
      <c r="B31" t="s">
        <v>45</v>
      </c>
      <c r="C31">
        <v>55</v>
      </c>
      <c r="D31" t="s">
        <v>1</v>
      </c>
      <c r="E31" t="s">
        <v>2</v>
      </c>
      <c r="F31" s="1">
        <v>4.8495370370370368E-3</v>
      </c>
      <c r="G31" s="1">
        <v>6.0069444444444441E-3</v>
      </c>
      <c r="H31" s="1">
        <v>1.207175925925926E-2</v>
      </c>
      <c r="I31" s="1">
        <v>1.8113425925925925E-2</v>
      </c>
      <c r="J31" s="1">
        <v>2.5034722222222222E-2</v>
      </c>
      <c r="K31" s="1">
        <v>4.3518518518518515E-3</v>
      </c>
      <c r="L31" s="1">
        <v>8.7384259259259255E-3</v>
      </c>
      <c r="M31" s="1">
        <v>1.292824074074074E-2</v>
      </c>
      <c r="N31" s="1">
        <v>0</v>
      </c>
      <c r="O31" s="1">
        <f>SUM(Table1[[#This Row],[Старт_]],Table1[[#This Row],[Плавание_]])</f>
        <v>4.8495370370370368E-3</v>
      </c>
      <c r="P31" s="1">
        <f>SUM(Table1[[#This Row],[Плавание сумм]],Table1[[#This Row],[Вело 3.1 км_]])</f>
        <v>1.0856481481481481E-2</v>
      </c>
      <c r="Q31" s="1">
        <f>SUM(Table1[[#This Row],[Плавание сумм]],Table1[[#This Row],[Вело 6.2 км_]])</f>
        <v>1.6921296296296295E-2</v>
      </c>
      <c r="R31" s="1">
        <f>SUM(Table1[[#This Row],[Плавание сумм]],Table1[[#This Row],[Вело 9.3 км_]])</f>
        <v>2.2962962962962963E-2</v>
      </c>
      <c r="S31" s="1">
        <f>SUM(Table1[[#This Row],[Плавание сумм]],Table1[[#This Row],[Вело 12.4 км_]])</f>
        <v>2.988425925925926E-2</v>
      </c>
      <c r="T31" s="1">
        <f>SUM(Table1[[#This Row],[Вело 12.4 сумм]],Table1[[#This Row],[Бег 1 км_]])</f>
        <v>3.4236111111111113E-2</v>
      </c>
      <c r="U31" s="1">
        <f>SUM(Table1[[#This Row],[Вело 12.4 сумм]],Table1[[#This Row],[Бег 2 км_]])</f>
        <v>3.8622685185185184E-2</v>
      </c>
      <c r="V31" s="1">
        <f>SUM(Table1[[#This Row],[Вело 12.4 сумм]],Table1[[#This Row],[Бег 3 км_]])</f>
        <v>4.2812500000000003E-2</v>
      </c>
      <c r="W31" s="1">
        <f>Table1[[#This Row],[Старт_]]-Table1[[#Totals],[Старт_]]</f>
        <v>0</v>
      </c>
      <c r="X31" s="1">
        <f>Table1[[#This Row],[Плавание сумм]]-Table1[[#Totals],[Плавание сумм]]</f>
        <v>3.9351851851851787E-4</v>
      </c>
      <c r="Y31" s="1">
        <f>Table1[[#This Row],[Вело 3.1 сумм]]-Table1[[#Totals],[Вело 3.1 сумм]]</f>
        <v>1.3194444444444425E-3</v>
      </c>
      <c r="Z31" s="1">
        <f>Table1[[#This Row],[Вело 6.2 сумм]]-Table1[[#Totals],[Вело 6.2 сумм]]</f>
        <v>2.5231481481481459E-3</v>
      </c>
      <c r="AA31" s="1">
        <f>Table1[[#This Row],[Вело 9.3 сумм]]-Table1[[#Totals],[Вело 9.3 сумм]]</f>
        <v>3.4606481481481502E-3</v>
      </c>
      <c r="AB31" s="1">
        <f>Table1[[#This Row],[Вело 12.4 сумм]]-Table1[[#Totals],[Вело 12.4 сумм]]</f>
        <v>5.0115740740740745E-3</v>
      </c>
      <c r="AC31" s="1">
        <f>Table1[[#This Row],[Бег 1 сумм]]-Table1[[#Totals],[Бег 1 сумм]]</f>
        <v>6.4236111111111126E-3</v>
      </c>
      <c r="AD31" s="1">
        <f>Table1[[#This Row],[Бег 2 сумм]]-Table1[[#Totals],[Бег 2 сумм]]</f>
        <v>7.8240740740740736E-3</v>
      </c>
      <c r="AE31" s="1">
        <f>Table1[[#This Row],[Бег 3 сумм]]-Table1[[#Totals],[Бег 3 сумм]]</f>
        <v>9.0509259259259275E-3</v>
      </c>
    </row>
    <row r="32" spans="1:31" x14ac:dyDescent="0.2">
      <c r="A32">
        <v>31</v>
      </c>
      <c r="B32" t="s">
        <v>46</v>
      </c>
      <c r="C32">
        <v>42</v>
      </c>
      <c r="D32" t="s">
        <v>47</v>
      </c>
      <c r="E32" t="s">
        <v>5</v>
      </c>
      <c r="F32" s="1">
        <v>6.0995370370370361E-3</v>
      </c>
      <c r="G32" s="1">
        <v>6.4699074074074069E-3</v>
      </c>
      <c r="H32" s="1">
        <v>1.2812499999999999E-2</v>
      </c>
      <c r="I32" s="1">
        <v>2.0219907407407409E-2</v>
      </c>
      <c r="J32" s="1">
        <v>2.7303240740740743E-2</v>
      </c>
      <c r="K32" s="1">
        <v>2.9745370370370373E-3</v>
      </c>
      <c r="L32" s="1">
        <v>6.2615740740740748E-3</v>
      </c>
      <c r="M32" s="1">
        <v>9.479166666666667E-3</v>
      </c>
      <c r="N32" s="1">
        <v>0</v>
      </c>
      <c r="O32" s="1">
        <f>SUM(Table1[[#This Row],[Старт_]],Table1[[#This Row],[Плавание_]])</f>
        <v>6.0995370370370361E-3</v>
      </c>
      <c r="P32" s="1">
        <f>SUM(Table1[[#This Row],[Плавание сумм]],Table1[[#This Row],[Вело 3.1 км_]])</f>
        <v>1.2569444444444442E-2</v>
      </c>
      <c r="Q32" s="1">
        <f>SUM(Table1[[#This Row],[Плавание сумм]],Table1[[#This Row],[Вело 6.2 км_]])</f>
        <v>1.8912037037037036E-2</v>
      </c>
      <c r="R32" s="1">
        <f>SUM(Table1[[#This Row],[Плавание сумм]],Table1[[#This Row],[Вело 9.3 км_]])</f>
        <v>2.6319444444444444E-2</v>
      </c>
      <c r="S32" s="1">
        <f>SUM(Table1[[#This Row],[Плавание сумм]],Table1[[#This Row],[Вело 12.4 км_]])</f>
        <v>3.3402777777777781E-2</v>
      </c>
      <c r="T32" s="1">
        <f>SUM(Table1[[#This Row],[Вело 12.4 сумм]],Table1[[#This Row],[Бег 1 км_]])</f>
        <v>3.6377314814814821E-2</v>
      </c>
      <c r="U32" s="1">
        <f>SUM(Table1[[#This Row],[Вело 12.4 сумм]],Table1[[#This Row],[Бег 2 км_]])</f>
        <v>3.9664351851851853E-2</v>
      </c>
      <c r="V32" s="1">
        <f>SUM(Table1[[#This Row],[Вело 12.4 сумм]],Table1[[#This Row],[Бег 3 км_]])</f>
        <v>4.2881944444444445E-2</v>
      </c>
      <c r="W32" s="1">
        <f>Table1[[#This Row],[Старт_]]-Table1[[#Totals],[Старт_]]</f>
        <v>0</v>
      </c>
      <c r="X32" s="1">
        <f>Table1[[#This Row],[Плавание сумм]]-Table1[[#Totals],[Плавание сумм]]</f>
        <v>1.6435185185185172E-3</v>
      </c>
      <c r="Y32" s="1">
        <f>Table1[[#This Row],[Вело 3.1 сумм]]-Table1[[#Totals],[Вело 3.1 сумм]]</f>
        <v>3.0324074074074038E-3</v>
      </c>
      <c r="Z32" s="1">
        <f>Table1[[#This Row],[Вело 6.2 сумм]]-Table1[[#Totals],[Вело 6.2 сумм]]</f>
        <v>4.5138888888888867E-3</v>
      </c>
      <c r="AA32" s="1">
        <f>Table1[[#This Row],[Вело 9.3 сумм]]-Table1[[#Totals],[Вело 9.3 сумм]]</f>
        <v>6.8171296296296313E-3</v>
      </c>
      <c r="AB32" s="1">
        <f>Table1[[#This Row],[Вело 12.4 сумм]]-Table1[[#Totals],[Вело 12.4 сумм]]</f>
        <v>8.5300925925925961E-3</v>
      </c>
      <c r="AC32" s="1">
        <f>Table1[[#This Row],[Бег 1 сумм]]-Table1[[#Totals],[Бег 1 сумм]]</f>
        <v>8.5648148148148202E-3</v>
      </c>
      <c r="AD32" s="1">
        <f>Table1[[#This Row],[Бег 2 сумм]]-Table1[[#Totals],[Бег 2 сумм]]</f>
        <v>8.8657407407407435E-3</v>
      </c>
      <c r="AE32" s="1">
        <f>Table1[[#This Row],[Бег 3 сумм]]-Table1[[#Totals],[Бег 3 сумм]]</f>
        <v>9.120370370370369E-3</v>
      </c>
    </row>
    <row r="33" spans="1:31" x14ac:dyDescent="0.2">
      <c r="A33">
        <v>32</v>
      </c>
      <c r="B33" t="s">
        <v>48</v>
      </c>
      <c r="C33">
        <v>41</v>
      </c>
      <c r="D33" t="s">
        <v>7</v>
      </c>
      <c r="E33" t="s">
        <v>49</v>
      </c>
      <c r="F33" s="1">
        <v>5.9606481481481489E-3</v>
      </c>
      <c r="G33" s="1">
        <v>6.7245370370370367E-3</v>
      </c>
      <c r="H33" s="1">
        <v>1.3344907407407408E-2</v>
      </c>
      <c r="I33" s="1">
        <v>1.9780092592592592E-2</v>
      </c>
      <c r="J33" s="1">
        <v>2.6481481481481481E-2</v>
      </c>
      <c r="K33" s="1">
        <v>3.4375E-3</v>
      </c>
      <c r="L33" s="1">
        <v>7.0486111111111105E-3</v>
      </c>
      <c r="M33" s="1">
        <v>1.082175925925926E-2</v>
      </c>
      <c r="N33" s="1">
        <v>0</v>
      </c>
      <c r="O33" s="1">
        <f>SUM(Table1[[#This Row],[Старт_]],Table1[[#This Row],[Плавание_]])</f>
        <v>5.9606481481481489E-3</v>
      </c>
      <c r="P33" s="1">
        <f>SUM(Table1[[#This Row],[Плавание сумм]],Table1[[#This Row],[Вело 3.1 км_]])</f>
        <v>1.2685185185185185E-2</v>
      </c>
      <c r="Q33" s="1">
        <f>SUM(Table1[[#This Row],[Плавание сумм]],Table1[[#This Row],[Вело 6.2 км_]])</f>
        <v>1.9305555555555555E-2</v>
      </c>
      <c r="R33" s="1">
        <f>SUM(Table1[[#This Row],[Плавание сумм]],Table1[[#This Row],[Вело 9.3 км_]])</f>
        <v>2.5740740740740741E-2</v>
      </c>
      <c r="S33" s="1">
        <f>SUM(Table1[[#This Row],[Плавание сумм]],Table1[[#This Row],[Вело 12.4 км_]])</f>
        <v>3.2442129629629626E-2</v>
      </c>
      <c r="T33" s="1">
        <f>SUM(Table1[[#This Row],[Вело 12.4 сумм]],Table1[[#This Row],[Бег 1 км_]])</f>
        <v>3.5879629629629629E-2</v>
      </c>
      <c r="U33" s="1">
        <f>SUM(Table1[[#This Row],[Вело 12.4 сумм]],Table1[[#This Row],[Бег 2 км_]])</f>
        <v>3.9490740740740736E-2</v>
      </c>
      <c r="V33" s="1">
        <f>SUM(Table1[[#This Row],[Вело 12.4 сумм]],Table1[[#This Row],[Бег 3 км_]])</f>
        <v>4.3263888888888886E-2</v>
      </c>
      <c r="W33" s="1">
        <f>Table1[[#This Row],[Старт_]]-Table1[[#Totals],[Старт_]]</f>
        <v>0</v>
      </c>
      <c r="X33" s="1">
        <f>Table1[[#This Row],[Плавание сумм]]-Table1[[#Totals],[Плавание сумм]]</f>
        <v>1.5046296296296301E-3</v>
      </c>
      <c r="Y33" s="1">
        <f>Table1[[#This Row],[Вело 3.1 сумм]]-Table1[[#Totals],[Вело 3.1 сумм]]</f>
        <v>3.1481481481481464E-3</v>
      </c>
      <c r="Z33" s="1">
        <f>Table1[[#This Row],[Вело 6.2 сумм]]-Table1[[#Totals],[Вело 6.2 сумм]]</f>
        <v>4.9074074074074055E-3</v>
      </c>
      <c r="AA33" s="1">
        <f>Table1[[#This Row],[Вело 9.3 сумм]]-Table1[[#Totals],[Вело 9.3 сумм]]</f>
        <v>6.2384259259259285E-3</v>
      </c>
      <c r="AB33" s="1">
        <f>Table1[[#This Row],[Вело 12.4 сумм]]-Table1[[#Totals],[Вело 12.4 сумм]]</f>
        <v>7.5694444444444411E-3</v>
      </c>
      <c r="AC33" s="1">
        <f>Table1[[#This Row],[Бег 1 сумм]]-Table1[[#Totals],[Бег 1 сумм]]</f>
        <v>8.067129629629629E-3</v>
      </c>
      <c r="AD33" s="1">
        <f>Table1[[#This Row],[Бег 2 сумм]]-Table1[[#Totals],[Бег 2 сумм]]</f>
        <v>8.692129629629626E-3</v>
      </c>
      <c r="AE33" s="1">
        <f>Table1[[#This Row],[Бег 3 сумм]]-Table1[[#Totals],[Бег 3 сумм]]</f>
        <v>9.5023148148148107E-3</v>
      </c>
    </row>
    <row r="34" spans="1:31" x14ac:dyDescent="0.2">
      <c r="A34">
        <v>33</v>
      </c>
      <c r="B34" t="s">
        <v>50</v>
      </c>
      <c r="C34">
        <v>50</v>
      </c>
      <c r="F34" s="1">
        <v>6.3541666666666668E-3</v>
      </c>
      <c r="G34" s="1">
        <v>6.168981481481481E-3</v>
      </c>
      <c r="H34" s="1">
        <v>1.2268518518518519E-2</v>
      </c>
      <c r="I34" s="1">
        <v>1.8518518518518521E-2</v>
      </c>
      <c r="J34" s="1">
        <v>2.5057870370370373E-2</v>
      </c>
      <c r="K34" s="1">
        <v>4.0856481481481481E-3</v>
      </c>
      <c r="L34" s="1">
        <v>8.2407407407407412E-3</v>
      </c>
      <c r="M34" s="1">
        <v>1.2256944444444444E-2</v>
      </c>
      <c r="N34" s="1">
        <v>0</v>
      </c>
      <c r="O34" s="1">
        <f>SUM(Table1[[#This Row],[Старт_]],Table1[[#This Row],[Плавание_]])</f>
        <v>6.3541666666666668E-3</v>
      </c>
      <c r="P34" s="1">
        <f>SUM(Table1[[#This Row],[Плавание сумм]],Table1[[#This Row],[Вело 3.1 км_]])</f>
        <v>1.2523148148148148E-2</v>
      </c>
      <c r="Q34" s="1">
        <f>SUM(Table1[[#This Row],[Плавание сумм]],Table1[[#This Row],[Вело 6.2 км_]])</f>
        <v>1.8622685185185187E-2</v>
      </c>
      <c r="R34" s="1">
        <f>SUM(Table1[[#This Row],[Плавание сумм]],Table1[[#This Row],[Вело 9.3 км_]])</f>
        <v>2.4872685185185189E-2</v>
      </c>
      <c r="S34" s="1">
        <f>SUM(Table1[[#This Row],[Плавание сумм]],Table1[[#This Row],[Вело 12.4 км_]])</f>
        <v>3.1412037037037037E-2</v>
      </c>
      <c r="T34" s="1">
        <f>SUM(Table1[[#This Row],[Вело 12.4 сумм]],Table1[[#This Row],[Бег 1 км_]])</f>
        <v>3.5497685185185188E-2</v>
      </c>
      <c r="U34" s="1">
        <f>SUM(Table1[[#This Row],[Вело 12.4 сумм]],Table1[[#This Row],[Бег 2 км_]])</f>
        <v>3.965277777777778E-2</v>
      </c>
      <c r="V34" s="1">
        <f>SUM(Table1[[#This Row],[Вело 12.4 сумм]],Table1[[#This Row],[Бег 3 км_]])</f>
        <v>4.3668981481481482E-2</v>
      </c>
      <c r="W34" s="1">
        <f>Table1[[#This Row],[Старт_]]-Table1[[#Totals],[Старт_]]</f>
        <v>0</v>
      </c>
      <c r="X34" s="1">
        <f>Table1[[#This Row],[Плавание сумм]]-Table1[[#Totals],[Плавание сумм]]</f>
        <v>1.8981481481481479E-3</v>
      </c>
      <c r="Y34" s="1">
        <f>Table1[[#This Row],[Вело 3.1 сумм]]-Table1[[#Totals],[Вело 3.1 сумм]]</f>
        <v>2.9861111111111095E-3</v>
      </c>
      <c r="Z34" s="1">
        <f>Table1[[#This Row],[Вело 6.2 сумм]]-Table1[[#Totals],[Вело 6.2 сумм]]</f>
        <v>4.2245370370370371E-3</v>
      </c>
      <c r="AA34" s="1">
        <f>Table1[[#This Row],[Вело 9.3 сумм]]-Table1[[#Totals],[Вело 9.3 сумм]]</f>
        <v>5.370370370370376E-3</v>
      </c>
      <c r="AB34" s="1">
        <f>Table1[[#This Row],[Вело 12.4 сумм]]-Table1[[#Totals],[Вело 12.4 сумм]]</f>
        <v>6.5393518518518517E-3</v>
      </c>
      <c r="AC34" s="1">
        <f>Table1[[#This Row],[Бег 1 сумм]]-Table1[[#Totals],[Бег 1 сумм]]</f>
        <v>7.6851851851851873E-3</v>
      </c>
      <c r="AD34" s="1">
        <f>Table1[[#This Row],[Бег 2 сумм]]-Table1[[#Totals],[Бег 2 сумм]]</f>
        <v>8.8541666666666699E-3</v>
      </c>
      <c r="AE34" s="1">
        <f>Table1[[#This Row],[Бег 3 сумм]]-Table1[[#Totals],[Бег 3 сумм]]</f>
        <v>9.9074074074074064E-3</v>
      </c>
    </row>
    <row r="35" spans="1:31" x14ac:dyDescent="0.2">
      <c r="A35">
        <v>34</v>
      </c>
      <c r="B35" t="s">
        <v>51</v>
      </c>
      <c r="C35">
        <v>31</v>
      </c>
      <c r="D35" t="s">
        <v>1</v>
      </c>
      <c r="E35" t="s">
        <v>2</v>
      </c>
      <c r="F35" s="1">
        <v>4.5254629629629629E-3</v>
      </c>
      <c r="G35" s="1">
        <v>6.782407407407408E-3</v>
      </c>
      <c r="H35" s="1">
        <v>1.3634259259259257E-2</v>
      </c>
      <c r="I35" s="1">
        <v>2.071759259259259E-2</v>
      </c>
      <c r="J35" s="1">
        <v>2.7754629629629629E-2</v>
      </c>
      <c r="K35" s="1">
        <v>3.3680555555555551E-3</v>
      </c>
      <c r="L35" s="1">
        <v>7.0601851851851841E-3</v>
      </c>
      <c r="M35" s="1">
        <v>1.1550925925925925E-2</v>
      </c>
      <c r="N35" s="1">
        <v>0</v>
      </c>
      <c r="O35" s="1">
        <f>SUM(Table1[[#This Row],[Старт_]],Table1[[#This Row],[Плавание_]])</f>
        <v>4.5254629629629629E-3</v>
      </c>
      <c r="P35" s="1">
        <f>SUM(Table1[[#This Row],[Плавание сумм]],Table1[[#This Row],[Вело 3.1 км_]])</f>
        <v>1.1307870370370371E-2</v>
      </c>
      <c r="Q35" s="1">
        <f>SUM(Table1[[#This Row],[Плавание сумм]],Table1[[#This Row],[Вело 6.2 км_]])</f>
        <v>1.8159722222222219E-2</v>
      </c>
      <c r="R35" s="1">
        <f>SUM(Table1[[#This Row],[Плавание сумм]],Table1[[#This Row],[Вело 9.3 км_]])</f>
        <v>2.5243055555555553E-2</v>
      </c>
      <c r="S35" s="1">
        <f>SUM(Table1[[#This Row],[Плавание сумм]],Table1[[#This Row],[Вело 12.4 км_]])</f>
        <v>3.2280092592592589E-2</v>
      </c>
      <c r="T35" s="1">
        <f>SUM(Table1[[#This Row],[Вело 12.4 сумм]],Table1[[#This Row],[Бег 1 км_]])</f>
        <v>3.5648148148148144E-2</v>
      </c>
      <c r="U35" s="1">
        <f>SUM(Table1[[#This Row],[Вело 12.4 сумм]],Table1[[#This Row],[Бег 2 км_]])</f>
        <v>3.9340277777777773E-2</v>
      </c>
      <c r="V35" s="1">
        <f>SUM(Table1[[#This Row],[Вело 12.4 сумм]],Table1[[#This Row],[Бег 3 км_]])</f>
        <v>4.3831018518518512E-2</v>
      </c>
      <c r="W35" s="1">
        <f>Table1[[#This Row],[Старт_]]-Table1[[#Totals],[Старт_]]</f>
        <v>0</v>
      </c>
      <c r="X35" s="1">
        <f>Table1[[#This Row],[Плавание сумм]]-Table1[[#Totals],[Плавание сумм]]</f>
        <v>6.9444444444444024E-5</v>
      </c>
      <c r="Y35" s="1">
        <f>Table1[[#This Row],[Вело 3.1 сумм]]-Table1[[#Totals],[Вело 3.1 сумм]]</f>
        <v>1.7708333333333326E-3</v>
      </c>
      <c r="Z35" s="1">
        <f>Table1[[#This Row],[Вело 6.2 сумм]]-Table1[[#Totals],[Вело 6.2 сумм]]</f>
        <v>3.76157407407407E-3</v>
      </c>
      <c r="AA35" s="1">
        <f>Table1[[#This Row],[Вело 9.3 сумм]]-Table1[[#Totals],[Вело 9.3 сумм]]</f>
        <v>5.7407407407407407E-3</v>
      </c>
      <c r="AB35" s="1">
        <f>Table1[[#This Row],[Вело 12.4 сумм]]-Table1[[#Totals],[Вело 12.4 сумм]]</f>
        <v>7.4074074074074042E-3</v>
      </c>
      <c r="AC35" s="1">
        <f>Table1[[#This Row],[Бег 1 сумм]]-Table1[[#Totals],[Бег 1 сумм]]</f>
        <v>7.8356481481481437E-3</v>
      </c>
      <c r="AD35" s="1">
        <f>Table1[[#This Row],[Бег 2 сумм]]-Table1[[#Totals],[Бег 2 сумм]]</f>
        <v>8.5416666666666627E-3</v>
      </c>
      <c r="AE35" s="1">
        <f>Table1[[#This Row],[Бег 3 сумм]]-Table1[[#Totals],[Бег 3 сумм]]</f>
        <v>1.0069444444444436E-2</v>
      </c>
    </row>
    <row r="36" spans="1:31" x14ac:dyDescent="0.2">
      <c r="A36">
        <v>35</v>
      </c>
      <c r="B36" t="s">
        <v>52</v>
      </c>
      <c r="C36">
        <v>40</v>
      </c>
      <c r="D36" t="s">
        <v>53</v>
      </c>
      <c r="F36" s="1">
        <v>6.6898148148148142E-3</v>
      </c>
      <c r="G36" s="1">
        <v>6.6087962962962966E-3</v>
      </c>
      <c r="H36" s="1">
        <v>1.298611111111111E-2</v>
      </c>
      <c r="I36" s="1">
        <v>1.9270833333333334E-2</v>
      </c>
      <c r="J36" s="1">
        <v>2.6712962962962966E-2</v>
      </c>
      <c r="K36" s="1">
        <v>3.425925925925926E-3</v>
      </c>
      <c r="L36" s="1">
        <v>7.1759259259259259E-3</v>
      </c>
      <c r="M36" s="1">
        <v>1.0902777777777777E-2</v>
      </c>
      <c r="N36" s="1">
        <v>0</v>
      </c>
      <c r="O36" s="1">
        <f>SUM(Table1[[#This Row],[Старт_]],Table1[[#This Row],[Плавание_]])</f>
        <v>6.6898148148148142E-3</v>
      </c>
      <c r="P36" s="1">
        <f>SUM(Table1[[#This Row],[Плавание сумм]],Table1[[#This Row],[Вело 3.1 км_]])</f>
        <v>1.3298611111111112E-2</v>
      </c>
      <c r="Q36" s="1">
        <f>SUM(Table1[[#This Row],[Плавание сумм]],Table1[[#This Row],[Вело 6.2 км_]])</f>
        <v>1.9675925925925923E-2</v>
      </c>
      <c r="R36" s="1">
        <f>SUM(Table1[[#This Row],[Плавание сумм]],Table1[[#This Row],[Вело 9.3 км_]])</f>
        <v>2.5960648148148149E-2</v>
      </c>
      <c r="S36" s="1">
        <f>SUM(Table1[[#This Row],[Плавание сумм]],Table1[[#This Row],[Вело 12.4 км_]])</f>
        <v>3.3402777777777781E-2</v>
      </c>
      <c r="T36" s="1">
        <f>SUM(Table1[[#This Row],[Вело 12.4 сумм]],Table1[[#This Row],[Бег 1 км_]])</f>
        <v>3.6828703703703711E-2</v>
      </c>
      <c r="U36" s="1">
        <f>SUM(Table1[[#This Row],[Вело 12.4 сумм]],Table1[[#This Row],[Бег 2 км_]])</f>
        <v>4.0578703703703707E-2</v>
      </c>
      <c r="V36" s="1">
        <f>SUM(Table1[[#This Row],[Вело 12.4 сумм]],Table1[[#This Row],[Бег 3 км_]])</f>
        <v>4.4305555555555556E-2</v>
      </c>
      <c r="W36" s="1">
        <f>Table1[[#This Row],[Старт_]]-Table1[[#Totals],[Старт_]]</f>
        <v>0</v>
      </c>
      <c r="X36" s="1">
        <f>Table1[[#This Row],[Плавание сумм]]-Table1[[#Totals],[Плавание сумм]]</f>
        <v>2.2337962962962954E-3</v>
      </c>
      <c r="Y36" s="1">
        <f>Table1[[#This Row],[Вело 3.1 сумм]]-Table1[[#Totals],[Вело 3.1 сумм]]</f>
        <v>3.7615740740740734E-3</v>
      </c>
      <c r="Z36" s="1">
        <f>Table1[[#This Row],[Вело 6.2 сумм]]-Table1[[#Totals],[Вело 6.2 сумм]]</f>
        <v>5.2777777777777736E-3</v>
      </c>
      <c r="AA36" s="1">
        <f>Table1[[#This Row],[Вело 9.3 сумм]]-Table1[[#Totals],[Вело 9.3 сумм]]</f>
        <v>6.4583333333333368E-3</v>
      </c>
      <c r="AB36" s="1">
        <f>Table1[[#This Row],[Вело 12.4 сумм]]-Table1[[#Totals],[Вело 12.4 сумм]]</f>
        <v>8.5300925925925961E-3</v>
      </c>
      <c r="AC36" s="1">
        <f>Table1[[#This Row],[Бег 1 сумм]]-Table1[[#Totals],[Бег 1 сумм]]</f>
        <v>9.0162037037037103E-3</v>
      </c>
      <c r="AD36" s="1">
        <f>Table1[[#This Row],[Бег 2 сумм]]-Table1[[#Totals],[Бег 2 сумм]]</f>
        <v>9.7800925925925972E-3</v>
      </c>
      <c r="AE36" s="1">
        <f>Table1[[#This Row],[Бег 3 сумм]]-Table1[[#Totals],[Бег 3 сумм]]</f>
        <v>1.0543981481481481E-2</v>
      </c>
    </row>
    <row r="37" spans="1:31" x14ac:dyDescent="0.2">
      <c r="A37">
        <v>36</v>
      </c>
      <c r="B37" t="s">
        <v>54</v>
      </c>
      <c r="C37">
        <v>28</v>
      </c>
      <c r="D37" t="s">
        <v>55</v>
      </c>
      <c r="F37" s="1">
        <v>7.4189814814814813E-3</v>
      </c>
      <c r="G37" s="1">
        <v>5.9837962962962961E-3</v>
      </c>
      <c r="H37" s="1">
        <v>1.2210648148148146E-2</v>
      </c>
      <c r="I37" s="1">
        <v>1.849537037037037E-2</v>
      </c>
      <c r="J37" s="1">
        <v>2.5312500000000002E-2</v>
      </c>
      <c r="K37" s="1">
        <v>4.0046296296296297E-3</v>
      </c>
      <c r="L37" s="1">
        <v>7.9745370370370369E-3</v>
      </c>
      <c r="M37" s="1">
        <v>1.1724537037037035E-2</v>
      </c>
      <c r="N37" s="1">
        <v>0</v>
      </c>
      <c r="O37" s="1">
        <f>SUM(Table1[[#This Row],[Старт_]],Table1[[#This Row],[Плавание_]])</f>
        <v>7.4189814814814813E-3</v>
      </c>
      <c r="P37" s="1">
        <f>SUM(Table1[[#This Row],[Плавание сумм]],Table1[[#This Row],[Вело 3.1 км_]])</f>
        <v>1.3402777777777777E-2</v>
      </c>
      <c r="Q37" s="1">
        <f>SUM(Table1[[#This Row],[Плавание сумм]],Table1[[#This Row],[Вело 6.2 км_]])</f>
        <v>1.9629629629629629E-2</v>
      </c>
      <c r="R37" s="1">
        <f>SUM(Table1[[#This Row],[Плавание сумм]],Table1[[#This Row],[Вело 9.3 км_]])</f>
        <v>2.5914351851851852E-2</v>
      </c>
      <c r="S37" s="1">
        <f>SUM(Table1[[#This Row],[Плавание сумм]],Table1[[#This Row],[Вело 12.4 км_]])</f>
        <v>3.2731481481481486E-2</v>
      </c>
      <c r="T37" s="1">
        <f>SUM(Table1[[#This Row],[Вело 12.4 сумм]],Table1[[#This Row],[Бег 1 км_]])</f>
        <v>3.6736111111111115E-2</v>
      </c>
      <c r="U37" s="1">
        <f>SUM(Table1[[#This Row],[Вело 12.4 сумм]],Table1[[#This Row],[Бег 2 км_]])</f>
        <v>4.0706018518518523E-2</v>
      </c>
      <c r="V37" s="1">
        <f>SUM(Table1[[#This Row],[Вело 12.4 сумм]],Table1[[#This Row],[Бег 3 км_]])</f>
        <v>4.445601851851852E-2</v>
      </c>
      <c r="W37" s="1">
        <f>Table1[[#This Row],[Старт_]]-Table1[[#Totals],[Старт_]]</f>
        <v>0</v>
      </c>
      <c r="X37" s="1">
        <f>Table1[[#This Row],[Плавание сумм]]-Table1[[#Totals],[Плавание сумм]]</f>
        <v>2.9629629629629624E-3</v>
      </c>
      <c r="Y37" s="1">
        <f>Table1[[#This Row],[Вело 3.1 сумм]]-Table1[[#Totals],[Вело 3.1 сумм]]</f>
        <v>3.865740740740739E-3</v>
      </c>
      <c r="Z37" s="1">
        <f>Table1[[#This Row],[Вело 6.2 сумм]]-Table1[[#Totals],[Вело 6.2 сумм]]</f>
        <v>5.2314814814814793E-3</v>
      </c>
      <c r="AA37" s="1">
        <f>Table1[[#This Row],[Вело 9.3 сумм]]-Table1[[#Totals],[Вело 9.3 сумм]]</f>
        <v>6.412037037037039E-3</v>
      </c>
      <c r="AB37" s="1">
        <f>Table1[[#This Row],[Вело 12.4 сумм]]-Table1[[#Totals],[Вело 12.4 сумм]]</f>
        <v>7.8587962962963012E-3</v>
      </c>
      <c r="AC37" s="1">
        <f>Table1[[#This Row],[Бег 1 сумм]]-Table1[[#Totals],[Бег 1 сумм]]</f>
        <v>8.9236111111111148E-3</v>
      </c>
      <c r="AD37" s="1">
        <f>Table1[[#This Row],[Бег 2 сумм]]-Table1[[#Totals],[Бег 2 сумм]]</f>
        <v>9.9074074074074134E-3</v>
      </c>
      <c r="AE37" s="1">
        <f>Table1[[#This Row],[Бег 3 сумм]]-Table1[[#Totals],[Бег 3 сумм]]</f>
        <v>1.0694444444444444E-2</v>
      </c>
    </row>
    <row r="38" spans="1:31" x14ac:dyDescent="0.2">
      <c r="A38">
        <v>37</v>
      </c>
      <c r="B38" t="s">
        <v>56</v>
      </c>
      <c r="C38">
        <v>32</v>
      </c>
      <c r="D38" t="s">
        <v>7</v>
      </c>
      <c r="F38" s="1">
        <v>5.3356481481481484E-3</v>
      </c>
      <c r="G38" s="1">
        <v>6.7245370370370367E-3</v>
      </c>
      <c r="H38" s="1">
        <v>1.3321759259259261E-2</v>
      </c>
      <c r="I38" s="1">
        <v>1.9768518518518515E-2</v>
      </c>
      <c r="J38" s="1">
        <v>2.6608796296296297E-2</v>
      </c>
      <c r="K38" s="1">
        <v>4.0046296296296297E-3</v>
      </c>
      <c r="L38" s="1">
        <v>8.2523148148148148E-3</v>
      </c>
      <c r="M38" s="1">
        <v>1.2569444444444446E-2</v>
      </c>
      <c r="N38" s="1">
        <v>0</v>
      </c>
      <c r="O38" s="1">
        <f>SUM(Table1[[#This Row],[Старт_]],Table1[[#This Row],[Плавание_]])</f>
        <v>5.3356481481481484E-3</v>
      </c>
      <c r="P38" s="1">
        <f>SUM(Table1[[#This Row],[Плавание сумм]],Table1[[#This Row],[Вело 3.1 км_]])</f>
        <v>1.2060185185185184E-2</v>
      </c>
      <c r="Q38" s="1">
        <f>SUM(Table1[[#This Row],[Плавание сумм]],Table1[[#This Row],[Вело 6.2 км_]])</f>
        <v>1.8657407407407407E-2</v>
      </c>
      <c r="R38" s="1">
        <f>SUM(Table1[[#This Row],[Плавание сумм]],Table1[[#This Row],[Вело 9.3 км_]])</f>
        <v>2.5104166666666664E-2</v>
      </c>
      <c r="S38" s="1">
        <f>SUM(Table1[[#This Row],[Плавание сумм]],Table1[[#This Row],[Вело 12.4 км_]])</f>
        <v>3.1944444444444442E-2</v>
      </c>
      <c r="T38" s="1">
        <f>SUM(Table1[[#This Row],[Вело 12.4 сумм]],Table1[[#This Row],[Бег 1 км_]])</f>
        <v>3.5949074074074071E-2</v>
      </c>
      <c r="U38" s="1">
        <f>SUM(Table1[[#This Row],[Вело 12.4 сумм]],Table1[[#This Row],[Бег 2 км_]])</f>
        <v>4.0196759259259258E-2</v>
      </c>
      <c r="V38" s="1">
        <f>SUM(Table1[[#This Row],[Вело 12.4 сумм]],Table1[[#This Row],[Бег 3 км_]])</f>
        <v>4.4513888888888888E-2</v>
      </c>
      <c r="W38" s="1">
        <f>Table1[[#This Row],[Старт_]]-Table1[[#Totals],[Старт_]]</f>
        <v>0</v>
      </c>
      <c r="X38" s="1">
        <f>Table1[[#This Row],[Плавание сумм]]-Table1[[#Totals],[Плавание сумм]]</f>
        <v>8.7962962962962951E-4</v>
      </c>
      <c r="Y38" s="1">
        <f>Table1[[#This Row],[Вело 3.1 сумм]]-Table1[[#Totals],[Вело 3.1 сумм]]</f>
        <v>2.5231481481481459E-3</v>
      </c>
      <c r="Z38" s="1">
        <f>Table1[[#This Row],[Вело 6.2 сумм]]-Table1[[#Totals],[Вело 6.2 сумм]]</f>
        <v>4.2592592592592578E-3</v>
      </c>
      <c r="AA38" s="1">
        <f>Table1[[#This Row],[Вело 9.3 сумм]]-Table1[[#Totals],[Вело 9.3 сумм]]</f>
        <v>5.6018518518518509E-3</v>
      </c>
      <c r="AB38" s="1">
        <f>Table1[[#This Row],[Вело 12.4 сумм]]-Table1[[#Totals],[Вело 12.4 сумм]]</f>
        <v>7.0717592592592568E-3</v>
      </c>
      <c r="AC38" s="1">
        <f>Table1[[#This Row],[Бег 1 сумм]]-Table1[[#Totals],[Бег 1 сумм]]</f>
        <v>8.1365740740740704E-3</v>
      </c>
      <c r="AD38" s="1">
        <f>Table1[[#This Row],[Бег 2 сумм]]-Table1[[#Totals],[Бег 2 сумм]]</f>
        <v>9.3981481481481485E-3</v>
      </c>
      <c r="AE38" s="1">
        <f>Table1[[#This Row],[Бег 3 сумм]]-Table1[[#Totals],[Бег 3 сумм]]</f>
        <v>1.0752314814814812E-2</v>
      </c>
    </row>
    <row r="39" spans="1:31" x14ac:dyDescent="0.2">
      <c r="A39">
        <v>38</v>
      </c>
      <c r="B39" t="s">
        <v>57</v>
      </c>
      <c r="C39">
        <v>43</v>
      </c>
      <c r="D39" t="s">
        <v>1</v>
      </c>
      <c r="F39" s="1">
        <v>7.3495370370370372E-3</v>
      </c>
      <c r="G39" s="1">
        <v>6.5856481481481469E-3</v>
      </c>
      <c r="H39" s="1">
        <v>1.3171296296296294E-2</v>
      </c>
      <c r="I39" s="1">
        <v>1.9733796296296298E-2</v>
      </c>
      <c r="J39" s="1">
        <v>2.6678240740740738E-2</v>
      </c>
      <c r="K39" s="1">
        <v>3.483796296296296E-3</v>
      </c>
      <c r="L39" s="1">
        <v>7.0601851851851841E-3</v>
      </c>
      <c r="M39" s="1">
        <v>1.0532407407407407E-2</v>
      </c>
      <c r="N39" s="1">
        <v>0</v>
      </c>
      <c r="O39" s="1">
        <f>SUM(Table1[[#This Row],[Старт_]],Table1[[#This Row],[Плавание_]])</f>
        <v>7.3495370370370372E-3</v>
      </c>
      <c r="P39" s="1">
        <f>SUM(Table1[[#This Row],[Плавание сумм]],Table1[[#This Row],[Вело 3.1 км_]])</f>
        <v>1.3935185185185184E-2</v>
      </c>
      <c r="Q39" s="1">
        <f>SUM(Table1[[#This Row],[Плавание сумм]],Table1[[#This Row],[Вело 6.2 км_]])</f>
        <v>2.0520833333333332E-2</v>
      </c>
      <c r="R39" s="1">
        <f>SUM(Table1[[#This Row],[Плавание сумм]],Table1[[#This Row],[Вело 9.3 км_]])</f>
        <v>2.7083333333333334E-2</v>
      </c>
      <c r="S39" s="1">
        <f>SUM(Table1[[#This Row],[Плавание сумм]],Table1[[#This Row],[Вело 12.4 км_]])</f>
        <v>3.4027777777777775E-2</v>
      </c>
      <c r="T39" s="1">
        <f>SUM(Table1[[#This Row],[Вело 12.4 сумм]],Table1[[#This Row],[Бег 1 км_]])</f>
        <v>3.7511574074074072E-2</v>
      </c>
      <c r="U39" s="1">
        <f>SUM(Table1[[#This Row],[Вело 12.4 сумм]],Table1[[#This Row],[Бег 2 км_]])</f>
        <v>4.1087962962962958E-2</v>
      </c>
      <c r="V39" s="1">
        <f>SUM(Table1[[#This Row],[Вело 12.4 сумм]],Table1[[#This Row],[Бег 3 км_]])</f>
        <v>4.4560185185185182E-2</v>
      </c>
      <c r="W39" s="1">
        <f>Table1[[#This Row],[Старт_]]-Table1[[#Totals],[Старт_]]</f>
        <v>0</v>
      </c>
      <c r="X39" s="1">
        <f>Table1[[#This Row],[Плавание сумм]]-Table1[[#Totals],[Плавание сумм]]</f>
        <v>2.8935185185185184E-3</v>
      </c>
      <c r="Y39" s="1">
        <f>Table1[[#This Row],[Вело 3.1 сумм]]-Table1[[#Totals],[Вело 3.1 сумм]]</f>
        <v>4.3981481481481458E-3</v>
      </c>
      <c r="Z39" s="1">
        <f>Table1[[#This Row],[Вело 6.2 сумм]]-Table1[[#Totals],[Вело 6.2 сумм]]</f>
        <v>6.1226851851851824E-3</v>
      </c>
      <c r="AA39" s="1">
        <f>Table1[[#This Row],[Вело 9.3 сумм]]-Table1[[#Totals],[Вело 9.3 сумм]]</f>
        <v>7.5810185185185217E-3</v>
      </c>
      <c r="AB39" s="1">
        <f>Table1[[#This Row],[Вело 12.4 сумм]]-Table1[[#Totals],[Вело 12.4 сумм]]</f>
        <v>9.1550925925925897E-3</v>
      </c>
      <c r="AC39" s="1">
        <f>Table1[[#This Row],[Бег 1 сумм]]-Table1[[#Totals],[Бег 1 сумм]]</f>
        <v>9.6990740740740718E-3</v>
      </c>
      <c r="AD39" s="1">
        <f>Table1[[#This Row],[Бег 2 сумм]]-Table1[[#Totals],[Бег 2 сумм]]</f>
        <v>1.0289351851851848E-2</v>
      </c>
      <c r="AE39" s="1">
        <f>Table1[[#This Row],[Бег 3 сумм]]-Table1[[#Totals],[Бег 3 сумм]]</f>
        <v>1.0798611111111106E-2</v>
      </c>
    </row>
    <row r="40" spans="1:31" x14ac:dyDescent="0.2">
      <c r="A40">
        <v>39</v>
      </c>
      <c r="B40" t="s">
        <v>58</v>
      </c>
      <c r="C40">
        <v>43</v>
      </c>
      <c r="D40" t="s">
        <v>59</v>
      </c>
      <c r="F40" s="1">
        <v>6.7708333333333336E-3</v>
      </c>
      <c r="G40" s="1">
        <v>6.053240740740741E-3</v>
      </c>
      <c r="H40" s="1">
        <v>1.1967592592592592E-2</v>
      </c>
      <c r="I40" s="1">
        <v>1.7719907407407406E-2</v>
      </c>
      <c r="J40" s="1">
        <v>2.4027777777777776E-2</v>
      </c>
      <c r="K40" s="1">
        <v>4.7453703703703703E-3</v>
      </c>
      <c r="L40" s="1">
        <v>9.5833333333333343E-3</v>
      </c>
      <c r="M40" s="1">
        <v>1.3981481481481482E-2</v>
      </c>
      <c r="N40" s="1">
        <v>0</v>
      </c>
      <c r="O40" s="1">
        <f>SUM(Table1[[#This Row],[Старт_]],Table1[[#This Row],[Плавание_]])</f>
        <v>6.7708333333333336E-3</v>
      </c>
      <c r="P40" s="1">
        <f>SUM(Table1[[#This Row],[Плавание сумм]],Table1[[#This Row],[Вело 3.1 км_]])</f>
        <v>1.2824074074074075E-2</v>
      </c>
      <c r="Q40" s="1">
        <f>SUM(Table1[[#This Row],[Плавание сумм]],Table1[[#This Row],[Вело 6.2 км_]])</f>
        <v>1.8738425925925926E-2</v>
      </c>
      <c r="R40" s="1">
        <f>SUM(Table1[[#This Row],[Плавание сумм]],Table1[[#This Row],[Вело 9.3 км_]])</f>
        <v>2.449074074074074E-2</v>
      </c>
      <c r="S40" s="1">
        <f>SUM(Table1[[#This Row],[Плавание сумм]],Table1[[#This Row],[Вело 12.4 км_]])</f>
        <v>3.079861111111111E-2</v>
      </c>
      <c r="T40" s="1">
        <f>SUM(Table1[[#This Row],[Вело 12.4 сумм]],Table1[[#This Row],[Бег 1 км_]])</f>
        <v>3.5543981481481482E-2</v>
      </c>
      <c r="U40" s="1">
        <f>SUM(Table1[[#This Row],[Вело 12.4 сумм]],Table1[[#This Row],[Бег 2 км_]])</f>
        <v>4.0381944444444443E-2</v>
      </c>
      <c r="V40" s="1">
        <f>SUM(Table1[[#This Row],[Вело 12.4 сумм]],Table1[[#This Row],[Бег 3 км_]])</f>
        <v>4.4780092592592594E-2</v>
      </c>
      <c r="W40" s="1">
        <f>Table1[[#This Row],[Старт_]]-Table1[[#Totals],[Старт_]]</f>
        <v>0</v>
      </c>
      <c r="X40" s="1">
        <f>Table1[[#This Row],[Плавание сумм]]-Table1[[#Totals],[Плавание сумм]]</f>
        <v>2.3148148148148147E-3</v>
      </c>
      <c r="Y40" s="1">
        <f>Table1[[#This Row],[Вело 3.1 сумм]]-Table1[[#Totals],[Вело 3.1 сумм]]</f>
        <v>3.2870370370370362E-3</v>
      </c>
      <c r="Z40" s="1">
        <f>Table1[[#This Row],[Вело 6.2 сумм]]-Table1[[#Totals],[Вело 6.2 сумм]]</f>
        <v>4.3402777777777762E-3</v>
      </c>
      <c r="AA40" s="1">
        <f>Table1[[#This Row],[Вело 9.3 сумм]]-Table1[[#Totals],[Вело 9.3 сумм]]</f>
        <v>4.9884259259259274E-3</v>
      </c>
      <c r="AB40" s="1">
        <f>Table1[[#This Row],[Вело 12.4 сумм]]-Table1[[#Totals],[Вело 12.4 сумм]]</f>
        <v>5.9259259259259248E-3</v>
      </c>
      <c r="AC40" s="1">
        <f>Table1[[#This Row],[Бег 1 сумм]]-Table1[[#Totals],[Бег 1 сумм]]</f>
        <v>7.7314814814814815E-3</v>
      </c>
      <c r="AD40" s="1">
        <f>Table1[[#This Row],[Бег 2 сумм]]-Table1[[#Totals],[Бег 2 сумм]]</f>
        <v>9.5833333333333326E-3</v>
      </c>
      <c r="AE40" s="1">
        <f>Table1[[#This Row],[Бег 3 сумм]]-Table1[[#Totals],[Бег 3 сумм]]</f>
        <v>1.1018518518518518E-2</v>
      </c>
    </row>
    <row r="41" spans="1:31" x14ac:dyDescent="0.2">
      <c r="A41">
        <v>41</v>
      </c>
      <c r="B41" t="s">
        <v>60</v>
      </c>
      <c r="C41">
        <v>41</v>
      </c>
      <c r="D41" t="s">
        <v>61</v>
      </c>
      <c r="F41" s="1">
        <v>7.5231481481481477E-3</v>
      </c>
      <c r="G41" s="1">
        <v>6.4930555555555549E-3</v>
      </c>
      <c r="H41" s="1">
        <v>1.298611111111111E-2</v>
      </c>
      <c r="I41" s="1">
        <v>1.9432870370370371E-2</v>
      </c>
      <c r="J41" s="1">
        <v>2.6481481481481481E-2</v>
      </c>
      <c r="K41" s="1">
        <v>3.7847222222222223E-3</v>
      </c>
      <c r="L41" s="1">
        <v>7.6157407407407415E-3</v>
      </c>
      <c r="M41" s="1">
        <v>1.1400462962962965E-2</v>
      </c>
      <c r="N41" s="1">
        <v>0</v>
      </c>
      <c r="O41" s="1">
        <f>SUM(Table1[[#This Row],[Старт_]],Table1[[#This Row],[Плавание_]])</f>
        <v>7.5231481481481477E-3</v>
      </c>
      <c r="P41" s="1">
        <f>SUM(Table1[[#This Row],[Плавание сумм]],Table1[[#This Row],[Вело 3.1 км_]])</f>
        <v>1.4016203703703703E-2</v>
      </c>
      <c r="Q41" s="1">
        <f>SUM(Table1[[#This Row],[Плавание сумм]],Table1[[#This Row],[Вело 6.2 км_]])</f>
        <v>2.0509259259259258E-2</v>
      </c>
      <c r="R41" s="1">
        <f>SUM(Table1[[#This Row],[Плавание сумм]],Table1[[#This Row],[Вело 9.3 км_]])</f>
        <v>2.6956018518518518E-2</v>
      </c>
      <c r="S41" s="1">
        <f>SUM(Table1[[#This Row],[Плавание сумм]],Table1[[#This Row],[Вело 12.4 км_]])</f>
        <v>3.4004629629629628E-2</v>
      </c>
      <c r="T41" s="1">
        <f>SUM(Table1[[#This Row],[Вело 12.4 сумм]],Table1[[#This Row],[Бег 1 км_]])</f>
        <v>3.7789351851851852E-2</v>
      </c>
      <c r="U41" s="1">
        <f>SUM(Table1[[#This Row],[Вело 12.4 сумм]],Table1[[#This Row],[Бег 2 км_]])</f>
        <v>4.162037037037037E-2</v>
      </c>
      <c r="V41" s="1">
        <f>SUM(Table1[[#This Row],[Вело 12.4 сумм]],Table1[[#This Row],[Бег 3 км_]])</f>
        <v>4.5405092592592594E-2</v>
      </c>
      <c r="W41" s="1">
        <f>Table1[[#This Row],[Старт_]]-Table1[[#Totals],[Старт_]]</f>
        <v>0</v>
      </c>
      <c r="X41" s="1">
        <f>Table1[[#This Row],[Плавание сумм]]-Table1[[#Totals],[Плавание сумм]]</f>
        <v>3.0671296296296289E-3</v>
      </c>
      <c r="Y41" s="1">
        <f>Table1[[#This Row],[Вело 3.1 сумм]]-Table1[[#Totals],[Вело 3.1 сумм]]</f>
        <v>4.4791666666666643E-3</v>
      </c>
      <c r="Z41" s="1">
        <f>Table1[[#This Row],[Вело 6.2 сумм]]-Table1[[#Totals],[Вело 6.2 сумм]]</f>
        <v>6.1111111111111088E-3</v>
      </c>
      <c r="AA41" s="1">
        <f>Table1[[#This Row],[Вело 9.3 сумм]]-Table1[[#Totals],[Вело 9.3 сумм]]</f>
        <v>7.4537037037037054E-3</v>
      </c>
      <c r="AB41" s="1">
        <f>Table1[[#This Row],[Вело 12.4 сумм]]-Table1[[#Totals],[Вело 12.4 сумм]]</f>
        <v>9.1319444444444425E-3</v>
      </c>
      <c r="AC41" s="1">
        <f>Table1[[#This Row],[Бег 1 сумм]]-Table1[[#Totals],[Бег 1 сумм]]</f>
        <v>9.9768518518518513E-3</v>
      </c>
      <c r="AD41" s="1">
        <f>Table1[[#This Row],[Бег 2 сумм]]-Table1[[#Totals],[Бег 2 сумм]]</f>
        <v>1.082175925925926E-2</v>
      </c>
      <c r="AE41" s="1">
        <f>Table1[[#This Row],[Бег 3 сумм]]-Table1[[#Totals],[Бег 3 сумм]]</f>
        <v>1.1643518518518518E-2</v>
      </c>
    </row>
    <row r="42" spans="1:31" x14ac:dyDescent="0.2">
      <c r="A42">
        <v>42</v>
      </c>
      <c r="B42" t="s">
        <v>62</v>
      </c>
      <c r="C42">
        <v>33</v>
      </c>
      <c r="D42" t="s">
        <v>1</v>
      </c>
      <c r="F42" s="1">
        <v>7.9745370370370369E-3</v>
      </c>
      <c r="G42" s="1">
        <v>6.3773148148148148E-3</v>
      </c>
      <c r="H42" s="1">
        <v>1.4293981481481482E-2</v>
      </c>
      <c r="I42" s="1">
        <v>2.0810185185185185E-2</v>
      </c>
      <c r="J42" s="1">
        <v>2.7662037037037041E-2</v>
      </c>
      <c r="K42" s="1">
        <v>3.4027777777777784E-3</v>
      </c>
      <c r="L42" s="1">
        <v>6.875E-3</v>
      </c>
      <c r="M42" s="1">
        <v>1.0254629629629629E-2</v>
      </c>
      <c r="N42" s="1">
        <v>0</v>
      </c>
      <c r="O42" s="1">
        <f>SUM(Table1[[#This Row],[Старт_]],Table1[[#This Row],[Плавание_]])</f>
        <v>7.9745370370370369E-3</v>
      </c>
      <c r="P42" s="1">
        <f>SUM(Table1[[#This Row],[Плавание сумм]],Table1[[#This Row],[Вело 3.1 км_]])</f>
        <v>1.4351851851851852E-2</v>
      </c>
      <c r="Q42" s="1">
        <f>SUM(Table1[[#This Row],[Плавание сумм]],Table1[[#This Row],[Вело 6.2 км_]])</f>
        <v>2.2268518518518521E-2</v>
      </c>
      <c r="R42" s="1">
        <f>SUM(Table1[[#This Row],[Плавание сумм]],Table1[[#This Row],[Вело 9.3 км_]])</f>
        <v>2.8784722222222222E-2</v>
      </c>
      <c r="S42" s="1">
        <f>SUM(Table1[[#This Row],[Плавание сумм]],Table1[[#This Row],[Вело 12.4 км_]])</f>
        <v>3.5636574074074077E-2</v>
      </c>
      <c r="T42" s="1">
        <f>SUM(Table1[[#This Row],[Вело 12.4 сумм]],Table1[[#This Row],[Бег 1 км_]])</f>
        <v>3.9039351851851853E-2</v>
      </c>
      <c r="U42" s="1">
        <f>SUM(Table1[[#This Row],[Вело 12.4 сумм]],Table1[[#This Row],[Бег 2 км_]])</f>
        <v>4.2511574074074077E-2</v>
      </c>
      <c r="V42" s="1">
        <f>SUM(Table1[[#This Row],[Вело 12.4 сумм]],Table1[[#This Row],[Бег 3 км_]])</f>
        <v>4.5891203703703705E-2</v>
      </c>
      <c r="W42" s="1">
        <f>Table1[[#This Row],[Старт_]]-Table1[[#Totals],[Старт_]]</f>
        <v>0</v>
      </c>
      <c r="X42" s="1">
        <f>Table1[[#This Row],[Плавание сумм]]-Table1[[#Totals],[Плавание сумм]]</f>
        <v>3.518518518518518E-3</v>
      </c>
      <c r="Y42" s="1">
        <f>Table1[[#This Row],[Вело 3.1 сумм]]-Table1[[#Totals],[Вело 3.1 сумм]]</f>
        <v>4.8148148148148134E-3</v>
      </c>
      <c r="Z42" s="1">
        <f>Table1[[#This Row],[Вело 6.2 сумм]]-Table1[[#Totals],[Вело 6.2 сумм]]</f>
        <v>7.8703703703703713E-3</v>
      </c>
      <c r="AA42" s="1">
        <f>Table1[[#This Row],[Вело 9.3 сумм]]-Table1[[#Totals],[Вело 9.3 сумм]]</f>
        <v>9.2824074074074094E-3</v>
      </c>
      <c r="AB42" s="1">
        <f>Table1[[#This Row],[Вело 12.4 сумм]]-Table1[[#Totals],[Вело 12.4 сумм]]</f>
        <v>1.0763888888888892E-2</v>
      </c>
      <c r="AC42" s="1">
        <f>Table1[[#This Row],[Бег 1 сумм]]-Table1[[#Totals],[Бег 1 сумм]]</f>
        <v>1.1226851851851852E-2</v>
      </c>
      <c r="AD42" s="1">
        <f>Table1[[#This Row],[Бег 2 сумм]]-Table1[[#Totals],[Бег 2 сумм]]</f>
        <v>1.1712962962962967E-2</v>
      </c>
      <c r="AE42" s="1">
        <f>Table1[[#This Row],[Бег 3 сумм]]-Table1[[#Totals],[Бег 3 сумм]]</f>
        <v>1.2129629629629629E-2</v>
      </c>
    </row>
    <row r="43" spans="1:31" x14ac:dyDescent="0.2">
      <c r="A43">
        <v>43</v>
      </c>
      <c r="B43" t="s">
        <v>63</v>
      </c>
      <c r="C43">
        <v>35</v>
      </c>
      <c r="D43" t="s">
        <v>64</v>
      </c>
      <c r="F43" s="1">
        <v>5.0462962962962961E-3</v>
      </c>
      <c r="G43" s="1">
        <v>6.5509259259259262E-3</v>
      </c>
      <c r="H43" s="1">
        <v>1.3402777777777777E-2</v>
      </c>
      <c r="I43" s="1">
        <v>2.0532407407407405E-2</v>
      </c>
      <c r="J43" s="1">
        <v>2.8460648148148148E-2</v>
      </c>
      <c r="K43" s="1">
        <v>4.0972222222222226E-3</v>
      </c>
      <c r="L43" s="1">
        <v>8.5300925925925926E-3</v>
      </c>
      <c r="M43" s="1">
        <v>1.2939814814814814E-2</v>
      </c>
      <c r="N43" s="1">
        <v>0</v>
      </c>
      <c r="O43" s="1">
        <f>SUM(Table1[[#This Row],[Старт_]],Table1[[#This Row],[Плавание_]])</f>
        <v>5.0462962962962961E-3</v>
      </c>
      <c r="P43" s="1">
        <f>SUM(Table1[[#This Row],[Плавание сумм]],Table1[[#This Row],[Вело 3.1 км_]])</f>
        <v>1.1597222222222222E-2</v>
      </c>
      <c r="Q43" s="1">
        <f>SUM(Table1[[#This Row],[Плавание сумм]],Table1[[#This Row],[Вело 6.2 км_]])</f>
        <v>1.8449074074074073E-2</v>
      </c>
      <c r="R43" s="1">
        <f>SUM(Table1[[#This Row],[Плавание сумм]],Table1[[#This Row],[Вело 9.3 км_]])</f>
        <v>2.5578703703703701E-2</v>
      </c>
      <c r="S43" s="1">
        <f>SUM(Table1[[#This Row],[Плавание сумм]],Table1[[#This Row],[Вело 12.4 км_]])</f>
        <v>3.3506944444444443E-2</v>
      </c>
      <c r="T43" s="1">
        <f>SUM(Table1[[#This Row],[Вело 12.4 сумм]],Table1[[#This Row],[Бег 1 км_]])</f>
        <v>3.7604166666666668E-2</v>
      </c>
      <c r="U43" s="1">
        <f>SUM(Table1[[#This Row],[Вело 12.4 сумм]],Table1[[#This Row],[Бег 2 км_]])</f>
        <v>4.2037037037037039E-2</v>
      </c>
      <c r="V43" s="1">
        <f>SUM(Table1[[#This Row],[Вело 12.4 сумм]],Table1[[#This Row],[Бег 3 км_]])</f>
        <v>4.6446759259259257E-2</v>
      </c>
      <c r="W43" s="1">
        <f>Table1[[#This Row],[Старт_]]-Table1[[#Totals],[Старт_]]</f>
        <v>0</v>
      </c>
      <c r="X43" s="1">
        <f>Table1[[#This Row],[Плавание сумм]]-Table1[[#Totals],[Плавание сумм]]</f>
        <v>5.9027777777777724E-4</v>
      </c>
      <c r="Y43" s="1">
        <f>Table1[[#This Row],[Вело 3.1 сумм]]-Table1[[#Totals],[Вело 3.1 сумм]]</f>
        <v>2.060185185185184E-3</v>
      </c>
      <c r="Z43" s="1">
        <f>Table1[[#This Row],[Вело 6.2 сумм]]-Table1[[#Totals],[Вело 6.2 сумм]]</f>
        <v>4.0509259259259231E-3</v>
      </c>
      <c r="AA43" s="1">
        <f>Table1[[#This Row],[Вело 9.3 сумм]]-Table1[[#Totals],[Вело 9.3 сумм]]</f>
        <v>6.0763888888888881E-3</v>
      </c>
      <c r="AB43" s="1">
        <f>Table1[[#This Row],[Вело 12.4 сумм]]-Table1[[#Totals],[Вело 12.4 сумм]]</f>
        <v>8.6342592592592582E-3</v>
      </c>
      <c r="AC43" s="1">
        <f>Table1[[#This Row],[Бег 1 сумм]]-Table1[[#Totals],[Бег 1 сумм]]</f>
        <v>9.7916666666666673E-3</v>
      </c>
      <c r="AD43" s="1">
        <f>Table1[[#This Row],[Бег 2 сумм]]-Table1[[#Totals],[Бег 2 сумм]]</f>
        <v>1.1238425925925929E-2</v>
      </c>
      <c r="AE43" s="1">
        <f>Table1[[#This Row],[Бег 3 сумм]]-Table1[[#Totals],[Бег 3 сумм]]</f>
        <v>1.2685185185185181E-2</v>
      </c>
    </row>
    <row r="44" spans="1:31" x14ac:dyDescent="0.2">
      <c r="A44">
        <v>44</v>
      </c>
      <c r="B44" t="s">
        <v>65</v>
      </c>
      <c r="C44">
        <v>23</v>
      </c>
      <c r="D44" t="s">
        <v>55</v>
      </c>
      <c r="F44" s="1">
        <v>5.3935185185185188E-3</v>
      </c>
      <c r="G44" s="1">
        <v>7.5694444444444446E-3</v>
      </c>
      <c r="H44" s="1">
        <v>1.4641203703703703E-2</v>
      </c>
      <c r="I44" s="1">
        <v>2.1689814814814815E-2</v>
      </c>
      <c r="J44" s="1">
        <v>2.9201388888888888E-2</v>
      </c>
      <c r="K44" s="1">
        <v>3.8888888888888883E-3</v>
      </c>
      <c r="L44" s="1">
        <v>8.1712962962962963E-3</v>
      </c>
      <c r="M44" s="1">
        <v>1.247685185185185E-2</v>
      </c>
      <c r="N44" s="1">
        <v>0</v>
      </c>
      <c r="O44" s="1">
        <f>SUM(Table1[[#This Row],[Старт_]],Table1[[#This Row],[Плавание_]])</f>
        <v>5.3935185185185188E-3</v>
      </c>
      <c r="P44" s="1">
        <f>SUM(Table1[[#This Row],[Плавание сумм]],Table1[[#This Row],[Вело 3.1 км_]])</f>
        <v>1.2962962962962964E-2</v>
      </c>
      <c r="Q44" s="1">
        <f>SUM(Table1[[#This Row],[Плавание сумм]],Table1[[#This Row],[Вело 6.2 км_]])</f>
        <v>2.0034722222222221E-2</v>
      </c>
      <c r="R44" s="1">
        <f>SUM(Table1[[#This Row],[Плавание сумм]],Table1[[#This Row],[Вело 9.3 км_]])</f>
        <v>2.7083333333333334E-2</v>
      </c>
      <c r="S44" s="1">
        <f>SUM(Table1[[#This Row],[Плавание сумм]],Table1[[#This Row],[Вело 12.4 км_]])</f>
        <v>3.4594907407407408E-2</v>
      </c>
      <c r="T44" s="1">
        <f>SUM(Table1[[#This Row],[Вело 12.4 сумм]],Table1[[#This Row],[Бег 1 км_]])</f>
        <v>3.8483796296296294E-2</v>
      </c>
      <c r="U44" s="1">
        <f>SUM(Table1[[#This Row],[Вело 12.4 сумм]],Table1[[#This Row],[Бег 2 км_]])</f>
        <v>4.2766203703703702E-2</v>
      </c>
      <c r="V44" s="1">
        <f>SUM(Table1[[#This Row],[Вело 12.4 сумм]],Table1[[#This Row],[Бег 3 км_]])</f>
        <v>4.7071759259259258E-2</v>
      </c>
      <c r="W44" s="1">
        <f>Table1[[#This Row],[Старт_]]-Table1[[#Totals],[Старт_]]</f>
        <v>0</v>
      </c>
      <c r="X44" s="1">
        <f>Table1[[#This Row],[Плавание сумм]]-Table1[[#Totals],[Плавание сумм]]</f>
        <v>9.3749999999999997E-4</v>
      </c>
      <c r="Y44" s="1">
        <f>Table1[[#This Row],[Вело 3.1 сумм]]-Table1[[#Totals],[Вело 3.1 сумм]]</f>
        <v>3.425925925925926E-3</v>
      </c>
      <c r="Z44" s="1">
        <f>Table1[[#This Row],[Вело 6.2 сумм]]-Table1[[#Totals],[Вело 6.2 сумм]]</f>
        <v>5.6365740740740716E-3</v>
      </c>
      <c r="AA44" s="1">
        <f>Table1[[#This Row],[Вело 9.3 сумм]]-Table1[[#Totals],[Вело 9.3 сумм]]</f>
        <v>7.5810185185185217E-3</v>
      </c>
      <c r="AB44" s="1">
        <f>Table1[[#This Row],[Вело 12.4 сумм]]-Table1[[#Totals],[Вело 12.4 сумм]]</f>
        <v>9.7222222222222224E-3</v>
      </c>
      <c r="AC44" s="1">
        <f>Table1[[#This Row],[Бег 1 сумм]]-Table1[[#Totals],[Бег 1 сумм]]</f>
        <v>1.0671296296296293E-2</v>
      </c>
      <c r="AD44" s="1">
        <f>Table1[[#This Row],[Бег 2 сумм]]-Table1[[#Totals],[Бег 2 сумм]]</f>
        <v>1.1967592592592592E-2</v>
      </c>
      <c r="AE44" s="1">
        <f>Table1[[#This Row],[Бег 3 сумм]]-Table1[[#Totals],[Бег 3 сумм]]</f>
        <v>1.3310185185185182E-2</v>
      </c>
    </row>
    <row r="45" spans="1:31" x14ac:dyDescent="0.2">
      <c r="A45">
        <v>45</v>
      </c>
      <c r="B45" t="s">
        <v>66</v>
      </c>
      <c r="C45">
        <v>43</v>
      </c>
      <c r="D45" t="s">
        <v>1</v>
      </c>
      <c r="F45" s="1">
        <v>6.5046296296296302E-3</v>
      </c>
      <c r="G45" s="1">
        <v>6.782407407407408E-3</v>
      </c>
      <c r="H45" s="1">
        <v>1.3495370370370371E-2</v>
      </c>
      <c r="I45" s="1">
        <v>2.0243055555555552E-2</v>
      </c>
      <c r="J45" s="1">
        <v>2.736111111111111E-2</v>
      </c>
      <c r="K45" s="1">
        <v>4.409722222222222E-3</v>
      </c>
      <c r="L45" s="1">
        <v>8.7384259259259255E-3</v>
      </c>
      <c r="M45" s="1">
        <v>1.3368055555555557E-2</v>
      </c>
      <c r="N45" s="1">
        <v>0</v>
      </c>
      <c r="O45" s="1">
        <f>SUM(Table1[[#This Row],[Старт_]],Table1[[#This Row],[Плавание_]])</f>
        <v>6.5046296296296302E-3</v>
      </c>
      <c r="P45" s="1">
        <f>SUM(Table1[[#This Row],[Плавание сумм]],Table1[[#This Row],[Вело 3.1 км_]])</f>
        <v>1.3287037037037038E-2</v>
      </c>
      <c r="Q45" s="1">
        <f>SUM(Table1[[#This Row],[Плавание сумм]],Table1[[#This Row],[Вело 6.2 км_]])</f>
        <v>0.02</v>
      </c>
      <c r="R45" s="1">
        <f>SUM(Table1[[#This Row],[Плавание сумм]],Table1[[#This Row],[Вело 9.3 км_]])</f>
        <v>2.6747685185185183E-2</v>
      </c>
      <c r="S45" s="1">
        <f>SUM(Table1[[#This Row],[Плавание сумм]],Table1[[#This Row],[Вело 12.4 км_]])</f>
        <v>3.3865740740740738E-2</v>
      </c>
      <c r="T45" s="1">
        <f>SUM(Table1[[#This Row],[Вело 12.4 сумм]],Table1[[#This Row],[Бег 1 км_]])</f>
        <v>3.8275462962962963E-2</v>
      </c>
      <c r="U45" s="1">
        <f>SUM(Table1[[#This Row],[Вело 12.4 сумм]],Table1[[#This Row],[Бег 2 км_]])</f>
        <v>4.2604166666666665E-2</v>
      </c>
      <c r="V45" s="1">
        <f>SUM(Table1[[#This Row],[Вело 12.4 сумм]],Table1[[#This Row],[Бег 3 км_]])</f>
        <v>4.7233796296296295E-2</v>
      </c>
      <c r="W45" s="1">
        <f>Table1[[#This Row],[Старт_]]-Table1[[#Totals],[Старт_]]</f>
        <v>0</v>
      </c>
      <c r="X45" s="1">
        <f>Table1[[#This Row],[Плавание сумм]]-Table1[[#Totals],[Плавание сумм]]</f>
        <v>2.0486111111111113E-3</v>
      </c>
      <c r="Y45" s="1">
        <f>Table1[[#This Row],[Вело 3.1 сумм]]-Table1[[#Totals],[Вело 3.1 сумм]]</f>
        <v>3.7499999999999999E-3</v>
      </c>
      <c r="Z45" s="1">
        <f>Table1[[#This Row],[Вело 6.2 сумм]]-Table1[[#Totals],[Вело 6.2 сумм]]</f>
        <v>5.6018518518518509E-3</v>
      </c>
      <c r="AA45" s="1">
        <f>Table1[[#This Row],[Вело 9.3 сумм]]-Table1[[#Totals],[Вело 9.3 сумм]]</f>
        <v>7.2453703703703708E-3</v>
      </c>
      <c r="AB45" s="1">
        <f>Table1[[#This Row],[Вело 12.4 сумм]]-Table1[[#Totals],[Вело 12.4 сумм]]</f>
        <v>8.9930555555555527E-3</v>
      </c>
      <c r="AC45" s="1">
        <f>Table1[[#This Row],[Бег 1 сумм]]-Table1[[#Totals],[Бег 1 сумм]]</f>
        <v>1.0462962962962962E-2</v>
      </c>
      <c r="AD45" s="1">
        <f>Table1[[#This Row],[Бег 2 сумм]]-Table1[[#Totals],[Бег 2 сумм]]</f>
        <v>1.1805555555555555E-2</v>
      </c>
      <c r="AE45" s="1">
        <f>Table1[[#This Row],[Бег 3 сумм]]-Table1[[#Totals],[Бег 3 сумм]]</f>
        <v>1.3472222222222219E-2</v>
      </c>
    </row>
    <row r="46" spans="1:31" x14ac:dyDescent="0.2">
      <c r="A46">
        <v>46</v>
      </c>
      <c r="B46" t="s">
        <v>67</v>
      </c>
      <c r="C46">
        <v>42</v>
      </c>
      <c r="D46" t="s">
        <v>7</v>
      </c>
      <c r="E46" t="s">
        <v>8</v>
      </c>
      <c r="F46" s="1">
        <v>6.7476851851851856E-3</v>
      </c>
      <c r="G46" s="1">
        <v>6.6319444444444446E-3</v>
      </c>
      <c r="H46" s="1">
        <v>1.34375E-2</v>
      </c>
      <c r="I46" s="1">
        <v>2.0312500000000001E-2</v>
      </c>
      <c r="J46" s="1">
        <v>2.7662037037037041E-2</v>
      </c>
      <c r="K46" s="1">
        <v>4.2708333333333339E-3</v>
      </c>
      <c r="L46" s="1">
        <v>8.6574074074074071E-3</v>
      </c>
      <c r="M46" s="1">
        <v>1.2916666666666667E-2</v>
      </c>
      <c r="N46" s="1">
        <v>0</v>
      </c>
      <c r="O46" s="1">
        <f>SUM(Table1[[#This Row],[Старт_]],Table1[[#This Row],[Плавание_]])</f>
        <v>6.7476851851851856E-3</v>
      </c>
      <c r="P46" s="1">
        <f>SUM(Table1[[#This Row],[Плавание сумм]],Table1[[#This Row],[Вело 3.1 км_]])</f>
        <v>1.337962962962963E-2</v>
      </c>
      <c r="Q46" s="1">
        <f>SUM(Table1[[#This Row],[Плавание сумм]],Table1[[#This Row],[Вело 6.2 км_]])</f>
        <v>2.0185185185185184E-2</v>
      </c>
      <c r="R46" s="1">
        <f>SUM(Table1[[#This Row],[Плавание сумм]],Table1[[#This Row],[Вело 9.3 км_]])</f>
        <v>2.7060185185185187E-2</v>
      </c>
      <c r="S46" s="1">
        <f>SUM(Table1[[#This Row],[Плавание сумм]],Table1[[#This Row],[Вело 12.4 км_]])</f>
        <v>3.4409722222222223E-2</v>
      </c>
      <c r="T46" s="1">
        <f>SUM(Table1[[#This Row],[Вело 12.4 сумм]],Table1[[#This Row],[Бег 1 км_]])</f>
        <v>3.8680555555555558E-2</v>
      </c>
      <c r="U46" s="1">
        <f>SUM(Table1[[#This Row],[Вело 12.4 сумм]],Table1[[#This Row],[Бег 2 км_]])</f>
        <v>4.3067129629629629E-2</v>
      </c>
      <c r="V46" s="1">
        <f>SUM(Table1[[#This Row],[Вело 12.4 сумм]],Table1[[#This Row],[Бег 3 км_]])</f>
        <v>4.732638888888889E-2</v>
      </c>
      <c r="W46" s="1">
        <f>Table1[[#This Row],[Старт_]]-Table1[[#Totals],[Старт_]]</f>
        <v>0</v>
      </c>
      <c r="X46" s="1">
        <f>Table1[[#This Row],[Плавание сумм]]-Table1[[#Totals],[Плавание сумм]]</f>
        <v>2.2916666666666667E-3</v>
      </c>
      <c r="Y46" s="1">
        <f>Table1[[#This Row],[Вело 3.1 сумм]]-Table1[[#Totals],[Вело 3.1 сумм]]</f>
        <v>3.8425925925925919E-3</v>
      </c>
      <c r="Z46" s="1">
        <f>Table1[[#This Row],[Вело 6.2 сумм]]-Table1[[#Totals],[Вело 6.2 сумм]]</f>
        <v>5.787037037037035E-3</v>
      </c>
      <c r="AA46" s="1">
        <f>Table1[[#This Row],[Вело 9.3 сумм]]-Table1[[#Totals],[Вело 9.3 сумм]]</f>
        <v>7.5578703703703745E-3</v>
      </c>
      <c r="AB46" s="1">
        <f>Table1[[#This Row],[Вело 12.4 сумм]]-Table1[[#Totals],[Вело 12.4 сумм]]</f>
        <v>9.5370370370370383E-3</v>
      </c>
      <c r="AC46" s="1">
        <f>Table1[[#This Row],[Бег 1 сумм]]-Table1[[#Totals],[Бег 1 сумм]]</f>
        <v>1.0868055555555558E-2</v>
      </c>
      <c r="AD46" s="1">
        <f>Table1[[#This Row],[Бег 2 сумм]]-Table1[[#Totals],[Бег 2 сумм]]</f>
        <v>1.2268518518518519E-2</v>
      </c>
      <c r="AE46" s="1">
        <f>Table1[[#This Row],[Бег 3 сумм]]-Table1[[#Totals],[Бег 3 сумм]]</f>
        <v>1.3564814814814814E-2</v>
      </c>
    </row>
    <row r="47" spans="1:31" x14ac:dyDescent="0.2">
      <c r="A47">
        <v>47</v>
      </c>
      <c r="B47" t="s">
        <v>68</v>
      </c>
      <c r="C47">
        <v>45</v>
      </c>
      <c r="D47" t="s">
        <v>1</v>
      </c>
      <c r="F47" s="1">
        <v>9.6527777777777775E-3</v>
      </c>
      <c r="G47" s="1">
        <v>7.2222222222222228E-3</v>
      </c>
      <c r="H47" s="1">
        <v>1.4386574074074072E-2</v>
      </c>
      <c r="I47" s="1">
        <v>2.1458333333333333E-2</v>
      </c>
      <c r="J47" s="1">
        <v>2.9131944444444446E-2</v>
      </c>
      <c r="K47" s="1">
        <v>4.0624999999999993E-3</v>
      </c>
      <c r="L47" s="1">
        <v>8.611111111111111E-3</v>
      </c>
      <c r="M47" s="1">
        <v>1.3101851851851852E-2</v>
      </c>
      <c r="N47" s="1">
        <v>0</v>
      </c>
      <c r="O47" s="1">
        <f>SUM(Table1[[#This Row],[Старт_]],Table1[[#This Row],[Плавание_]])</f>
        <v>9.6527777777777775E-3</v>
      </c>
      <c r="P47" s="1">
        <f>SUM(Table1[[#This Row],[Плавание сумм]],Table1[[#This Row],[Вело 3.1 км_]])</f>
        <v>1.6875000000000001E-2</v>
      </c>
      <c r="Q47" s="1">
        <f>SUM(Table1[[#This Row],[Плавание сумм]],Table1[[#This Row],[Вело 6.2 км_]])</f>
        <v>2.403935185185185E-2</v>
      </c>
      <c r="R47" s="1">
        <f>SUM(Table1[[#This Row],[Плавание сумм]],Table1[[#This Row],[Вело 9.3 км_]])</f>
        <v>3.111111111111111E-2</v>
      </c>
      <c r="S47" s="1">
        <f>SUM(Table1[[#This Row],[Плавание сумм]],Table1[[#This Row],[Вело 12.4 км_]])</f>
        <v>3.878472222222222E-2</v>
      </c>
      <c r="T47" s="1">
        <f>SUM(Table1[[#This Row],[Вело 12.4 сумм]],Table1[[#This Row],[Бег 1 км_]])</f>
        <v>4.2847222222222217E-2</v>
      </c>
      <c r="U47" s="1">
        <f>SUM(Table1[[#This Row],[Вело 12.4 сумм]],Table1[[#This Row],[Бег 2 км_]])</f>
        <v>4.7395833333333331E-2</v>
      </c>
      <c r="V47" s="1">
        <f>SUM(Table1[[#This Row],[Вело 12.4 сумм]],Table1[[#This Row],[Бег 3 км_]])</f>
        <v>5.1886574074074071E-2</v>
      </c>
      <c r="W47" s="1">
        <f>Table1[[#This Row],[Старт_]]-Table1[[#Totals],[Старт_]]</f>
        <v>0</v>
      </c>
      <c r="X47" s="1">
        <f>Table1[[#This Row],[Плавание сумм]]-Table1[[#Totals],[Плавание сумм]]</f>
        <v>5.1967592592592586E-3</v>
      </c>
      <c r="Y47" s="1">
        <f>Table1[[#This Row],[Вело 3.1 сумм]]-Table1[[#Totals],[Вело 3.1 сумм]]</f>
        <v>7.3379629629629628E-3</v>
      </c>
      <c r="Z47" s="1">
        <f>Table1[[#This Row],[Вело 6.2 сумм]]-Table1[[#Totals],[Вело 6.2 сумм]]</f>
        <v>9.6412037037037004E-3</v>
      </c>
      <c r="AA47" s="1">
        <f>Table1[[#This Row],[Вело 9.3 сумм]]-Table1[[#Totals],[Вело 9.3 сумм]]</f>
        <v>1.1608796296296298E-2</v>
      </c>
      <c r="AB47" s="1">
        <f>Table1[[#This Row],[Вело 12.4 сумм]]-Table1[[#Totals],[Вело 12.4 сумм]]</f>
        <v>1.3912037037037035E-2</v>
      </c>
      <c r="AC47" s="1">
        <f>Table1[[#This Row],[Бег 1 сумм]]-Table1[[#Totals],[Бег 1 сумм]]</f>
        <v>1.5034722222222217E-2</v>
      </c>
      <c r="AD47" s="1">
        <f>Table1[[#This Row],[Бег 2 сумм]]-Table1[[#Totals],[Бег 2 сумм]]</f>
        <v>1.6597222222222222E-2</v>
      </c>
      <c r="AE47" s="1">
        <f>Table1[[#This Row],[Бег 3 сумм]]-Table1[[#Totals],[Бег 3 сумм]]</f>
        <v>1.8124999999999995E-2</v>
      </c>
    </row>
    <row r="48" spans="1:31" x14ac:dyDescent="0.2">
      <c r="A48">
        <v>48</v>
      </c>
      <c r="B48" t="s">
        <v>69</v>
      </c>
      <c r="C48">
        <v>31</v>
      </c>
      <c r="D48" t="s">
        <v>7</v>
      </c>
      <c r="F48" s="1">
        <v>5.7291666666666671E-3</v>
      </c>
      <c r="G48" s="1">
        <v>8.2523148148148148E-3</v>
      </c>
      <c r="H48" s="1">
        <v>1.6192129629629629E-2</v>
      </c>
      <c r="I48" s="1">
        <v>2.4004629629629629E-2</v>
      </c>
      <c r="J48" s="1">
        <v>3.2407407407407406E-2</v>
      </c>
      <c r="K48" s="1">
        <v>5.1273148148148146E-3</v>
      </c>
      <c r="L48" s="1">
        <v>1.0104166666666668E-2</v>
      </c>
      <c r="M48" s="1">
        <v>1.4884259259259259E-2</v>
      </c>
      <c r="N48" s="1">
        <v>0</v>
      </c>
      <c r="O48" s="1">
        <f>SUM(Table1[[#This Row],[Старт_]],Table1[[#This Row],[Плавание_]])</f>
        <v>5.7291666666666671E-3</v>
      </c>
      <c r="P48" s="1">
        <f>SUM(Table1[[#This Row],[Плавание сумм]],Table1[[#This Row],[Вело 3.1 км_]])</f>
        <v>1.3981481481481482E-2</v>
      </c>
      <c r="Q48" s="1">
        <f>SUM(Table1[[#This Row],[Плавание сумм]],Table1[[#This Row],[Вело 6.2 км_]])</f>
        <v>2.1921296296296296E-2</v>
      </c>
      <c r="R48" s="1">
        <f>SUM(Table1[[#This Row],[Плавание сумм]],Table1[[#This Row],[Вело 9.3 км_]])</f>
        <v>2.9733796296296296E-2</v>
      </c>
      <c r="S48" s="1">
        <f>SUM(Table1[[#This Row],[Плавание сумм]],Table1[[#This Row],[Вело 12.4 км_]])</f>
        <v>3.8136574074074073E-2</v>
      </c>
      <c r="T48" s="1">
        <f>SUM(Table1[[#This Row],[Вело 12.4 сумм]],Table1[[#This Row],[Бег 1 км_]])</f>
        <v>4.3263888888888886E-2</v>
      </c>
      <c r="U48" s="1">
        <f>SUM(Table1[[#This Row],[Вело 12.4 сумм]],Table1[[#This Row],[Бег 2 км_]])</f>
        <v>4.8240740740740737E-2</v>
      </c>
      <c r="V48" s="1">
        <f>SUM(Table1[[#This Row],[Вело 12.4 сумм]],Table1[[#This Row],[Бег 3 км_]])</f>
        <v>5.302083333333333E-2</v>
      </c>
      <c r="W48" s="1">
        <f>Table1[[#This Row],[Старт_]]-Table1[[#Totals],[Старт_]]</f>
        <v>0</v>
      </c>
      <c r="X48" s="1">
        <f>Table1[[#This Row],[Плавание сумм]]-Table1[[#Totals],[Плавание сумм]]</f>
        <v>1.2731481481481483E-3</v>
      </c>
      <c r="Y48" s="1">
        <f>Table1[[#This Row],[Вело 3.1 сумм]]-Table1[[#Totals],[Вело 3.1 сумм]]</f>
        <v>4.4444444444444436E-3</v>
      </c>
      <c r="Z48" s="1">
        <f>Table1[[#This Row],[Вело 6.2 сумм]]-Table1[[#Totals],[Вело 6.2 сумм]]</f>
        <v>7.5231481481481469E-3</v>
      </c>
      <c r="AA48" s="1">
        <f>Table1[[#This Row],[Вело 9.3 сумм]]-Table1[[#Totals],[Вело 9.3 сумм]]</f>
        <v>1.0231481481481484E-2</v>
      </c>
      <c r="AB48" s="1">
        <f>Table1[[#This Row],[Вело 12.4 сумм]]-Table1[[#Totals],[Вело 12.4 сумм]]</f>
        <v>1.3263888888888888E-2</v>
      </c>
      <c r="AC48" s="1">
        <f>Table1[[#This Row],[Бег 1 сумм]]-Table1[[#Totals],[Бег 1 сумм]]</f>
        <v>1.5451388888888886E-2</v>
      </c>
      <c r="AD48" s="1">
        <f>Table1[[#This Row],[Бег 2 сумм]]-Table1[[#Totals],[Бег 2 сумм]]</f>
        <v>1.7442129629629627E-2</v>
      </c>
      <c r="AE48" s="1">
        <f>Table1[[#This Row],[Бег 3 сумм]]-Table1[[#Totals],[Бег 3 сумм]]</f>
        <v>1.9259259259259254E-2</v>
      </c>
    </row>
    <row r="49" spans="1:31" x14ac:dyDescent="0.2">
      <c r="A49">
        <v>49</v>
      </c>
      <c r="B49" t="s">
        <v>70</v>
      </c>
      <c r="C49">
        <v>49</v>
      </c>
      <c r="D49" t="s">
        <v>47</v>
      </c>
      <c r="E49" t="s">
        <v>5</v>
      </c>
      <c r="F49" s="1">
        <v>8.4722222222222213E-3</v>
      </c>
      <c r="G49" s="1">
        <v>8.0324074074074065E-3</v>
      </c>
      <c r="H49" s="1">
        <v>1.5833333333333335E-2</v>
      </c>
      <c r="I49" s="1">
        <v>2.4340277777777777E-2</v>
      </c>
      <c r="J49" s="1">
        <v>3.2719907407407406E-2</v>
      </c>
      <c r="K49" s="1">
        <v>4.340277777777778E-3</v>
      </c>
      <c r="L49" s="1">
        <v>8.7615740740740744E-3</v>
      </c>
      <c r="M49" s="1">
        <v>1.3356481481481483E-2</v>
      </c>
      <c r="N49" s="1">
        <v>0</v>
      </c>
      <c r="O49" s="1">
        <f>SUM(Table1[[#This Row],[Старт_]],Table1[[#This Row],[Плавание_]])</f>
        <v>8.4722222222222213E-3</v>
      </c>
      <c r="P49" s="1">
        <f>SUM(Table1[[#This Row],[Плавание сумм]],Table1[[#This Row],[Вело 3.1 км_]])</f>
        <v>1.6504629629629626E-2</v>
      </c>
      <c r="Q49" s="1">
        <f>SUM(Table1[[#This Row],[Плавание сумм]],Table1[[#This Row],[Вело 6.2 км_]])</f>
        <v>2.4305555555555556E-2</v>
      </c>
      <c r="R49" s="1">
        <f>SUM(Table1[[#This Row],[Плавание сумм]],Table1[[#This Row],[Вело 9.3 км_]])</f>
        <v>3.2812499999999994E-2</v>
      </c>
      <c r="S49" s="1">
        <f>SUM(Table1[[#This Row],[Плавание сумм]],Table1[[#This Row],[Вело 12.4 км_]])</f>
        <v>4.1192129629629627E-2</v>
      </c>
      <c r="T49" s="1">
        <f>SUM(Table1[[#This Row],[Вело 12.4 сумм]],Table1[[#This Row],[Бег 1 км_]])</f>
        <v>4.5532407407407403E-2</v>
      </c>
      <c r="U49" s="1">
        <f>SUM(Table1[[#This Row],[Вело 12.4 сумм]],Table1[[#This Row],[Бег 2 км_]])</f>
        <v>4.9953703703703702E-2</v>
      </c>
      <c r="V49" s="1">
        <f>SUM(Table1[[#This Row],[Вело 12.4 сумм]],Table1[[#This Row],[Бег 3 км_]])</f>
        <v>5.454861111111111E-2</v>
      </c>
      <c r="W49" s="1">
        <f>Table1[[#This Row],[Старт_]]-Table1[[#Totals],[Старт_]]</f>
        <v>0</v>
      </c>
      <c r="X49" s="1">
        <f>Table1[[#This Row],[Плавание сумм]]-Table1[[#Totals],[Плавание сумм]]</f>
        <v>4.0162037037037024E-3</v>
      </c>
      <c r="Y49" s="1">
        <f>Table1[[#This Row],[Вело 3.1 сумм]]-Table1[[#Totals],[Вело 3.1 сумм]]</f>
        <v>6.9675925925925877E-3</v>
      </c>
      <c r="Z49" s="1">
        <f>Table1[[#This Row],[Вело 6.2 сумм]]-Table1[[#Totals],[Вело 6.2 сумм]]</f>
        <v>9.9074074074074064E-3</v>
      </c>
      <c r="AA49" s="1">
        <f>Table1[[#This Row],[Вело 9.3 сумм]]-Table1[[#Totals],[Вело 9.3 сумм]]</f>
        <v>1.3310185185185182E-2</v>
      </c>
      <c r="AB49" s="1">
        <f>Table1[[#This Row],[Вело 12.4 сумм]]-Table1[[#Totals],[Вело 12.4 сумм]]</f>
        <v>1.6319444444444442E-2</v>
      </c>
      <c r="AC49" s="1">
        <f>Table1[[#This Row],[Бег 1 сумм]]-Table1[[#Totals],[Бег 1 сумм]]</f>
        <v>1.7719907407407403E-2</v>
      </c>
      <c r="AD49" s="1">
        <f>Table1[[#This Row],[Бег 2 сумм]]-Table1[[#Totals],[Бег 2 сумм]]</f>
        <v>1.9155092592592592E-2</v>
      </c>
      <c r="AE49" s="1">
        <f>Table1[[#This Row],[Бег 3 сумм]]-Table1[[#Totals],[Бег 3 сумм]]</f>
        <v>2.0787037037037034E-2</v>
      </c>
    </row>
    <row r="50" spans="1:31" x14ac:dyDescent="0.2">
      <c r="A50">
        <v>50</v>
      </c>
      <c r="B50" t="s">
        <v>71</v>
      </c>
      <c r="C50">
        <v>61</v>
      </c>
      <c r="D50" t="s">
        <v>1</v>
      </c>
      <c r="F50" s="1">
        <v>7.7662037037037031E-3</v>
      </c>
      <c r="G50" s="1">
        <v>7.0601851851851841E-3</v>
      </c>
      <c r="H50" s="1">
        <v>1.4259259259259261E-2</v>
      </c>
      <c r="I50" s="1">
        <v>2.1597222222222223E-2</v>
      </c>
      <c r="J50" s="1">
        <v>2.9444444444444443E-2</v>
      </c>
      <c r="K50" s="1">
        <v>6.9675925925925921E-3</v>
      </c>
      <c r="L50" s="1">
        <v>1.3877314814814815E-2</v>
      </c>
      <c r="M50" s="1">
        <v>2.0219907407407409E-2</v>
      </c>
      <c r="N50" s="1">
        <v>0</v>
      </c>
      <c r="O50" s="1">
        <f>SUM(Table1[[#This Row],[Старт_]],Table1[[#This Row],[Плавание_]])</f>
        <v>7.7662037037037031E-3</v>
      </c>
      <c r="P50" s="1">
        <f>SUM(Table1[[#This Row],[Плавание сумм]],Table1[[#This Row],[Вело 3.1 км_]])</f>
        <v>1.4826388888888887E-2</v>
      </c>
      <c r="Q50" s="1">
        <f>SUM(Table1[[#This Row],[Плавание сумм]],Table1[[#This Row],[Вело 6.2 км_]])</f>
        <v>2.2025462962962965E-2</v>
      </c>
      <c r="R50" s="1">
        <f>SUM(Table1[[#This Row],[Плавание сумм]],Table1[[#This Row],[Вело 9.3 км_]])</f>
        <v>2.9363425925925925E-2</v>
      </c>
      <c r="S50" s="1">
        <f>SUM(Table1[[#This Row],[Плавание сумм]],Table1[[#This Row],[Вело 12.4 км_]])</f>
        <v>3.7210648148148145E-2</v>
      </c>
      <c r="T50" s="1">
        <f>SUM(Table1[[#This Row],[Вело 12.4 сумм]],Table1[[#This Row],[Бег 1 км_]])</f>
        <v>4.417824074074074E-2</v>
      </c>
      <c r="U50" s="1">
        <f>SUM(Table1[[#This Row],[Вело 12.4 сумм]],Table1[[#This Row],[Бег 2 км_]])</f>
        <v>5.108796296296296E-2</v>
      </c>
      <c r="V50" s="1">
        <f>SUM(Table1[[#This Row],[Вело 12.4 сумм]],Table1[[#This Row],[Бег 3 км_]])</f>
        <v>5.7430555555555554E-2</v>
      </c>
      <c r="W50" s="1">
        <f>Table1[[#This Row],[Старт_]]-Table1[[#Totals],[Старт_]]</f>
        <v>0</v>
      </c>
      <c r="X50" s="1">
        <f>Table1[[#This Row],[Плавание сумм]]-Table1[[#Totals],[Плавание сумм]]</f>
        <v>3.3101851851851842E-3</v>
      </c>
      <c r="Y50" s="1">
        <f>Table1[[#This Row],[Вело 3.1 сумм]]-Table1[[#Totals],[Вело 3.1 сумм]]</f>
        <v>5.2893518518518489E-3</v>
      </c>
      <c r="Z50" s="1">
        <f>Table1[[#This Row],[Вело 6.2 сумм]]-Table1[[#Totals],[Вело 6.2 сумм]]</f>
        <v>7.6273148148148159E-3</v>
      </c>
      <c r="AA50" s="1">
        <f>Table1[[#This Row],[Вело 9.3 сумм]]-Table1[[#Totals],[Вело 9.3 сумм]]</f>
        <v>9.8611111111111122E-3</v>
      </c>
      <c r="AB50" s="1">
        <f>Table1[[#This Row],[Вело 12.4 сумм]]-Table1[[#Totals],[Вело 12.4 сумм]]</f>
        <v>1.233796296296296E-2</v>
      </c>
      <c r="AC50" s="1">
        <f>Table1[[#This Row],[Бег 1 сумм]]-Table1[[#Totals],[Бег 1 сумм]]</f>
        <v>1.636574074074074E-2</v>
      </c>
      <c r="AD50" s="1">
        <f>Table1[[#This Row],[Бег 2 сумм]]-Table1[[#Totals],[Бег 2 сумм]]</f>
        <v>2.028935185185185E-2</v>
      </c>
      <c r="AE50" s="1">
        <f>Table1[[#This Row],[Бег 3 сумм]]-Table1[[#Totals],[Бег 3 сумм]]</f>
        <v>2.3668981481481478E-2</v>
      </c>
    </row>
    <row r="51" spans="1:31" x14ac:dyDescent="0.2">
      <c r="A51">
        <v>51</v>
      </c>
      <c r="B51" t="s">
        <v>72</v>
      </c>
      <c r="C51">
        <v>46</v>
      </c>
      <c r="D51" t="s">
        <v>1</v>
      </c>
      <c r="F51" s="1">
        <v>8.7152777777777784E-3</v>
      </c>
      <c r="G51" s="1">
        <v>7.69675925925926E-3</v>
      </c>
      <c r="H51" s="1">
        <v>1.5370370370370369E-2</v>
      </c>
      <c r="I51" s="1">
        <v>2.2800925925925929E-2</v>
      </c>
      <c r="J51" s="1">
        <v>3.0717592592592591E-2</v>
      </c>
      <c r="K51" s="1">
        <v>5.2662037037037035E-3</v>
      </c>
      <c r="L51" s="1">
        <v>1.1527777777777777E-2</v>
      </c>
      <c r="M51" s="1">
        <v>1.8171296296296297E-2</v>
      </c>
      <c r="N51" s="1">
        <v>0</v>
      </c>
      <c r="O51" s="1">
        <f>SUM(Table1[[#This Row],[Старт_]],Table1[[#This Row],[Плавание_]])</f>
        <v>8.7152777777777784E-3</v>
      </c>
      <c r="P51" s="1">
        <f>SUM(Table1[[#This Row],[Плавание сумм]],Table1[[#This Row],[Вело 3.1 км_]])</f>
        <v>1.6412037037037037E-2</v>
      </c>
      <c r="Q51" s="1">
        <f>SUM(Table1[[#This Row],[Плавание сумм]],Table1[[#This Row],[Вело 6.2 км_]])</f>
        <v>2.4085648148148148E-2</v>
      </c>
      <c r="R51" s="1">
        <f>SUM(Table1[[#This Row],[Плавание сумм]],Table1[[#This Row],[Вело 9.3 км_]])</f>
        <v>3.1516203703703706E-2</v>
      </c>
      <c r="S51" s="1">
        <f>SUM(Table1[[#This Row],[Плавание сумм]],Table1[[#This Row],[Вело 12.4 км_]])</f>
        <v>3.9432870370370368E-2</v>
      </c>
      <c r="T51" s="1">
        <f>SUM(Table1[[#This Row],[Вело 12.4 сумм]],Table1[[#This Row],[Бег 1 км_]])</f>
        <v>4.4699074074074072E-2</v>
      </c>
      <c r="U51" s="1">
        <f>SUM(Table1[[#This Row],[Вело 12.4 сумм]],Table1[[#This Row],[Бег 2 км_]])</f>
        <v>5.0960648148148144E-2</v>
      </c>
      <c r="V51" s="1">
        <f>SUM(Table1[[#This Row],[Вело 12.4 сумм]],Table1[[#This Row],[Бег 3 км_]])</f>
        <v>5.7604166666666665E-2</v>
      </c>
      <c r="W51" s="1">
        <f>Table1[[#This Row],[Старт_]]-Table1[[#Totals],[Старт_]]</f>
        <v>0</v>
      </c>
      <c r="X51" s="1">
        <f>Table1[[#This Row],[Плавание сумм]]-Table1[[#Totals],[Плавание сумм]]</f>
        <v>4.2592592592592595E-3</v>
      </c>
      <c r="Y51" s="1">
        <f>Table1[[#This Row],[Вело 3.1 сумм]]-Table1[[#Totals],[Вело 3.1 сумм]]</f>
        <v>6.8749999999999992E-3</v>
      </c>
      <c r="Z51" s="1">
        <f>Table1[[#This Row],[Вело 6.2 сумм]]-Table1[[#Totals],[Вело 6.2 сумм]]</f>
        <v>9.6874999999999982E-3</v>
      </c>
      <c r="AA51" s="1">
        <f>Table1[[#This Row],[Вело 9.3 сумм]]-Table1[[#Totals],[Вело 9.3 сумм]]</f>
        <v>1.2013888888888893E-2</v>
      </c>
      <c r="AB51" s="1">
        <f>Table1[[#This Row],[Вело 12.4 сумм]]-Table1[[#Totals],[Вело 12.4 сумм]]</f>
        <v>1.4560185185185183E-2</v>
      </c>
      <c r="AC51" s="1">
        <f>Table1[[#This Row],[Бег 1 сумм]]-Table1[[#Totals],[Бег 1 сумм]]</f>
        <v>1.6886574074074071E-2</v>
      </c>
      <c r="AD51" s="1">
        <f>Table1[[#This Row],[Бег 2 сумм]]-Table1[[#Totals],[Бег 2 сумм]]</f>
        <v>2.0162037037037034E-2</v>
      </c>
      <c r="AE51" s="1">
        <f>Table1[[#This Row],[Бег 3 сумм]]-Table1[[#Totals],[Бег 3 сумм]]</f>
        <v>2.3842592592592589E-2</v>
      </c>
    </row>
    <row r="52" spans="1:31" x14ac:dyDescent="0.2">
      <c r="A52">
        <v>52</v>
      </c>
      <c r="B52" t="s">
        <v>73</v>
      </c>
      <c r="C52">
        <v>42</v>
      </c>
      <c r="D52" t="s">
        <v>74</v>
      </c>
      <c r="F52" s="1">
        <v>5.9027777777777776E-3</v>
      </c>
      <c r="G52" s="1">
        <v>8.7499999999999991E-3</v>
      </c>
      <c r="H52" s="1">
        <v>1.818287037037037E-2</v>
      </c>
      <c r="I52" s="1">
        <v>2.763888888888889E-2</v>
      </c>
      <c r="J52" s="1">
        <v>3.78587962962963E-2</v>
      </c>
      <c r="K52" s="1">
        <v>4.8726851851851856E-3</v>
      </c>
      <c r="L52" s="1">
        <v>1.0289351851851852E-2</v>
      </c>
      <c r="M52" s="1">
        <v>1.5844907407407408E-2</v>
      </c>
      <c r="N52" s="1">
        <v>0</v>
      </c>
      <c r="O52" s="1">
        <f>SUM(Table1[[#This Row],[Старт_]],Table1[[#This Row],[Плавание_]])</f>
        <v>5.9027777777777776E-3</v>
      </c>
      <c r="P52" s="1">
        <f>SUM(Table1[[#This Row],[Плавание сумм]],Table1[[#This Row],[Вело 3.1 км_]])</f>
        <v>1.4652777777777777E-2</v>
      </c>
      <c r="Q52" s="1">
        <f>SUM(Table1[[#This Row],[Плавание сумм]],Table1[[#This Row],[Вело 6.2 км_]])</f>
        <v>2.4085648148148148E-2</v>
      </c>
      <c r="R52" s="1">
        <f>SUM(Table1[[#This Row],[Плавание сумм]],Table1[[#This Row],[Вело 9.3 км_]])</f>
        <v>3.3541666666666664E-2</v>
      </c>
      <c r="S52" s="1">
        <f>SUM(Table1[[#This Row],[Плавание сумм]],Table1[[#This Row],[Вело 12.4 км_]])</f>
        <v>4.3761574074074078E-2</v>
      </c>
      <c r="T52" s="1">
        <f>SUM(Table1[[#This Row],[Вело 12.4 сумм]],Table1[[#This Row],[Бег 1 км_]])</f>
        <v>4.8634259259259266E-2</v>
      </c>
      <c r="U52" s="1">
        <f>SUM(Table1[[#This Row],[Вело 12.4 сумм]],Table1[[#This Row],[Бег 2 км_]])</f>
        <v>5.4050925925925933E-2</v>
      </c>
      <c r="V52" s="1">
        <f>SUM(Table1[[#This Row],[Вело 12.4 сумм]],Table1[[#This Row],[Бег 3 км_]])</f>
        <v>5.9606481481481483E-2</v>
      </c>
      <c r="W52" s="1">
        <f>Table1[[#This Row],[Старт_]]-Table1[[#Totals],[Старт_]]</f>
        <v>0</v>
      </c>
      <c r="X52" s="1">
        <f>Table1[[#This Row],[Плавание сумм]]-Table1[[#Totals],[Плавание сумм]]</f>
        <v>1.4467592592592587E-3</v>
      </c>
      <c r="Y52" s="1">
        <f>Table1[[#This Row],[Вело 3.1 сумм]]-Table1[[#Totals],[Вело 3.1 сумм]]</f>
        <v>5.1157407407407384E-3</v>
      </c>
      <c r="Z52" s="1">
        <f>Table1[[#This Row],[Вело 6.2 сумм]]-Table1[[#Totals],[Вело 6.2 сумм]]</f>
        <v>9.6874999999999982E-3</v>
      </c>
      <c r="AA52" s="1">
        <f>Table1[[#This Row],[Вело 9.3 сумм]]-Table1[[#Totals],[Вело 9.3 сумм]]</f>
        <v>1.4039351851851851E-2</v>
      </c>
      <c r="AB52" s="1">
        <f>Table1[[#This Row],[Вело 12.4 сумм]]-Table1[[#Totals],[Вело 12.4 сумм]]</f>
        <v>1.8888888888888893E-2</v>
      </c>
      <c r="AC52" s="1">
        <f>Table1[[#This Row],[Бег 1 сумм]]-Table1[[#Totals],[Бег 1 сумм]]</f>
        <v>2.0821759259259266E-2</v>
      </c>
      <c r="AD52" s="1">
        <f>Table1[[#This Row],[Бег 2 сумм]]-Table1[[#Totals],[Бег 2 сумм]]</f>
        <v>2.3252314814814823E-2</v>
      </c>
      <c r="AE52" s="1">
        <f>Table1[[#This Row],[Бег 3 сумм]]-Table1[[#Totals],[Бег 3 сумм]]</f>
        <v>2.5844907407407407E-2</v>
      </c>
    </row>
    <row r="53" spans="1:31" x14ac:dyDescent="0.2">
      <c r="A53">
        <v>53</v>
      </c>
      <c r="B53" t="s">
        <v>75</v>
      </c>
      <c r="C53">
        <v>31</v>
      </c>
      <c r="D53" t="s">
        <v>74</v>
      </c>
      <c r="F53" s="1">
        <v>9.6990740740740735E-3</v>
      </c>
      <c r="G53" s="1">
        <v>8.5763888888888886E-3</v>
      </c>
      <c r="H53" s="1">
        <v>1.7835648148148149E-2</v>
      </c>
      <c r="I53" s="1">
        <v>2.6782407407407408E-2</v>
      </c>
      <c r="J53" s="1">
        <v>3.6493055555555549E-2</v>
      </c>
      <c r="K53" s="1">
        <v>4.9537037037037041E-3</v>
      </c>
      <c r="L53" s="1">
        <v>1.0891203703703703E-2</v>
      </c>
      <c r="M53" s="1">
        <v>1.6759259259259258E-2</v>
      </c>
      <c r="N53" s="1">
        <v>0</v>
      </c>
      <c r="O53" s="1">
        <f>SUM(Table1[[#This Row],[Старт_]],Table1[[#This Row],[Плавание_]])</f>
        <v>9.6990740740740735E-3</v>
      </c>
      <c r="P53" s="1">
        <f>SUM(Table1[[#This Row],[Плавание сумм]],Table1[[#This Row],[Вело 3.1 км_]])</f>
        <v>1.8275462962962962E-2</v>
      </c>
      <c r="Q53" s="1">
        <f>SUM(Table1[[#This Row],[Плавание сумм]],Table1[[#This Row],[Вело 6.2 км_]])</f>
        <v>2.7534722222222224E-2</v>
      </c>
      <c r="R53" s="1">
        <f>SUM(Table1[[#This Row],[Плавание сумм]],Table1[[#This Row],[Вело 9.3 км_]])</f>
        <v>3.6481481481481483E-2</v>
      </c>
      <c r="S53" s="1">
        <f>SUM(Table1[[#This Row],[Плавание сумм]],Table1[[#This Row],[Вело 12.4 км_]])</f>
        <v>4.6192129629629625E-2</v>
      </c>
      <c r="T53" s="1">
        <f>SUM(Table1[[#This Row],[Вело 12.4 сумм]],Table1[[#This Row],[Бег 1 км_]])</f>
        <v>5.1145833333333328E-2</v>
      </c>
      <c r="U53" s="1">
        <f>SUM(Table1[[#This Row],[Вело 12.4 сумм]],Table1[[#This Row],[Бег 2 км_]])</f>
        <v>5.7083333333333326E-2</v>
      </c>
      <c r="V53" s="1">
        <f>SUM(Table1[[#This Row],[Вело 12.4 сумм]],Table1[[#This Row],[Бег 3 км_]])</f>
        <v>6.2951388888888876E-2</v>
      </c>
      <c r="W53" s="1">
        <f>Table1[[#This Row],[Старт_]]-Table1[[#Totals],[Старт_]]</f>
        <v>0</v>
      </c>
      <c r="X53" s="1">
        <f>Table1[[#This Row],[Плавание сумм]]-Table1[[#Totals],[Плавание сумм]]</f>
        <v>5.2430555555555546E-3</v>
      </c>
      <c r="Y53" s="1">
        <f>Table1[[#This Row],[Вело 3.1 сумм]]-Table1[[#Totals],[Вело 3.1 сумм]]</f>
        <v>8.7384259259259238E-3</v>
      </c>
      <c r="Z53" s="1">
        <f>Table1[[#This Row],[Вело 6.2 сумм]]-Table1[[#Totals],[Вело 6.2 сумм]]</f>
        <v>1.3136574074074075E-2</v>
      </c>
      <c r="AA53" s="1">
        <f>Table1[[#This Row],[Вело 9.3 сумм]]-Table1[[#Totals],[Вело 9.3 сумм]]</f>
        <v>1.697916666666667E-2</v>
      </c>
      <c r="AB53" s="1">
        <f>Table1[[#This Row],[Вело 12.4 сумм]]-Table1[[#Totals],[Вело 12.4 сумм]]</f>
        <v>2.1319444444444439E-2</v>
      </c>
      <c r="AC53" s="1">
        <f>Table1[[#This Row],[Бег 1 сумм]]-Table1[[#Totals],[Бег 1 сумм]]</f>
        <v>2.3333333333333327E-2</v>
      </c>
      <c r="AD53" s="1">
        <f>Table1[[#This Row],[Бег 2 сумм]]-Table1[[#Totals],[Бег 2 сумм]]</f>
        <v>2.6284722222222216E-2</v>
      </c>
      <c r="AE53" s="1">
        <f>Table1[[#This Row],[Бег 3 сумм]]-Table1[[#Totals],[Бег 3 сумм]]</f>
        <v>2.91898148148148E-2</v>
      </c>
    </row>
    <row r="54" spans="1:31" x14ac:dyDescent="0.2">
      <c r="A54" t="s">
        <v>107</v>
      </c>
      <c r="F54"/>
      <c r="G54"/>
      <c r="H54"/>
      <c r="I54"/>
      <c r="J54"/>
      <c r="K54"/>
      <c r="L54"/>
      <c r="M54"/>
      <c r="N54" s="1">
        <f>SUBTOTAL(105,Table1[Старт_])</f>
        <v>0</v>
      </c>
      <c r="O54" s="1">
        <f>SUBTOTAL(105,Table1[Плавание сумм])</f>
        <v>4.4560185185185189E-3</v>
      </c>
      <c r="P54" s="1">
        <f>SUBTOTAL(105,Table1[Вело 3.1 сумм])</f>
        <v>9.5370370370370383E-3</v>
      </c>
      <c r="Q54" s="1">
        <f>SUBTOTAL(105,Table1[Вело 6.2 сумм])</f>
        <v>1.4398148148148149E-2</v>
      </c>
      <c r="R54" s="1">
        <f>SUBTOTAL(105,Table1[Вело 9.3 сумм])</f>
        <v>1.9502314814814813E-2</v>
      </c>
      <c r="S54" s="1">
        <f>SUBTOTAL(105,Table1[Вело 12.4 сумм])</f>
        <v>2.4872685185185185E-2</v>
      </c>
      <c r="T54" s="1">
        <f>SUBTOTAL(105,Table1[Бег 1 сумм])</f>
        <v>2.78125E-2</v>
      </c>
      <c r="U54" s="1">
        <f>SUBTOTAL(105,Table1[Бег 2 сумм])</f>
        <v>3.079861111111111E-2</v>
      </c>
      <c r="V54" s="1">
        <f>SUBTOTAL(105,Table1[Бег 3 сумм])</f>
        <v>3.3761574074074076E-2</v>
      </c>
      <c r="W54"/>
      <c r="X54"/>
      <c r="Y54"/>
      <c r="Z54"/>
      <c r="AA54"/>
      <c r="AB54"/>
      <c r="AC54"/>
      <c r="AD54"/>
      <c r="AE54">
        <f>SUBTOTAL(103,Table1[Финиш])</f>
        <v>52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2023-08-21T08:10:07Z</dcterms:created>
  <dcterms:modified xsi:type="dcterms:W3CDTF">2023-08-21T08:53:41Z</dcterms:modified>
</cp:coreProperties>
</file>