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u-my.sharepoint.com/personal/mkim_hsph_harvard_edu/Documents/[][Rproject]/github_tidystat/other/"/>
    </mc:Choice>
  </mc:AlternateContent>
  <xr:revisionPtr revIDLastSave="0" documentId="11_357254A6F9FB94EA16E192E500497E646CEE61DD" xr6:coauthVersionLast="45" xr6:coauthVersionMax="45" xr10:uidLastSave="{00000000-0000-0000-0000-000000000000}"/>
  <bookViews>
    <workbookView xWindow="3510" yWindow="4110" windowWidth="21600" windowHeight="11385" xr2:uid="{00000000-000D-0000-FFFF-FFFF00000000}"/>
  </bookViews>
  <sheets>
    <sheet name="basic (2)Obese" sheetId="12" r:id="rId1"/>
    <sheet name="basic (3)final" sheetId="9" r:id="rId2"/>
    <sheet name="basic (1)Obsese+Normal" sheetId="11" r:id="rId3"/>
    <sheet name="Sheet1 (3)final" sheetId="6" r:id="rId4"/>
    <sheet name="Sheet1 (2)Obese" sheetId="5" r:id="rId5"/>
    <sheet name="Sheet1 (1)Obese+Non-obese" sheetId="4" r:id="rId6"/>
    <sheet name="Sheet1" sheetId="1" r:id="rId7"/>
  </sheets>
  <definedNames>
    <definedName name="range" localSheetId="4">'Sheet1 (2)Obese'!$I$3:$K$19</definedName>
    <definedName name="range" localSheetId="3">'Sheet1 (3)final'!$I$3:$K$19</definedName>
    <definedName name="range">'Sheet1 (1)Obese+Non-obese'!$I$3:$K$19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" i="9" l="1"/>
  <c r="AI5" i="9"/>
  <c r="AI6" i="9"/>
  <c r="AI7" i="9"/>
  <c r="AI8" i="9"/>
  <c r="AI9" i="9"/>
  <c r="AI10" i="9"/>
  <c r="AI11" i="9"/>
  <c r="AI12" i="9"/>
  <c r="AI13" i="9"/>
  <c r="AI14" i="9"/>
  <c r="AI3" i="9"/>
  <c r="AH11" i="9"/>
  <c r="AH12" i="9"/>
  <c r="AH13" i="9"/>
  <c r="AH14" i="9"/>
  <c r="AH4" i="9"/>
  <c r="AH5" i="9"/>
  <c r="AH6" i="9"/>
  <c r="AH7" i="9"/>
  <c r="AH8" i="9"/>
  <c r="AH9" i="9"/>
  <c r="AH10" i="9"/>
  <c r="AH3" i="9"/>
  <c r="AG13" i="9"/>
  <c r="AG14" i="9"/>
  <c r="AG4" i="9"/>
  <c r="AG5" i="9"/>
  <c r="AG6" i="9"/>
  <c r="AG7" i="9"/>
  <c r="AG8" i="9"/>
  <c r="AG9" i="9"/>
  <c r="AG10" i="9"/>
  <c r="AG11" i="9"/>
  <c r="AG12" i="9"/>
  <c r="AG3" i="9"/>
  <c r="AF4" i="9"/>
  <c r="AF5" i="9"/>
  <c r="AF6" i="9"/>
  <c r="AF7" i="9"/>
  <c r="AF8" i="9"/>
  <c r="AF9" i="9"/>
  <c r="AF10" i="9"/>
  <c r="AF11" i="9"/>
  <c r="AF12" i="9"/>
  <c r="AF13" i="9"/>
  <c r="AF14" i="9"/>
  <c r="AF3" i="9"/>
  <c r="AE4" i="9"/>
  <c r="AE5" i="9"/>
  <c r="AE6" i="9"/>
  <c r="AE7" i="9"/>
  <c r="AE8" i="9"/>
  <c r="AE9" i="9"/>
  <c r="AE10" i="9"/>
  <c r="AE11" i="9"/>
  <c r="AE3" i="9"/>
  <c r="AD4" i="9"/>
  <c r="AD5" i="9"/>
  <c r="AD6" i="9"/>
  <c r="AD7" i="9"/>
  <c r="AD8" i="9"/>
  <c r="AD9" i="9"/>
  <c r="AD10" i="9"/>
  <c r="AD11" i="9"/>
  <c r="AD12" i="9"/>
  <c r="AD13" i="9"/>
  <c r="AD14" i="9"/>
  <c r="AD15" i="9"/>
  <c r="AD3" i="9"/>
  <c r="AC4" i="9"/>
  <c r="AC5" i="9"/>
  <c r="AC6" i="9"/>
  <c r="AC7" i="9"/>
  <c r="AC3" i="9"/>
  <c r="C75" i="12"/>
  <c r="AB74" i="12"/>
  <c r="Z74" i="12"/>
  <c r="C74" i="12"/>
  <c r="AB73" i="12"/>
  <c r="Z73" i="12"/>
  <c r="D73" i="12"/>
  <c r="AB72" i="12"/>
  <c r="Z72" i="12"/>
  <c r="C72" i="12"/>
  <c r="AB71" i="12"/>
  <c r="Z71" i="12"/>
  <c r="C71" i="12"/>
  <c r="AB70" i="12"/>
  <c r="Z70" i="12"/>
  <c r="D70" i="12"/>
  <c r="AB69" i="12"/>
  <c r="Z69" i="12"/>
  <c r="C69" i="12"/>
  <c r="AB68" i="12"/>
  <c r="Z68" i="12"/>
  <c r="C68" i="12"/>
  <c r="AB67" i="12"/>
  <c r="Z67" i="12"/>
  <c r="D67" i="12"/>
  <c r="AB66" i="12"/>
  <c r="Z66" i="12"/>
  <c r="C66" i="12"/>
  <c r="AB65" i="12"/>
  <c r="Z65" i="12"/>
  <c r="C65" i="12"/>
  <c r="AB64" i="12"/>
  <c r="Z64" i="12"/>
  <c r="D64" i="12"/>
  <c r="AB63" i="12"/>
  <c r="Z63" i="12"/>
  <c r="C63" i="12"/>
  <c r="AB62" i="12"/>
  <c r="Z62" i="12"/>
  <c r="C62" i="12"/>
  <c r="AB61" i="12"/>
  <c r="Z61" i="12"/>
  <c r="D61" i="12"/>
  <c r="AB60" i="12"/>
  <c r="Z60" i="12"/>
  <c r="C60" i="12"/>
  <c r="AB59" i="12"/>
  <c r="Z59" i="12"/>
  <c r="C59" i="12"/>
  <c r="AB58" i="12"/>
  <c r="Z58" i="12"/>
  <c r="D58" i="12"/>
  <c r="AB57" i="12"/>
  <c r="Z57" i="12"/>
  <c r="C57" i="12"/>
  <c r="AB56" i="12"/>
  <c r="Z56" i="12"/>
  <c r="C56" i="12"/>
  <c r="AB55" i="12"/>
  <c r="Z55" i="12"/>
  <c r="D55" i="12"/>
  <c r="AB54" i="12"/>
  <c r="Z54" i="12"/>
  <c r="C54" i="12"/>
  <c r="AB53" i="12"/>
  <c r="Z53" i="12"/>
  <c r="C53" i="12"/>
  <c r="AB52" i="12"/>
  <c r="Z52" i="12"/>
  <c r="D52" i="12"/>
  <c r="AB51" i="12"/>
  <c r="Z51" i="12"/>
  <c r="C51" i="12"/>
  <c r="AB50" i="12"/>
  <c r="Z50" i="12"/>
  <c r="C50" i="12"/>
  <c r="AB49" i="12"/>
  <c r="Z49" i="12"/>
  <c r="D49" i="12"/>
  <c r="AB48" i="12"/>
  <c r="Z48" i="12"/>
  <c r="C48" i="12"/>
  <c r="AB47" i="12"/>
  <c r="Z47" i="12"/>
  <c r="C47" i="12"/>
  <c r="AB46" i="12"/>
  <c r="Z46" i="12"/>
  <c r="D46" i="12"/>
  <c r="AB45" i="12"/>
  <c r="Z45" i="12"/>
  <c r="C45" i="12"/>
  <c r="AB44" i="12"/>
  <c r="Z44" i="12"/>
  <c r="C44" i="12"/>
  <c r="AB43" i="12"/>
  <c r="Z43" i="12"/>
  <c r="D43" i="12"/>
  <c r="AB42" i="12"/>
  <c r="Z42" i="12"/>
  <c r="C42" i="12"/>
  <c r="AB41" i="12"/>
  <c r="Z41" i="12"/>
  <c r="C41" i="12"/>
  <c r="AB40" i="12"/>
  <c r="Z40" i="12"/>
  <c r="D40" i="12"/>
  <c r="AB39" i="12"/>
  <c r="Z39" i="12"/>
  <c r="C39" i="12"/>
  <c r="AB38" i="12"/>
  <c r="Z38" i="12"/>
  <c r="C38" i="12"/>
  <c r="AB37" i="12"/>
  <c r="Z37" i="12"/>
  <c r="D37" i="12"/>
  <c r="AB36" i="12"/>
  <c r="Z36" i="12"/>
  <c r="C36" i="12"/>
  <c r="AB35" i="12"/>
  <c r="Z35" i="12"/>
  <c r="C35" i="12"/>
  <c r="AB34" i="12"/>
  <c r="Z34" i="12"/>
  <c r="D34" i="12"/>
  <c r="AB33" i="12"/>
  <c r="Z33" i="12"/>
  <c r="C33" i="12"/>
  <c r="AB32" i="12"/>
  <c r="Z32" i="12"/>
  <c r="C32" i="12"/>
  <c r="AB31" i="12"/>
  <c r="Z31" i="12"/>
  <c r="D31" i="12"/>
  <c r="AB30" i="12"/>
  <c r="Z30" i="12"/>
  <c r="C30" i="12"/>
  <c r="AB29" i="12"/>
  <c r="Z29" i="12"/>
  <c r="C29" i="12"/>
  <c r="AB28" i="12"/>
  <c r="Z28" i="12"/>
  <c r="D28" i="12"/>
  <c r="AB27" i="12"/>
  <c r="Z27" i="12"/>
  <c r="C27" i="12"/>
  <c r="AB26" i="12"/>
  <c r="Z26" i="12"/>
  <c r="C26" i="12"/>
  <c r="AB25" i="12"/>
  <c r="Z25" i="12"/>
  <c r="D25" i="12"/>
  <c r="AB24" i="12"/>
  <c r="Z24" i="12"/>
  <c r="C24" i="12"/>
  <c r="AB23" i="12"/>
  <c r="Z23" i="12"/>
  <c r="C23" i="12"/>
  <c r="AB22" i="12"/>
  <c r="Z22" i="12"/>
  <c r="D22" i="12"/>
  <c r="AB21" i="12"/>
  <c r="Z21" i="12"/>
  <c r="C21" i="12"/>
  <c r="AB20" i="12"/>
  <c r="Z20" i="12"/>
  <c r="C20" i="12"/>
  <c r="AB19" i="12"/>
  <c r="Z19" i="12"/>
  <c r="D19" i="12"/>
  <c r="AB18" i="12"/>
  <c r="Z18" i="12"/>
  <c r="C18" i="12"/>
  <c r="AB17" i="12"/>
  <c r="Z17" i="12"/>
  <c r="C17" i="12"/>
  <c r="AB16" i="12"/>
  <c r="Z16" i="12"/>
  <c r="D16" i="12"/>
  <c r="AB15" i="12"/>
  <c r="Z15" i="12"/>
  <c r="C15" i="12"/>
  <c r="AB14" i="12"/>
  <c r="Z14" i="12"/>
  <c r="C14" i="12"/>
  <c r="AB13" i="12"/>
  <c r="Z13" i="12"/>
  <c r="D13" i="12"/>
  <c r="AB12" i="12"/>
  <c r="Z12" i="12"/>
  <c r="C12" i="12"/>
  <c r="AB11" i="12"/>
  <c r="Z11" i="12"/>
  <c r="C11" i="12"/>
  <c r="AB10" i="12"/>
  <c r="Z10" i="12"/>
  <c r="D10" i="12"/>
  <c r="AB9" i="12"/>
  <c r="Z9" i="12"/>
  <c r="H9" i="12"/>
  <c r="G9" i="12"/>
  <c r="C9" i="12"/>
  <c r="AB8" i="12"/>
  <c r="Z8" i="12"/>
  <c r="H8" i="12"/>
  <c r="G8" i="12"/>
  <c r="C8" i="12"/>
  <c r="AB7" i="12"/>
  <c r="Z7" i="12"/>
  <c r="H7" i="12"/>
  <c r="G7" i="12"/>
  <c r="D7" i="12"/>
  <c r="AB6" i="12"/>
  <c r="Z6" i="12"/>
  <c r="H6" i="12"/>
  <c r="G6" i="12"/>
  <c r="C6" i="12"/>
  <c r="AB5" i="12"/>
  <c r="Z5" i="12"/>
  <c r="H5" i="12"/>
  <c r="G5" i="12"/>
  <c r="C5" i="12"/>
  <c r="AB4" i="12"/>
  <c r="Z4" i="12"/>
  <c r="H4" i="12"/>
  <c r="G4" i="12"/>
  <c r="D4" i="12"/>
  <c r="AB3" i="12"/>
  <c r="Z3" i="12"/>
  <c r="H3" i="12"/>
  <c r="G3" i="12"/>
  <c r="C3" i="12"/>
  <c r="H2" i="12"/>
  <c r="G2" i="12"/>
  <c r="C2" i="12"/>
  <c r="H1" i="12"/>
  <c r="G1" i="12"/>
  <c r="D1" i="12"/>
  <c r="C75" i="11"/>
  <c r="AB74" i="11"/>
  <c r="Z74" i="11"/>
  <c r="C74" i="11"/>
  <c r="AB73" i="11"/>
  <c r="Z73" i="11"/>
  <c r="D73" i="11"/>
  <c r="AB72" i="11"/>
  <c r="Z72" i="11"/>
  <c r="C72" i="11"/>
  <c r="AB71" i="11"/>
  <c r="Z71" i="11"/>
  <c r="C71" i="11"/>
  <c r="AB70" i="11"/>
  <c r="Z70" i="11"/>
  <c r="D70" i="11"/>
  <c r="AB69" i="11"/>
  <c r="Z69" i="11"/>
  <c r="C69" i="11"/>
  <c r="AB68" i="11"/>
  <c r="Z68" i="11"/>
  <c r="C68" i="11"/>
  <c r="AB67" i="11"/>
  <c r="Z67" i="11"/>
  <c r="D67" i="11"/>
  <c r="AB66" i="11"/>
  <c r="Z66" i="11"/>
  <c r="C66" i="11"/>
  <c r="AB65" i="11"/>
  <c r="Z65" i="11"/>
  <c r="C65" i="11"/>
  <c r="AB64" i="11"/>
  <c r="Z64" i="11"/>
  <c r="D64" i="11"/>
  <c r="AB63" i="11"/>
  <c r="Z63" i="11"/>
  <c r="C63" i="11"/>
  <c r="AB62" i="11"/>
  <c r="Z62" i="11"/>
  <c r="C62" i="11"/>
  <c r="AB61" i="11"/>
  <c r="Z61" i="11"/>
  <c r="D61" i="11"/>
  <c r="AB60" i="11"/>
  <c r="Z60" i="11"/>
  <c r="C60" i="11"/>
  <c r="AB59" i="11"/>
  <c r="Z59" i="11"/>
  <c r="C59" i="11"/>
  <c r="AB58" i="11"/>
  <c r="Z58" i="11"/>
  <c r="D58" i="11"/>
  <c r="AB57" i="11"/>
  <c r="Z57" i="11"/>
  <c r="C57" i="11"/>
  <c r="AB56" i="11"/>
  <c r="Z56" i="11"/>
  <c r="C56" i="11"/>
  <c r="AB55" i="11"/>
  <c r="Z55" i="11"/>
  <c r="D55" i="11"/>
  <c r="AB54" i="11"/>
  <c r="Z54" i="11"/>
  <c r="C54" i="11"/>
  <c r="AB53" i="11"/>
  <c r="Z53" i="11"/>
  <c r="C53" i="11"/>
  <c r="AB52" i="11"/>
  <c r="Z52" i="11"/>
  <c r="D52" i="11"/>
  <c r="AB51" i="11"/>
  <c r="Z51" i="11"/>
  <c r="C51" i="11"/>
  <c r="AB50" i="11"/>
  <c r="Z50" i="11"/>
  <c r="C50" i="11"/>
  <c r="AB49" i="11"/>
  <c r="Z49" i="11"/>
  <c r="D49" i="11"/>
  <c r="AB48" i="11"/>
  <c r="Z48" i="11"/>
  <c r="C48" i="11"/>
  <c r="AB47" i="11"/>
  <c r="Z47" i="11"/>
  <c r="C47" i="11"/>
  <c r="AB46" i="11"/>
  <c r="Z46" i="11"/>
  <c r="D46" i="11"/>
  <c r="AB45" i="11"/>
  <c r="Z45" i="11"/>
  <c r="C45" i="11"/>
  <c r="AB44" i="11"/>
  <c r="Z44" i="11"/>
  <c r="C44" i="11"/>
  <c r="AB43" i="11"/>
  <c r="Z43" i="11"/>
  <c r="D43" i="11"/>
  <c r="AB42" i="11"/>
  <c r="Z42" i="11"/>
  <c r="C42" i="11"/>
  <c r="AB41" i="11"/>
  <c r="Z41" i="11"/>
  <c r="C41" i="11"/>
  <c r="AB40" i="11"/>
  <c r="Z40" i="11"/>
  <c r="D40" i="11"/>
  <c r="AB39" i="11"/>
  <c r="Z39" i="11"/>
  <c r="C39" i="11"/>
  <c r="AB38" i="11"/>
  <c r="Z38" i="11"/>
  <c r="C38" i="11"/>
  <c r="AB37" i="11"/>
  <c r="Z37" i="11"/>
  <c r="D37" i="11"/>
  <c r="AB36" i="11"/>
  <c r="Z36" i="11"/>
  <c r="C36" i="11"/>
  <c r="AB35" i="11"/>
  <c r="Z35" i="11"/>
  <c r="C35" i="11"/>
  <c r="AB34" i="11"/>
  <c r="Z34" i="11"/>
  <c r="D34" i="11"/>
  <c r="AB33" i="11"/>
  <c r="Z33" i="11"/>
  <c r="C33" i="11"/>
  <c r="AB32" i="11"/>
  <c r="Z32" i="11"/>
  <c r="C32" i="11"/>
  <c r="AB31" i="11"/>
  <c r="Z31" i="11"/>
  <c r="D31" i="11"/>
  <c r="AB30" i="11"/>
  <c r="Z30" i="11"/>
  <c r="C30" i="11"/>
  <c r="AB29" i="11"/>
  <c r="Z29" i="11"/>
  <c r="C29" i="11"/>
  <c r="AB28" i="11"/>
  <c r="Z28" i="11"/>
  <c r="D28" i="11"/>
  <c r="AB27" i="11"/>
  <c r="Z27" i="11"/>
  <c r="C27" i="11"/>
  <c r="AB26" i="11"/>
  <c r="Z26" i="11"/>
  <c r="C26" i="11"/>
  <c r="AB25" i="11"/>
  <c r="Z25" i="11"/>
  <c r="D25" i="11"/>
  <c r="AB24" i="11"/>
  <c r="Z24" i="11"/>
  <c r="C24" i="11"/>
  <c r="AB23" i="11"/>
  <c r="Z23" i="11"/>
  <c r="C23" i="11"/>
  <c r="AB22" i="11"/>
  <c r="Z22" i="11"/>
  <c r="D22" i="11"/>
  <c r="AB21" i="11"/>
  <c r="Z21" i="11"/>
  <c r="C21" i="11"/>
  <c r="AB20" i="11"/>
  <c r="Z20" i="11"/>
  <c r="C20" i="11"/>
  <c r="AB19" i="11"/>
  <c r="Z19" i="11"/>
  <c r="D19" i="11"/>
  <c r="AB18" i="11"/>
  <c r="Z18" i="11"/>
  <c r="C18" i="11"/>
  <c r="AB17" i="11"/>
  <c r="Z17" i="11"/>
  <c r="C17" i="11"/>
  <c r="AB16" i="11"/>
  <c r="Z16" i="11"/>
  <c r="D16" i="11"/>
  <c r="AB15" i="11"/>
  <c r="Z15" i="11"/>
  <c r="C15" i="11"/>
  <c r="AB14" i="11"/>
  <c r="Z14" i="11"/>
  <c r="C14" i="11"/>
  <c r="AB13" i="11"/>
  <c r="Z13" i="11"/>
  <c r="D13" i="11"/>
  <c r="AB12" i="11"/>
  <c r="Z12" i="11"/>
  <c r="C12" i="11"/>
  <c r="AB11" i="11"/>
  <c r="Z11" i="11"/>
  <c r="C11" i="11"/>
  <c r="AB10" i="11"/>
  <c r="Z10" i="11"/>
  <c r="D10" i="11"/>
  <c r="AB9" i="11"/>
  <c r="Z9" i="11"/>
  <c r="H9" i="11"/>
  <c r="G9" i="11"/>
  <c r="C9" i="11"/>
  <c r="AB8" i="11"/>
  <c r="Z8" i="11"/>
  <c r="H8" i="11"/>
  <c r="G8" i="11"/>
  <c r="C8" i="11"/>
  <c r="AB7" i="11"/>
  <c r="Z7" i="11"/>
  <c r="H7" i="11"/>
  <c r="G7" i="11"/>
  <c r="D7" i="11"/>
  <c r="AB6" i="11"/>
  <c r="Z6" i="11"/>
  <c r="H6" i="11"/>
  <c r="G6" i="11"/>
  <c r="C6" i="11"/>
  <c r="AB5" i="11"/>
  <c r="Z5" i="11"/>
  <c r="H5" i="11"/>
  <c r="G5" i="11"/>
  <c r="C5" i="11"/>
  <c r="AB4" i="11"/>
  <c r="Z4" i="11"/>
  <c r="H4" i="11"/>
  <c r="G4" i="11"/>
  <c r="D4" i="11"/>
  <c r="AB3" i="11"/>
  <c r="Z3" i="11"/>
  <c r="H3" i="11"/>
  <c r="G3" i="11"/>
  <c r="C3" i="11"/>
  <c r="H2" i="11"/>
  <c r="G2" i="11"/>
  <c r="C2" i="11"/>
  <c r="H1" i="11"/>
  <c r="G1" i="11"/>
  <c r="D1" i="11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Z56" i="9"/>
  <c r="Z57" i="9"/>
  <c r="Z58" i="9"/>
  <c r="Z59" i="9"/>
  <c r="Z60" i="9"/>
  <c r="Z61" i="9"/>
  <c r="Z62" i="9"/>
  <c r="Z63" i="9"/>
  <c r="Z64" i="9"/>
  <c r="Z65" i="9"/>
  <c r="Z66" i="9"/>
  <c r="Z67" i="9"/>
  <c r="Z68" i="9"/>
  <c r="Z69" i="9"/>
  <c r="Z70" i="9"/>
  <c r="Z71" i="9"/>
  <c r="Z72" i="9"/>
  <c r="Z73" i="9"/>
  <c r="Z74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3" i="9"/>
  <c r="Z3" i="9"/>
  <c r="C75" i="9"/>
  <c r="C74" i="9"/>
  <c r="D73" i="9"/>
  <c r="C72" i="9"/>
  <c r="C71" i="9"/>
  <c r="D70" i="9"/>
  <c r="C69" i="9"/>
  <c r="C68" i="9"/>
  <c r="D67" i="9"/>
  <c r="C66" i="9"/>
  <c r="C65" i="9"/>
  <c r="D64" i="9"/>
  <c r="C63" i="9"/>
  <c r="C62" i="9"/>
  <c r="D61" i="9"/>
  <c r="C60" i="9"/>
  <c r="C59" i="9"/>
  <c r="D58" i="9"/>
  <c r="C57" i="9"/>
  <c r="C56" i="9"/>
  <c r="D55" i="9"/>
  <c r="C54" i="9"/>
  <c r="C53" i="9"/>
  <c r="D52" i="9"/>
  <c r="C51" i="9"/>
  <c r="C50" i="9"/>
  <c r="D49" i="9"/>
  <c r="C48" i="9"/>
  <c r="C47" i="9"/>
  <c r="D46" i="9"/>
  <c r="C45" i="9"/>
  <c r="C44" i="9"/>
  <c r="D43" i="9"/>
  <c r="C42" i="9"/>
  <c r="C41" i="9"/>
  <c r="D40" i="9"/>
  <c r="C39" i="9"/>
  <c r="C38" i="9"/>
  <c r="D37" i="9"/>
  <c r="C36" i="9"/>
  <c r="C35" i="9"/>
  <c r="D34" i="9"/>
  <c r="C33" i="9"/>
  <c r="C32" i="9"/>
  <c r="D31" i="9"/>
  <c r="C30" i="9"/>
  <c r="C29" i="9"/>
  <c r="D28" i="9"/>
  <c r="C27" i="9"/>
  <c r="C26" i="9"/>
  <c r="D25" i="9"/>
  <c r="C24" i="9"/>
  <c r="C23" i="9"/>
  <c r="D22" i="9"/>
  <c r="C21" i="9"/>
  <c r="C20" i="9"/>
  <c r="D19" i="9"/>
  <c r="C18" i="9"/>
  <c r="C17" i="9"/>
  <c r="D16" i="9"/>
  <c r="C15" i="9"/>
  <c r="C14" i="9"/>
  <c r="D13" i="9"/>
  <c r="C12" i="9"/>
  <c r="C11" i="9"/>
  <c r="D10" i="9"/>
  <c r="C9" i="9"/>
  <c r="C8" i="9"/>
  <c r="D7" i="9"/>
  <c r="C6" i="9"/>
  <c r="C5" i="9"/>
  <c r="D4" i="9"/>
  <c r="C3" i="9"/>
  <c r="C2" i="9"/>
  <c r="D1" i="9"/>
  <c r="H2" i="9"/>
  <c r="H3" i="9"/>
  <c r="H4" i="9"/>
  <c r="H5" i="9"/>
  <c r="H6" i="9"/>
  <c r="H7" i="9"/>
  <c r="H8" i="9"/>
  <c r="H9" i="9"/>
  <c r="H1" i="9"/>
  <c r="G6" i="9"/>
  <c r="G5" i="9"/>
  <c r="G4" i="9"/>
  <c r="G2" i="9"/>
  <c r="G3" i="9"/>
  <c r="G7" i="9"/>
  <c r="G8" i="9"/>
  <c r="G9" i="9"/>
  <c r="G1" i="9"/>
  <c r="B94" i="4" l="1"/>
  <c r="B95" i="4"/>
  <c r="B97" i="4"/>
  <c r="B98" i="4"/>
  <c r="B100" i="4"/>
  <c r="B101" i="4"/>
  <c r="B103" i="4"/>
  <c r="B104" i="4"/>
  <c r="B106" i="4"/>
  <c r="B107" i="4"/>
  <c r="B84" i="4"/>
  <c r="B85" i="4"/>
  <c r="B86" i="4"/>
  <c r="B87" i="4"/>
  <c r="B88" i="4"/>
  <c r="B92" i="4"/>
  <c r="G45" i="6"/>
  <c r="C45" i="6" s="1"/>
  <c r="G44" i="6"/>
  <c r="C44" i="6" s="1"/>
  <c r="G43" i="6"/>
  <c r="G42" i="6"/>
  <c r="C42" i="6" s="1"/>
  <c r="G41" i="6"/>
  <c r="C41" i="6" s="1"/>
  <c r="G40" i="6"/>
  <c r="G39" i="6"/>
  <c r="C39" i="6" s="1"/>
  <c r="G38" i="6"/>
  <c r="C38" i="6" s="1"/>
  <c r="G37" i="6"/>
  <c r="G36" i="6"/>
  <c r="C36" i="6" s="1"/>
  <c r="G35" i="6"/>
  <c r="C35" i="6" s="1"/>
  <c r="G34" i="6"/>
  <c r="G33" i="6"/>
  <c r="C33" i="6" s="1"/>
  <c r="G32" i="6"/>
  <c r="C32" i="6" s="1"/>
  <c r="G31" i="6"/>
  <c r="G30" i="6"/>
  <c r="C30" i="6" s="1"/>
  <c r="G29" i="6"/>
  <c r="C29" i="6" s="1"/>
  <c r="G28" i="6"/>
  <c r="G27" i="6"/>
  <c r="G26" i="6"/>
  <c r="B26" i="6"/>
  <c r="G25" i="6"/>
  <c r="B25" i="6"/>
  <c r="G24" i="6"/>
  <c r="B24" i="6"/>
  <c r="G23" i="6"/>
  <c r="B23" i="6"/>
  <c r="G22" i="6"/>
  <c r="B22" i="6"/>
  <c r="G21" i="6"/>
  <c r="B21" i="6"/>
  <c r="G20" i="6"/>
  <c r="G19" i="6"/>
  <c r="G18" i="6"/>
  <c r="G17" i="6"/>
  <c r="G16" i="6"/>
  <c r="G15" i="6"/>
  <c r="G14" i="6"/>
  <c r="G13" i="6"/>
  <c r="H20" i="6"/>
  <c r="G77" i="5" l="1"/>
  <c r="E77" i="5" s="1"/>
  <c r="G76" i="5"/>
  <c r="E76" i="5" s="1"/>
  <c r="G75" i="5"/>
  <c r="G74" i="5"/>
  <c r="E74" i="5" s="1"/>
  <c r="G73" i="5"/>
  <c r="E73" i="5" s="1"/>
  <c r="G72" i="5"/>
  <c r="G71" i="5"/>
  <c r="E71" i="5" s="1"/>
  <c r="G70" i="5"/>
  <c r="E70" i="5" s="1"/>
  <c r="G69" i="5"/>
  <c r="G68" i="5"/>
  <c r="E68" i="5" s="1"/>
  <c r="G67" i="5"/>
  <c r="E67" i="5" s="1"/>
  <c r="G66" i="5"/>
  <c r="G65" i="5"/>
  <c r="E65" i="5" s="1"/>
  <c r="G64" i="5"/>
  <c r="E64" i="5"/>
  <c r="G63" i="5"/>
  <c r="G62" i="5"/>
  <c r="E62" i="5" s="1"/>
  <c r="G61" i="5"/>
  <c r="E61" i="5" s="1"/>
  <c r="G60" i="5"/>
  <c r="D58" i="5"/>
  <c r="D57" i="5"/>
  <c r="D56" i="5"/>
  <c r="D55" i="5"/>
  <c r="D54" i="5"/>
  <c r="D53" i="5"/>
  <c r="G45" i="5"/>
  <c r="C45" i="5"/>
  <c r="G44" i="5"/>
  <c r="C44" i="5" s="1"/>
  <c r="G43" i="5"/>
  <c r="G42" i="5"/>
  <c r="C42" i="5" s="1"/>
  <c r="G41" i="5"/>
  <c r="C41" i="5" s="1"/>
  <c r="G40" i="5"/>
  <c r="G39" i="5"/>
  <c r="C39" i="5" s="1"/>
  <c r="G38" i="5"/>
  <c r="C38" i="5" s="1"/>
  <c r="G37" i="5"/>
  <c r="G36" i="5"/>
  <c r="C36" i="5" s="1"/>
  <c r="G35" i="5"/>
  <c r="C35" i="5" s="1"/>
  <c r="G34" i="5"/>
  <c r="G33" i="5"/>
  <c r="C33" i="5" s="1"/>
  <c r="G32" i="5"/>
  <c r="C32" i="5" s="1"/>
  <c r="G31" i="5"/>
  <c r="G30" i="5"/>
  <c r="C30" i="5"/>
  <c r="G29" i="5"/>
  <c r="C29" i="5" s="1"/>
  <c r="G28" i="5"/>
  <c r="G27" i="5"/>
  <c r="G26" i="5"/>
  <c r="B26" i="5"/>
  <c r="G25" i="5"/>
  <c r="B25" i="5"/>
  <c r="G24" i="5"/>
  <c r="B24" i="5"/>
  <c r="G23" i="5"/>
  <c r="B23" i="5"/>
  <c r="G22" i="5"/>
  <c r="B22" i="5"/>
  <c r="G21" i="5"/>
  <c r="B21" i="5"/>
  <c r="G20" i="5"/>
  <c r="G19" i="5"/>
  <c r="G18" i="5"/>
  <c r="G17" i="5"/>
  <c r="G16" i="5"/>
  <c r="G15" i="5"/>
  <c r="G14" i="5"/>
  <c r="G13" i="5"/>
  <c r="E77" i="4"/>
  <c r="E76" i="4"/>
  <c r="G74" i="4"/>
  <c r="E74" i="4" s="1"/>
  <c r="G75" i="4"/>
  <c r="G76" i="4"/>
  <c r="G77" i="4"/>
  <c r="E70" i="4"/>
  <c r="E65" i="4"/>
  <c r="E64" i="4"/>
  <c r="D58" i="4"/>
  <c r="D57" i="4"/>
  <c r="D56" i="4"/>
  <c r="D55" i="4"/>
  <c r="D54" i="4"/>
  <c r="D53" i="4"/>
  <c r="C44" i="4"/>
  <c r="C42" i="4"/>
  <c r="C32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C29" i="4" s="1"/>
  <c r="G30" i="4"/>
  <c r="C30" i="4" s="1"/>
  <c r="G31" i="4"/>
  <c r="G32" i="4"/>
  <c r="G33" i="4"/>
  <c r="C33" i="4" s="1"/>
  <c r="G34" i="4"/>
  <c r="G35" i="4"/>
  <c r="C35" i="4" s="1"/>
  <c r="G36" i="4"/>
  <c r="C36" i="4" s="1"/>
  <c r="G37" i="4"/>
  <c r="G38" i="4"/>
  <c r="C38" i="4" s="1"/>
  <c r="G39" i="4"/>
  <c r="C39" i="4" s="1"/>
  <c r="G40" i="4"/>
  <c r="G41" i="4"/>
  <c r="C41" i="4" s="1"/>
  <c r="G42" i="4"/>
  <c r="G43" i="4"/>
  <c r="G44" i="4"/>
  <c r="G45" i="4"/>
  <c r="C45" i="4" s="1"/>
  <c r="G60" i="4"/>
  <c r="G61" i="4"/>
  <c r="E61" i="4" s="1"/>
  <c r="G62" i="4"/>
  <c r="E62" i="4" s="1"/>
  <c r="G63" i="4"/>
  <c r="G64" i="4"/>
  <c r="G65" i="4"/>
  <c r="G66" i="4"/>
  <c r="G67" i="4"/>
  <c r="E67" i="4" s="1"/>
  <c r="G68" i="4"/>
  <c r="E68" i="4" s="1"/>
  <c r="G69" i="4"/>
  <c r="G70" i="4"/>
  <c r="G71" i="4"/>
  <c r="E71" i="4" s="1"/>
  <c r="G72" i="4"/>
  <c r="G73" i="4"/>
  <c r="E73" i="4" s="1"/>
  <c r="G13" i="4"/>
  <c r="B22" i="4"/>
  <c r="B23" i="4"/>
  <c r="B24" i="4"/>
  <c r="B25" i="4"/>
  <c r="B26" i="4"/>
  <c r="B21" i="4"/>
  <c r="H20" i="5"/>
  <c r="H20" i="4"/>
  <c r="A29" i="5"/>
  <c r="A29" i="4"/>
  <c r="A91" i="4"/>
  <c r="B91" i="4"/>
  <c r="A29" i="6"/>
</calcChain>
</file>

<file path=xl/sharedStrings.xml><?xml version="1.0" encoding="utf-8"?>
<sst xmlns="http://schemas.openxmlformats.org/spreadsheetml/2006/main" count="354" uniqueCount="52">
  <si>
    <t>Odds Ratio Estimates</t>
  </si>
  <si>
    <t>Effect</t>
  </si>
  <si>
    <t>Point Estimate</t>
  </si>
  <si>
    <t>95% Wald
 Confidence Limits</t>
  </si>
  <si>
    <t>Age</t>
  </si>
  <si>
    <t>Race3          Non-White vs White</t>
  </si>
  <si>
    <t>Gender         female vs male</t>
  </si>
  <si>
    <t>BMI</t>
  </si>
  <si>
    <t>PhysActiveDays</t>
  </si>
  <si>
    <t>TVHrsDay       0_to_1_hr vs 0_hrs</t>
  </si>
  <si>
    <t>TVHrsDay       1_hr      vs 0_hrs</t>
  </si>
  <si>
    <t>TVHrsDay       2_hr      vs 0_hrs</t>
  </si>
  <si>
    <t>TVHrsDay       3_hr      vs 0_hrs</t>
  </si>
  <si>
    <t>TVHrsDay       4_hr      vs 0_hrs</t>
  </si>
  <si>
    <t>TVHrsDay       More_4_hr vs 0_hrs</t>
  </si>
  <si>
    <t>CompHrsDay     0_to_1_hr vs 0_hrs</t>
  </si>
  <si>
    <t>CompHrsDay     1_hr      vs 0_hrs</t>
  </si>
  <si>
    <t>CompHrsDay     2_hr      vs 0_hrs</t>
  </si>
  <si>
    <t>CompHrsDay     3_hr      vs 0_hrs</t>
  </si>
  <si>
    <t>CompHrsDay     4_hr      vs 0_hrs</t>
  </si>
  <si>
    <t>CompHrsDay     More_4_hr vs 0_hrs</t>
  </si>
  <si>
    <t>오즈</t>
    <phoneticPr fontId="1" type="noConversion"/>
  </si>
  <si>
    <t>하방</t>
    <phoneticPr fontId="1" type="noConversion"/>
  </si>
  <si>
    <t>상방</t>
    <phoneticPr fontId="1" type="noConversion"/>
  </si>
  <si>
    <r>
      <t xml:space="preserve">Mofenson, Lynne M., John S. Lambert, E. Richard Stiehm, James Bethel, William A. Meyer, Jean Whitehouse, John Moye, et al. “Risk Factors for Perinatal Transmission of Human Immunodeficiency Virus Type 1 in Women Treated with Zidovudine.” </t>
    </r>
    <r>
      <rPr>
        <i/>
        <sz val="11"/>
        <color theme="1"/>
        <rFont val="Calibri"/>
        <family val="3"/>
        <charset val="129"/>
        <scheme val="minor"/>
      </rPr>
      <t>New England Journal of Medicine</t>
    </r>
    <r>
      <rPr>
        <sz val="11"/>
        <color theme="1"/>
        <rFont val="Calibri"/>
        <family val="2"/>
        <charset val="129"/>
        <scheme val="minor"/>
      </rPr>
      <t xml:space="preserve"> 341, no. 6 (1999): 385–393. doi:10.1056/NEJM199908053410601.</t>
    </r>
  </si>
  <si>
    <t>Race3           Non-White vs White</t>
  </si>
  <si>
    <t>MaritalStatus   Divorced    vs NeverMarried</t>
  </si>
  <si>
    <t>MaritalStatus   LivePartner vs NeverMarried</t>
  </si>
  <si>
    <t>MaritalStatus   Married     vs NeverMarried</t>
  </si>
  <si>
    <t>MaritalStatus   Separated   vs NeverMarried</t>
  </si>
  <si>
    <t>MaritalStatus   Widowed     vs NeverMarried</t>
  </si>
  <si>
    <t>HomeOwn         Other vs Own</t>
  </si>
  <si>
    <t>HomeOwn         Rent  vs Own</t>
  </si>
  <si>
    <t>BPSysAve</t>
  </si>
  <si>
    <t>Testosterone</t>
  </si>
  <si>
    <t>TotChol</t>
  </si>
  <si>
    <t>HealthGen       Excellent vs Poor</t>
  </si>
  <si>
    <t>HealthGen       Fair      vs Poor</t>
  </si>
  <si>
    <t>HealthGen       Good      vs Poor</t>
  </si>
  <si>
    <t>HealthGen       Vgood     vs Poor</t>
  </si>
  <si>
    <t>DaysPhysHlthBad</t>
  </si>
  <si>
    <t>SleepTrouble    Yes vs No</t>
  </si>
  <si>
    <t>TVHrsDay        0_to_1_hr vs 0_hrs</t>
  </si>
  <si>
    <t>TVHrsDay        1_hr      vs 0_hrs</t>
  </si>
  <si>
    <t>TVHrsDay        2_hr      vs 0_hrs</t>
  </si>
  <si>
    <t>TVHrsDay        3_hr      vs 0_hrs</t>
  </si>
  <si>
    <t>TVHrsDay        4_hr      vs 0_hrs</t>
  </si>
  <si>
    <t>TVHrsDay        More_4_hr vs 0_hrs</t>
  </si>
  <si>
    <t>오즈</t>
    <phoneticPr fontId="1" type="noConversion"/>
  </si>
  <si>
    <t>하방</t>
    <phoneticPr fontId="1" type="noConversion"/>
  </si>
  <si>
    <t>상방</t>
    <phoneticPr fontId="1" type="noConversion"/>
  </si>
  <si>
    <t>these two graphs are illustrations base on the article above and its result( table 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</si>
</sst>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u/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5">
    <xf numFmtId="0" fontId="0" fillId="0" borderId="0" xfId="0">
      <alignment vertical="center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/>
    </xf>
    <xf numFmtId="0" fontId="0" fillId="0" borderId="1" xfId="0" applyNumberFormat="1" applyBorder="1" applyAlignment="1">
      <alignment horizontal="right"/>
    </xf>
    <xf numFmtId="0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right"/>
    </xf>
    <xf numFmtId="0" fontId="2" fillId="0" borderId="0" xfId="0" applyFont="1">
      <alignment vertical="center"/>
    </xf>
    <xf numFmtId="0" fontId="2" fillId="0" borderId="1" xfId="0" applyNumberFormat="1" applyFont="1" applyBorder="1" applyAlignment="1">
      <alignment horizontal="right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 applyAlignment="1">
      <alignment horizontal="right" vertical="center"/>
    </xf>
    <xf numFmtId="0" fontId="0" fillId="2" borderId="5" xfId="0" applyFill="1" applyBorder="1">
      <alignment vertical="center"/>
    </xf>
    <xf numFmtId="0" fontId="0" fillId="0" borderId="6" xfId="0" applyBorder="1" applyAlignment="1">
      <alignment horizontal="right" vertical="center"/>
    </xf>
    <xf numFmtId="0" fontId="0" fillId="2" borderId="7" xfId="0" applyFill="1" applyBorder="1">
      <alignment vertical="center"/>
    </xf>
    <xf numFmtId="0" fontId="0" fillId="0" borderId="0" xfId="0" applyAlignment="1">
      <alignment horizontal="left" vertical="center" indent="2"/>
    </xf>
    <xf numFmtId="0" fontId="0" fillId="3" borderId="0" xfId="0" applyFill="1">
      <alignment vertical="center"/>
    </xf>
    <xf numFmtId="0" fontId="3" fillId="0" borderId="1" xfId="1" applyNumberFormat="1" applyBorder="1" applyAlignment="1">
      <alignment horizontal="left"/>
    </xf>
    <xf numFmtId="0" fontId="3" fillId="0" borderId="1" xfId="1" applyNumberFormat="1" applyBorder="1" applyAlignment="1">
      <alignment horizontal="right"/>
    </xf>
    <xf numFmtId="49" fontId="3" fillId="0" borderId="1" xfId="1" applyNumberFormat="1" applyBorder="1" applyAlignment="1">
      <alignment horizontal="right"/>
    </xf>
    <xf numFmtId="49" fontId="3" fillId="0" borderId="1" xfId="1" applyNumberFormat="1" applyBorder="1" applyAlignment="1">
      <alignment horizontal="left"/>
    </xf>
    <xf numFmtId="0" fontId="2" fillId="0" borderId="1" xfId="1" applyNumberFormat="1" applyFont="1" applyBorder="1" applyAlignment="1">
      <alignment horizontal="right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3" fillId="0" borderId="0" xfId="1" applyNumberFormat="1" applyFill="1" applyBorder="1" applyAlignment="1">
      <alignment horizontal="right"/>
    </xf>
    <xf numFmtId="0" fontId="0" fillId="4" borderId="0" xfId="0" applyFont="1" applyFill="1">
      <alignment vertical="center"/>
    </xf>
    <xf numFmtId="0" fontId="0" fillId="4" borderId="0" xfId="0" applyFill="1">
      <alignment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49" fontId="3" fillId="0" borderId="1" xfId="1" applyNumberFormat="1" applyBorder="1" applyAlignment="1">
      <alignment horizontal="center"/>
    </xf>
    <xf numFmtId="0" fontId="3" fillId="0" borderId="1" xfId="1" applyBorder="1" applyAlignment="1">
      <alignment horizontal="center"/>
    </xf>
    <xf numFmtId="49" fontId="3" fillId="0" borderId="1" xfId="1" applyNumberFormat="1" applyBorder="1" applyAlignment="1">
      <alignment horizontal="center" wrapText="1"/>
    </xf>
    <xf numFmtId="0" fontId="3" fillId="0" borderId="1" xfId="1" applyBorder="1" applyAlignment="1">
      <alignment horizontal="center" wrapText="1"/>
    </xf>
  </cellXfs>
  <cellStyles count="2">
    <cellStyle name="Normal" xfId="0" builtinId="0"/>
    <cellStyle name="표준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118905816659604E-2"/>
          <c:y val="4.5681655960028551E-2"/>
          <c:w val="0.94887644710133612"/>
          <c:h val="0.89706879787778138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'basic (2)Obese'!$B$1:$B$78</c:f>
              <c:numCache>
                <c:formatCode>General</c:formatCode>
                <c:ptCount val="78"/>
                <c:pt idx="27">
                  <c:v>0.995</c:v>
                </c:pt>
                <c:pt idx="28">
                  <c:v>0.98299999999999998</c:v>
                </c:pt>
                <c:pt idx="29">
                  <c:v>1.008</c:v>
                </c:pt>
                <c:pt idx="30">
                  <c:v>1.1879999999999999</c:v>
                </c:pt>
                <c:pt idx="31">
                  <c:v>0.81699999999999995</c:v>
                </c:pt>
                <c:pt idx="32">
                  <c:v>1.7250000000000001</c:v>
                </c:pt>
                <c:pt idx="33">
                  <c:v>1.5009999999999999</c:v>
                </c:pt>
                <c:pt idx="34">
                  <c:v>1.0569999999999999</c:v>
                </c:pt>
                <c:pt idx="35">
                  <c:v>2.13</c:v>
                </c:pt>
                <c:pt idx="36">
                  <c:v>0.94499999999999995</c:v>
                </c:pt>
                <c:pt idx="37">
                  <c:v>0.84799999999999998</c:v>
                </c:pt>
                <c:pt idx="38">
                  <c:v>1.054</c:v>
                </c:pt>
                <c:pt idx="39">
                  <c:v>1.579</c:v>
                </c:pt>
                <c:pt idx="40">
                  <c:v>0.35399999999999998</c:v>
                </c:pt>
                <c:pt idx="41">
                  <c:v>7.0469999999999997</c:v>
                </c:pt>
                <c:pt idx="42">
                  <c:v>0.43099999999999999</c:v>
                </c:pt>
                <c:pt idx="43">
                  <c:v>0.106</c:v>
                </c:pt>
                <c:pt idx="44">
                  <c:v>1.746</c:v>
                </c:pt>
                <c:pt idx="45">
                  <c:v>0.77900000000000003</c:v>
                </c:pt>
                <c:pt idx="46">
                  <c:v>0.21</c:v>
                </c:pt>
                <c:pt idx="47">
                  <c:v>2.8849999999999998</c:v>
                </c:pt>
                <c:pt idx="48">
                  <c:v>1.0269999999999999</c:v>
                </c:pt>
                <c:pt idx="49">
                  <c:v>0.28599999999999998</c:v>
                </c:pt>
                <c:pt idx="50">
                  <c:v>3.6930000000000001</c:v>
                </c:pt>
                <c:pt idx="51">
                  <c:v>1.026</c:v>
                </c:pt>
                <c:pt idx="52">
                  <c:v>0.373</c:v>
                </c:pt>
                <c:pt idx="53">
                  <c:v>2.823</c:v>
                </c:pt>
                <c:pt idx="54">
                  <c:v>1.0189999999999999</c:v>
                </c:pt>
                <c:pt idx="55">
                  <c:v>0.24</c:v>
                </c:pt>
                <c:pt idx="56">
                  <c:v>4.3289999999999997</c:v>
                </c:pt>
                <c:pt idx="57">
                  <c:v>0.89700000000000002</c:v>
                </c:pt>
                <c:pt idx="58">
                  <c:v>0.33400000000000002</c:v>
                </c:pt>
                <c:pt idx="59">
                  <c:v>2.4129999999999998</c:v>
                </c:pt>
                <c:pt idx="60">
                  <c:v>0.47499999999999998</c:v>
                </c:pt>
                <c:pt idx="61">
                  <c:v>0.223</c:v>
                </c:pt>
                <c:pt idx="62">
                  <c:v>1.0089999999999999</c:v>
                </c:pt>
                <c:pt idx="63">
                  <c:v>1.004</c:v>
                </c:pt>
                <c:pt idx="64">
                  <c:v>0.50800000000000001</c:v>
                </c:pt>
                <c:pt idx="65">
                  <c:v>1.984</c:v>
                </c:pt>
                <c:pt idx="66">
                  <c:v>0.97399999999999998</c:v>
                </c:pt>
                <c:pt idx="67">
                  <c:v>0.28199999999999997</c:v>
                </c:pt>
                <c:pt idx="68">
                  <c:v>3.3610000000000002</c:v>
                </c:pt>
                <c:pt idx="69">
                  <c:v>0.70899999999999996</c:v>
                </c:pt>
                <c:pt idx="70">
                  <c:v>0.186</c:v>
                </c:pt>
                <c:pt idx="71">
                  <c:v>2.7080000000000002</c:v>
                </c:pt>
                <c:pt idx="72">
                  <c:v>1.196</c:v>
                </c:pt>
                <c:pt idx="73">
                  <c:v>0.48</c:v>
                </c:pt>
                <c:pt idx="74">
                  <c:v>2.9780000000000002</c:v>
                </c:pt>
                <c:pt idx="76">
                  <c:v>1</c:v>
                </c:pt>
                <c:pt idx="77">
                  <c:v>1</c:v>
                </c:pt>
              </c:numCache>
            </c:numRef>
          </c:xVal>
          <c:yVal>
            <c:numRef>
              <c:f>'basic (2)Obese'!$C$1:$C$78</c:f>
              <c:numCache>
                <c:formatCode>General</c:formatCode>
                <c:ptCount val="78"/>
                <c:pt idx="1">
                  <c:v>25</c:v>
                </c:pt>
                <c:pt idx="2">
                  <c:v>25</c:v>
                </c:pt>
                <c:pt idx="4">
                  <c:v>24</c:v>
                </c:pt>
                <c:pt idx="5">
                  <c:v>24</c:v>
                </c:pt>
                <c:pt idx="7">
                  <c:v>23</c:v>
                </c:pt>
                <c:pt idx="8">
                  <c:v>23</c:v>
                </c:pt>
                <c:pt idx="10">
                  <c:v>22</c:v>
                </c:pt>
                <c:pt idx="11">
                  <c:v>22</c:v>
                </c:pt>
                <c:pt idx="13">
                  <c:v>21</c:v>
                </c:pt>
                <c:pt idx="14">
                  <c:v>21</c:v>
                </c:pt>
                <c:pt idx="16">
                  <c:v>20</c:v>
                </c:pt>
                <c:pt idx="17">
                  <c:v>20</c:v>
                </c:pt>
                <c:pt idx="19">
                  <c:v>19</c:v>
                </c:pt>
                <c:pt idx="20">
                  <c:v>19</c:v>
                </c:pt>
                <c:pt idx="22">
                  <c:v>18</c:v>
                </c:pt>
                <c:pt idx="23">
                  <c:v>18</c:v>
                </c:pt>
                <c:pt idx="25">
                  <c:v>17</c:v>
                </c:pt>
                <c:pt idx="26">
                  <c:v>17</c:v>
                </c:pt>
                <c:pt idx="28">
                  <c:v>16</c:v>
                </c:pt>
                <c:pt idx="29">
                  <c:v>16</c:v>
                </c:pt>
                <c:pt idx="31">
                  <c:v>15</c:v>
                </c:pt>
                <c:pt idx="32">
                  <c:v>15</c:v>
                </c:pt>
                <c:pt idx="34">
                  <c:v>14</c:v>
                </c:pt>
                <c:pt idx="35">
                  <c:v>14</c:v>
                </c:pt>
                <c:pt idx="37">
                  <c:v>13</c:v>
                </c:pt>
                <c:pt idx="38">
                  <c:v>13</c:v>
                </c:pt>
                <c:pt idx="40">
                  <c:v>12</c:v>
                </c:pt>
                <c:pt idx="41">
                  <c:v>12</c:v>
                </c:pt>
                <c:pt idx="43">
                  <c:v>11</c:v>
                </c:pt>
                <c:pt idx="44">
                  <c:v>11</c:v>
                </c:pt>
                <c:pt idx="46">
                  <c:v>10</c:v>
                </c:pt>
                <c:pt idx="47">
                  <c:v>10</c:v>
                </c:pt>
                <c:pt idx="49">
                  <c:v>9</c:v>
                </c:pt>
                <c:pt idx="50">
                  <c:v>9</c:v>
                </c:pt>
                <c:pt idx="52">
                  <c:v>8</c:v>
                </c:pt>
                <c:pt idx="53">
                  <c:v>8</c:v>
                </c:pt>
                <c:pt idx="55">
                  <c:v>7</c:v>
                </c:pt>
                <c:pt idx="56">
                  <c:v>7</c:v>
                </c:pt>
                <c:pt idx="58">
                  <c:v>6</c:v>
                </c:pt>
                <c:pt idx="59">
                  <c:v>6</c:v>
                </c:pt>
                <c:pt idx="61">
                  <c:v>5</c:v>
                </c:pt>
                <c:pt idx="62">
                  <c:v>5</c:v>
                </c:pt>
                <c:pt idx="64">
                  <c:v>4</c:v>
                </c:pt>
                <c:pt idx="65">
                  <c:v>4</c:v>
                </c:pt>
                <c:pt idx="67">
                  <c:v>3</c:v>
                </c:pt>
                <c:pt idx="68">
                  <c:v>3</c:v>
                </c:pt>
                <c:pt idx="70">
                  <c:v>2</c:v>
                </c:pt>
                <c:pt idx="71">
                  <c:v>2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0-415E-BC16-D10F89E04A5F}"/>
            </c:ext>
          </c:extLst>
        </c:ser>
        <c:ser>
          <c:idx val="1"/>
          <c:order val="1"/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'basic (2)Obese'!$B$1:$B$78</c:f>
              <c:numCache>
                <c:formatCode>General</c:formatCode>
                <c:ptCount val="78"/>
                <c:pt idx="27">
                  <c:v>0.995</c:v>
                </c:pt>
                <c:pt idx="28">
                  <c:v>0.98299999999999998</c:v>
                </c:pt>
                <c:pt idx="29">
                  <c:v>1.008</c:v>
                </c:pt>
                <c:pt idx="30">
                  <c:v>1.1879999999999999</c:v>
                </c:pt>
                <c:pt idx="31">
                  <c:v>0.81699999999999995</c:v>
                </c:pt>
                <c:pt idx="32">
                  <c:v>1.7250000000000001</c:v>
                </c:pt>
                <c:pt idx="33">
                  <c:v>1.5009999999999999</c:v>
                </c:pt>
                <c:pt idx="34">
                  <c:v>1.0569999999999999</c:v>
                </c:pt>
                <c:pt idx="35">
                  <c:v>2.13</c:v>
                </c:pt>
                <c:pt idx="36">
                  <c:v>0.94499999999999995</c:v>
                </c:pt>
                <c:pt idx="37">
                  <c:v>0.84799999999999998</c:v>
                </c:pt>
                <c:pt idx="38">
                  <c:v>1.054</c:v>
                </c:pt>
                <c:pt idx="39">
                  <c:v>1.579</c:v>
                </c:pt>
                <c:pt idx="40">
                  <c:v>0.35399999999999998</c:v>
                </c:pt>
                <c:pt idx="41">
                  <c:v>7.0469999999999997</c:v>
                </c:pt>
                <c:pt idx="42">
                  <c:v>0.43099999999999999</c:v>
                </c:pt>
                <c:pt idx="43">
                  <c:v>0.106</c:v>
                </c:pt>
                <c:pt idx="44">
                  <c:v>1.746</c:v>
                </c:pt>
                <c:pt idx="45">
                  <c:v>0.77900000000000003</c:v>
                </c:pt>
                <c:pt idx="46">
                  <c:v>0.21</c:v>
                </c:pt>
                <c:pt idx="47">
                  <c:v>2.8849999999999998</c:v>
                </c:pt>
                <c:pt idx="48">
                  <c:v>1.0269999999999999</c:v>
                </c:pt>
                <c:pt idx="49">
                  <c:v>0.28599999999999998</c:v>
                </c:pt>
                <c:pt idx="50">
                  <c:v>3.6930000000000001</c:v>
                </c:pt>
                <c:pt idx="51">
                  <c:v>1.026</c:v>
                </c:pt>
                <c:pt idx="52">
                  <c:v>0.373</c:v>
                </c:pt>
                <c:pt idx="53">
                  <c:v>2.823</c:v>
                </c:pt>
                <c:pt idx="54">
                  <c:v>1.0189999999999999</c:v>
                </c:pt>
                <c:pt idx="55">
                  <c:v>0.24</c:v>
                </c:pt>
                <c:pt idx="56">
                  <c:v>4.3289999999999997</c:v>
                </c:pt>
                <c:pt idx="57">
                  <c:v>0.89700000000000002</c:v>
                </c:pt>
                <c:pt idx="58">
                  <c:v>0.33400000000000002</c:v>
                </c:pt>
                <c:pt idx="59">
                  <c:v>2.4129999999999998</c:v>
                </c:pt>
                <c:pt idx="60">
                  <c:v>0.47499999999999998</c:v>
                </c:pt>
                <c:pt idx="61">
                  <c:v>0.223</c:v>
                </c:pt>
                <c:pt idx="62">
                  <c:v>1.0089999999999999</c:v>
                </c:pt>
                <c:pt idx="63">
                  <c:v>1.004</c:v>
                </c:pt>
                <c:pt idx="64">
                  <c:v>0.50800000000000001</c:v>
                </c:pt>
                <c:pt idx="65">
                  <c:v>1.984</c:v>
                </c:pt>
                <c:pt idx="66">
                  <c:v>0.97399999999999998</c:v>
                </c:pt>
                <c:pt idx="67">
                  <c:v>0.28199999999999997</c:v>
                </c:pt>
                <c:pt idx="68">
                  <c:v>3.3610000000000002</c:v>
                </c:pt>
                <c:pt idx="69">
                  <c:v>0.70899999999999996</c:v>
                </c:pt>
                <c:pt idx="70">
                  <c:v>0.186</c:v>
                </c:pt>
                <c:pt idx="71">
                  <c:v>2.7080000000000002</c:v>
                </c:pt>
                <c:pt idx="72">
                  <c:v>1.196</c:v>
                </c:pt>
                <c:pt idx="73">
                  <c:v>0.48</c:v>
                </c:pt>
                <c:pt idx="74">
                  <c:v>2.9780000000000002</c:v>
                </c:pt>
                <c:pt idx="76">
                  <c:v>1</c:v>
                </c:pt>
                <c:pt idx="77">
                  <c:v>1</c:v>
                </c:pt>
              </c:numCache>
            </c:numRef>
          </c:xVal>
          <c:yVal>
            <c:numRef>
              <c:f>'basic (2)Obese'!$D$1:$D$78</c:f>
              <c:numCache>
                <c:formatCode>General</c:formatCode>
                <c:ptCount val="78"/>
                <c:pt idx="0">
                  <c:v>25</c:v>
                </c:pt>
                <c:pt idx="3">
                  <c:v>24</c:v>
                </c:pt>
                <c:pt idx="6">
                  <c:v>23</c:v>
                </c:pt>
                <c:pt idx="9">
                  <c:v>22</c:v>
                </c:pt>
                <c:pt idx="12">
                  <c:v>21</c:v>
                </c:pt>
                <c:pt idx="15">
                  <c:v>20</c:v>
                </c:pt>
                <c:pt idx="18">
                  <c:v>19</c:v>
                </c:pt>
                <c:pt idx="21">
                  <c:v>18</c:v>
                </c:pt>
                <c:pt idx="24">
                  <c:v>17</c:v>
                </c:pt>
                <c:pt idx="27">
                  <c:v>16</c:v>
                </c:pt>
                <c:pt idx="30">
                  <c:v>15</c:v>
                </c:pt>
                <c:pt idx="33">
                  <c:v>14</c:v>
                </c:pt>
                <c:pt idx="36">
                  <c:v>13</c:v>
                </c:pt>
                <c:pt idx="39">
                  <c:v>12</c:v>
                </c:pt>
                <c:pt idx="42">
                  <c:v>11</c:v>
                </c:pt>
                <c:pt idx="45">
                  <c:v>10</c:v>
                </c:pt>
                <c:pt idx="48">
                  <c:v>9</c:v>
                </c:pt>
                <c:pt idx="51">
                  <c:v>8</c:v>
                </c:pt>
                <c:pt idx="54">
                  <c:v>7</c:v>
                </c:pt>
                <c:pt idx="57">
                  <c:v>6</c:v>
                </c:pt>
                <c:pt idx="60">
                  <c:v>5</c:v>
                </c:pt>
                <c:pt idx="63">
                  <c:v>4</c:v>
                </c:pt>
                <c:pt idx="66">
                  <c:v>3</c:v>
                </c:pt>
                <c:pt idx="69">
                  <c:v>2</c:v>
                </c:pt>
                <c:pt idx="7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0-415E-BC16-D10F89E04A5F}"/>
            </c:ext>
          </c:extLst>
        </c:ser>
        <c:ser>
          <c:idx val="2"/>
          <c:order val="2"/>
          <c:spPr>
            <a:ln w="254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'basic (2)Obese'!$B$2:$B$78</c:f>
              <c:numCache>
                <c:formatCode>General</c:formatCode>
                <c:ptCount val="77"/>
                <c:pt idx="26">
                  <c:v>0.995</c:v>
                </c:pt>
                <c:pt idx="27">
                  <c:v>0.98299999999999998</c:v>
                </c:pt>
                <c:pt idx="28">
                  <c:v>1.008</c:v>
                </c:pt>
                <c:pt idx="29">
                  <c:v>1.1879999999999999</c:v>
                </c:pt>
                <c:pt idx="30">
                  <c:v>0.81699999999999995</c:v>
                </c:pt>
                <c:pt idx="31">
                  <c:v>1.7250000000000001</c:v>
                </c:pt>
                <c:pt idx="32">
                  <c:v>1.5009999999999999</c:v>
                </c:pt>
                <c:pt idx="33">
                  <c:v>1.0569999999999999</c:v>
                </c:pt>
                <c:pt idx="34">
                  <c:v>2.13</c:v>
                </c:pt>
                <c:pt idx="35">
                  <c:v>0.94499999999999995</c:v>
                </c:pt>
                <c:pt idx="36">
                  <c:v>0.84799999999999998</c:v>
                </c:pt>
                <c:pt idx="37">
                  <c:v>1.054</c:v>
                </c:pt>
                <c:pt idx="38">
                  <c:v>1.579</c:v>
                </c:pt>
                <c:pt idx="39">
                  <c:v>0.35399999999999998</c:v>
                </c:pt>
                <c:pt idx="40">
                  <c:v>7.0469999999999997</c:v>
                </c:pt>
                <c:pt idx="41">
                  <c:v>0.43099999999999999</c:v>
                </c:pt>
                <c:pt idx="42">
                  <c:v>0.106</c:v>
                </c:pt>
                <c:pt idx="43">
                  <c:v>1.746</c:v>
                </c:pt>
                <c:pt idx="44">
                  <c:v>0.77900000000000003</c:v>
                </c:pt>
                <c:pt idx="45">
                  <c:v>0.21</c:v>
                </c:pt>
                <c:pt idx="46">
                  <c:v>2.8849999999999998</c:v>
                </c:pt>
                <c:pt idx="47">
                  <c:v>1.0269999999999999</c:v>
                </c:pt>
                <c:pt idx="48">
                  <c:v>0.28599999999999998</c:v>
                </c:pt>
                <c:pt idx="49">
                  <c:v>3.6930000000000001</c:v>
                </c:pt>
                <c:pt idx="50">
                  <c:v>1.026</c:v>
                </c:pt>
                <c:pt idx="51">
                  <c:v>0.373</c:v>
                </c:pt>
                <c:pt idx="52">
                  <c:v>2.823</c:v>
                </c:pt>
                <c:pt idx="53">
                  <c:v>1.0189999999999999</c:v>
                </c:pt>
                <c:pt idx="54">
                  <c:v>0.24</c:v>
                </c:pt>
                <c:pt idx="55">
                  <c:v>4.3289999999999997</c:v>
                </c:pt>
                <c:pt idx="56">
                  <c:v>0.89700000000000002</c:v>
                </c:pt>
                <c:pt idx="57">
                  <c:v>0.33400000000000002</c:v>
                </c:pt>
                <c:pt idx="58">
                  <c:v>2.4129999999999998</c:v>
                </c:pt>
                <c:pt idx="59">
                  <c:v>0.47499999999999998</c:v>
                </c:pt>
                <c:pt idx="60">
                  <c:v>0.223</c:v>
                </c:pt>
                <c:pt idx="61">
                  <c:v>1.0089999999999999</c:v>
                </c:pt>
                <c:pt idx="62">
                  <c:v>1.004</c:v>
                </c:pt>
                <c:pt idx="63">
                  <c:v>0.50800000000000001</c:v>
                </c:pt>
                <c:pt idx="64">
                  <c:v>1.984</c:v>
                </c:pt>
                <c:pt idx="65">
                  <c:v>0.97399999999999998</c:v>
                </c:pt>
                <c:pt idx="66">
                  <c:v>0.28199999999999997</c:v>
                </c:pt>
                <c:pt idx="67">
                  <c:v>3.3610000000000002</c:v>
                </c:pt>
                <c:pt idx="68">
                  <c:v>0.70899999999999996</c:v>
                </c:pt>
                <c:pt idx="69">
                  <c:v>0.186</c:v>
                </c:pt>
                <c:pt idx="70">
                  <c:v>2.7080000000000002</c:v>
                </c:pt>
                <c:pt idx="71">
                  <c:v>1.196</c:v>
                </c:pt>
                <c:pt idx="72">
                  <c:v>0.48</c:v>
                </c:pt>
                <c:pt idx="73">
                  <c:v>2.9780000000000002</c:v>
                </c:pt>
                <c:pt idx="75">
                  <c:v>1</c:v>
                </c:pt>
                <c:pt idx="76">
                  <c:v>1</c:v>
                </c:pt>
              </c:numCache>
            </c:numRef>
          </c:xVal>
          <c:yVal>
            <c:numRef>
              <c:f>'basic (2)Obese'!$E$2:$E$78</c:f>
              <c:numCache>
                <c:formatCode>General</c:formatCode>
                <c:ptCount val="77"/>
                <c:pt idx="75">
                  <c:v>17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D0-415E-BC16-D10F89E04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268400"/>
        <c:axId val="575267616"/>
      </c:scatterChart>
      <c:valAx>
        <c:axId val="57526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5267616"/>
        <c:crosses val="autoZero"/>
        <c:crossBetween val="midCat"/>
      </c:valAx>
      <c:valAx>
        <c:axId val="575267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575268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TV</c:v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'Sheet1 (2)Obese'!$A$21:$A$83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8">
                  <c:v>0</c:v>
                </c:pt>
                <c:pt idx="9">
                  <c:v>0</c:v>
                </c:pt>
                <c:pt idx="11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3</c:v>
                </c:pt>
                <c:pt idx="20">
                  <c:v>4</c:v>
                </c:pt>
                <c:pt idx="21">
                  <c:v>4</c:v>
                </c:pt>
                <c:pt idx="23">
                  <c:v>5</c:v>
                </c:pt>
                <c:pt idx="24">
                  <c:v>5</c:v>
                </c:pt>
                <c:pt idx="32">
                  <c:v>0.1</c:v>
                </c:pt>
                <c:pt idx="33">
                  <c:v>1.1000000000000001</c:v>
                </c:pt>
                <c:pt idx="34">
                  <c:v>2.1</c:v>
                </c:pt>
                <c:pt idx="35">
                  <c:v>3.1</c:v>
                </c:pt>
                <c:pt idx="36">
                  <c:v>4.0999999999999996</c:v>
                </c:pt>
                <c:pt idx="37">
                  <c:v>5.0999999999999996</c:v>
                </c:pt>
                <c:pt idx="40">
                  <c:v>0.1</c:v>
                </c:pt>
                <c:pt idx="41">
                  <c:v>0.1</c:v>
                </c:pt>
                <c:pt idx="43">
                  <c:v>1.1000000000000001</c:v>
                </c:pt>
                <c:pt idx="44">
                  <c:v>1.1000000000000001</c:v>
                </c:pt>
                <c:pt idx="46">
                  <c:v>2.1</c:v>
                </c:pt>
                <c:pt idx="47">
                  <c:v>2.1</c:v>
                </c:pt>
                <c:pt idx="49">
                  <c:v>3.1</c:v>
                </c:pt>
                <c:pt idx="50">
                  <c:v>3.1</c:v>
                </c:pt>
                <c:pt idx="52">
                  <c:v>4.0999999999999996</c:v>
                </c:pt>
                <c:pt idx="53">
                  <c:v>4.0999999999999996</c:v>
                </c:pt>
                <c:pt idx="55">
                  <c:v>5.0999999999999996</c:v>
                </c:pt>
                <c:pt idx="56">
                  <c:v>5.0999999999999996</c:v>
                </c:pt>
              </c:numCache>
            </c:numRef>
          </c:xVal>
          <c:yVal>
            <c:numRef>
              <c:f>'Sheet1 (2)Obese'!$B$21:$B$83</c:f>
              <c:numCache>
                <c:formatCode>General</c:formatCode>
                <c:ptCount val="63"/>
                <c:pt idx="0">
                  <c:v>1.579</c:v>
                </c:pt>
                <c:pt idx="1">
                  <c:v>0.43099999999999999</c:v>
                </c:pt>
                <c:pt idx="2">
                  <c:v>0.77900000000000003</c:v>
                </c:pt>
                <c:pt idx="3">
                  <c:v>1.0269999999999999</c:v>
                </c:pt>
                <c:pt idx="4">
                  <c:v>1.026</c:v>
                </c:pt>
                <c:pt idx="5">
                  <c:v>1.0189999999999999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7-4DF7-93DC-75FDA245CFD3}"/>
            </c:ext>
          </c:extLst>
        </c:ser>
        <c:ser>
          <c:idx val="1"/>
          <c:order val="1"/>
          <c:tx>
            <c:v>TV</c:v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'Sheet1 (2)Obese'!$A$21:$A$83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8">
                  <c:v>0</c:v>
                </c:pt>
                <c:pt idx="9">
                  <c:v>0</c:v>
                </c:pt>
                <c:pt idx="11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3</c:v>
                </c:pt>
                <c:pt idx="20">
                  <c:v>4</c:v>
                </c:pt>
                <c:pt idx="21">
                  <c:v>4</c:v>
                </c:pt>
                <c:pt idx="23">
                  <c:v>5</c:v>
                </c:pt>
                <c:pt idx="24">
                  <c:v>5</c:v>
                </c:pt>
                <c:pt idx="32">
                  <c:v>0.1</c:v>
                </c:pt>
                <c:pt idx="33">
                  <c:v>1.1000000000000001</c:v>
                </c:pt>
                <c:pt idx="34">
                  <c:v>2.1</c:v>
                </c:pt>
                <c:pt idx="35">
                  <c:v>3.1</c:v>
                </c:pt>
                <c:pt idx="36">
                  <c:v>4.0999999999999996</c:v>
                </c:pt>
                <c:pt idx="37">
                  <c:v>5.0999999999999996</c:v>
                </c:pt>
                <c:pt idx="40">
                  <c:v>0.1</c:v>
                </c:pt>
                <c:pt idx="41">
                  <c:v>0.1</c:v>
                </c:pt>
                <c:pt idx="43">
                  <c:v>1.1000000000000001</c:v>
                </c:pt>
                <c:pt idx="44">
                  <c:v>1.1000000000000001</c:v>
                </c:pt>
                <c:pt idx="46">
                  <c:v>2.1</c:v>
                </c:pt>
                <c:pt idx="47">
                  <c:v>2.1</c:v>
                </c:pt>
                <c:pt idx="49">
                  <c:v>3.1</c:v>
                </c:pt>
                <c:pt idx="50">
                  <c:v>3.1</c:v>
                </c:pt>
                <c:pt idx="52">
                  <c:v>4.0999999999999996</c:v>
                </c:pt>
                <c:pt idx="53">
                  <c:v>4.0999999999999996</c:v>
                </c:pt>
                <c:pt idx="55">
                  <c:v>5.0999999999999996</c:v>
                </c:pt>
                <c:pt idx="56">
                  <c:v>5.0999999999999996</c:v>
                </c:pt>
              </c:numCache>
            </c:numRef>
          </c:xVal>
          <c:yVal>
            <c:numRef>
              <c:f>'Sheet1 (2)Obese'!$C$21:$C$83</c:f>
              <c:numCache>
                <c:formatCode>General</c:formatCode>
                <c:ptCount val="63"/>
                <c:pt idx="8">
                  <c:v>0.35399999999999998</c:v>
                </c:pt>
                <c:pt idx="9">
                  <c:v>7.0469999999999997</c:v>
                </c:pt>
                <c:pt idx="11">
                  <c:v>0.106</c:v>
                </c:pt>
                <c:pt idx="12">
                  <c:v>1.746</c:v>
                </c:pt>
                <c:pt idx="14">
                  <c:v>0.21</c:v>
                </c:pt>
                <c:pt idx="15">
                  <c:v>2.8849999999999998</c:v>
                </c:pt>
                <c:pt idx="17">
                  <c:v>0.28599999999999998</c:v>
                </c:pt>
                <c:pt idx="18">
                  <c:v>3.6930000000000001</c:v>
                </c:pt>
                <c:pt idx="20">
                  <c:v>0.373</c:v>
                </c:pt>
                <c:pt idx="21">
                  <c:v>2.823</c:v>
                </c:pt>
                <c:pt idx="23">
                  <c:v>0.24</c:v>
                </c:pt>
                <c:pt idx="24">
                  <c:v>4.3289999999999997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7-4DF7-93DC-75FDA245CFD3}"/>
            </c:ext>
          </c:extLst>
        </c:ser>
        <c:ser>
          <c:idx val="2"/>
          <c:order val="2"/>
          <c:tx>
            <c:v>Com</c:v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'Sheet1 (2)Obese'!$A$21:$A$83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8">
                  <c:v>0</c:v>
                </c:pt>
                <c:pt idx="9">
                  <c:v>0</c:v>
                </c:pt>
                <c:pt idx="11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3</c:v>
                </c:pt>
                <c:pt idx="20">
                  <c:v>4</c:v>
                </c:pt>
                <c:pt idx="21">
                  <c:v>4</c:v>
                </c:pt>
                <c:pt idx="23">
                  <c:v>5</c:v>
                </c:pt>
                <c:pt idx="24">
                  <c:v>5</c:v>
                </c:pt>
                <c:pt idx="32">
                  <c:v>0.1</c:v>
                </c:pt>
                <c:pt idx="33">
                  <c:v>1.1000000000000001</c:v>
                </c:pt>
                <c:pt idx="34">
                  <c:v>2.1</c:v>
                </c:pt>
                <c:pt idx="35">
                  <c:v>3.1</c:v>
                </c:pt>
                <c:pt idx="36">
                  <c:v>4.0999999999999996</c:v>
                </c:pt>
                <c:pt idx="37">
                  <c:v>5.0999999999999996</c:v>
                </c:pt>
                <c:pt idx="40">
                  <c:v>0.1</c:v>
                </c:pt>
                <c:pt idx="41">
                  <c:v>0.1</c:v>
                </c:pt>
                <c:pt idx="43">
                  <c:v>1.1000000000000001</c:v>
                </c:pt>
                <c:pt idx="44">
                  <c:v>1.1000000000000001</c:v>
                </c:pt>
                <c:pt idx="46">
                  <c:v>2.1</c:v>
                </c:pt>
                <c:pt idx="47">
                  <c:v>2.1</c:v>
                </c:pt>
                <c:pt idx="49">
                  <c:v>3.1</c:v>
                </c:pt>
                <c:pt idx="50">
                  <c:v>3.1</c:v>
                </c:pt>
                <c:pt idx="52">
                  <c:v>4.0999999999999996</c:v>
                </c:pt>
                <c:pt idx="53">
                  <c:v>4.0999999999999996</c:v>
                </c:pt>
                <c:pt idx="55">
                  <c:v>5.0999999999999996</c:v>
                </c:pt>
                <c:pt idx="56">
                  <c:v>5.0999999999999996</c:v>
                </c:pt>
              </c:numCache>
            </c:numRef>
          </c:xVal>
          <c:yVal>
            <c:numRef>
              <c:f>'Sheet1 (2)Obese'!$D$21:$D$83</c:f>
              <c:numCache>
                <c:formatCode>General</c:formatCode>
                <c:ptCount val="63"/>
                <c:pt idx="32">
                  <c:v>0.89700000000000002</c:v>
                </c:pt>
                <c:pt idx="33">
                  <c:v>0.47499999999999998</c:v>
                </c:pt>
                <c:pt idx="34">
                  <c:v>1.004</c:v>
                </c:pt>
                <c:pt idx="35">
                  <c:v>0.97399999999999998</c:v>
                </c:pt>
                <c:pt idx="36">
                  <c:v>0.70899999999999996</c:v>
                </c:pt>
                <c:pt idx="37">
                  <c:v>1.196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17-4DF7-93DC-75FDA245CFD3}"/>
            </c:ext>
          </c:extLst>
        </c:ser>
        <c:ser>
          <c:idx val="3"/>
          <c:order val="3"/>
          <c:tx>
            <c:v>Com</c:v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'Sheet1 (2)Obese'!$A$21:$A$83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8">
                  <c:v>0</c:v>
                </c:pt>
                <c:pt idx="9">
                  <c:v>0</c:v>
                </c:pt>
                <c:pt idx="11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3</c:v>
                </c:pt>
                <c:pt idx="20">
                  <c:v>4</c:v>
                </c:pt>
                <c:pt idx="21">
                  <c:v>4</c:v>
                </c:pt>
                <c:pt idx="23">
                  <c:v>5</c:v>
                </c:pt>
                <c:pt idx="24">
                  <c:v>5</c:v>
                </c:pt>
                <c:pt idx="32">
                  <c:v>0.1</c:v>
                </c:pt>
                <c:pt idx="33">
                  <c:v>1.1000000000000001</c:v>
                </c:pt>
                <c:pt idx="34">
                  <c:v>2.1</c:v>
                </c:pt>
                <c:pt idx="35">
                  <c:v>3.1</c:v>
                </c:pt>
                <c:pt idx="36">
                  <c:v>4.0999999999999996</c:v>
                </c:pt>
                <c:pt idx="37">
                  <c:v>5.0999999999999996</c:v>
                </c:pt>
                <c:pt idx="40">
                  <c:v>0.1</c:v>
                </c:pt>
                <c:pt idx="41">
                  <c:v>0.1</c:v>
                </c:pt>
                <c:pt idx="43">
                  <c:v>1.1000000000000001</c:v>
                </c:pt>
                <c:pt idx="44">
                  <c:v>1.1000000000000001</c:v>
                </c:pt>
                <c:pt idx="46">
                  <c:v>2.1</c:v>
                </c:pt>
                <c:pt idx="47">
                  <c:v>2.1</c:v>
                </c:pt>
                <c:pt idx="49">
                  <c:v>3.1</c:v>
                </c:pt>
                <c:pt idx="50">
                  <c:v>3.1</c:v>
                </c:pt>
                <c:pt idx="52">
                  <c:v>4.0999999999999996</c:v>
                </c:pt>
                <c:pt idx="53">
                  <c:v>4.0999999999999996</c:v>
                </c:pt>
                <c:pt idx="55">
                  <c:v>5.0999999999999996</c:v>
                </c:pt>
                <c:pt idx="56">
                  <c:v>5.0999999999999996</c:v>
                </c:pt>
              </c:numCache>
            </c:numRef>
          </c:xVal>
          <c:yVal>
            <c:numRef>
              <c:f>'Sheet1 (2)Obese'!$E$21:$E$83</c:f>
              <c:numCache>
                <c:formatCode>General</c:formatCode>
                <c:ptCount val="63"/>
                <c:pt idx="40">
                  <c:v>0.33400000000000002</c:v>
                </c:pt>
                <c:pt idx="41">
                  <c:v>2.4129999999999998</c:v>
                </c:pt>
                <c:pt idx="43">
                  <c:v>0.223</c:v>
                </c:pt>
                <c:pt idx="44">
                  <c:v>1.0089999999999999</c:v>
                </c:pt>
                <c:pt idx="46">
                  <c:v>0.50800000000000001</c:v>
                </c:pt>
                <c:pt idx="47">
                  <c:v>1.984</c:v>
                </c:pt>
                <c:pt idx="49">
                  <c:v>0.28199999999999997</c:v>
                </c:pt>
                <c:pt idx="50">
                  <c:v>3.3610000000000002</c:v>
                </c:pt>
                <c:pt idx="52">
                  <c:v>0.186</c:v>
                </c:pt>
                <c:pt idx="53">
                  <c:v>2.7080000000000002</c:v>
                </c:pt>
                <c:pt idx="55">
                  <c:v>0.48</c:v>
                </c:pt>
                <c:pt idx="56">
                  <c:v>2.9780000000000002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17-4DF7-93DC-75FDA245CFD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571073848"/>
        <c:axId val="571068752"/>
      </c:scatterChart>
      <c:valAx>
        <c:axId val="57107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1068752"/>
        <c:crosses val="autoZero"/>
        <c:crossBetween val="midCat"/>
      </c:valAx>
      <c:valAx>
        <c:axId val="571068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1073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prstClr val="black"/>
              </a:solidFill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</c:spPr>
          </c:marker>
          <c:xVal>
            <c:numRef>
              <c:f>'Sheet1 (1)Obese+Non-obese'!$A$21:$A$83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8">
                  <c:v>0</c:v>
                </c:pt>
                <c:pt idx="9">
                  <c:v>0</c:v>
                </c:pt>
                <c:pt idx="11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3</c:v>
                </c:pt>
                <c:pt idx="20">
                  <c:v>4</c:v>
                </c:pt>
                <c:pt idx="21">
                  <c:v>4</c:v>
                </c:pt>
                <c:pt idx="23">
                  <c:v>5</c:v>
                </c:pt>
                <c:pt idx="24">
                  <c:v>5</c:v>
                </c:pt>
                <c:pt idx="32">
                  <c:v>0.1</c:v>
                </c:pt>
                <c:pt idx="33">
                  <c:v>1.1000000000000001</c:v>
                </c:pt>
                <c:pt idx="34">
                  <c:v>2.1</c:v>
                </c:pt>
                <c:pt idx="35">
                  <c:v>3.1</c:v>
                </c:pt>
                <c:pt idx="36">
                  <c:v>4.0999999999999996</c:v>
                </c:pt>
                <c:pt idx="37">
                  <c:v>5.0999999999999996</c:v>
                </c:pt>
                <c:pt idx="40">
                  <c:v>0.1</c:v>
                </c:pt>
                <c:pt idx="41">
                  <c:v>0.1</c:v>
                </c:pt>
                <c:pt idx="43">
                  <c:v>1.1000000000000001</c:v>
                </c:pt>
                <c:pt idx="44">
                  <c:v>1.1000000000000001</c:v>
                </c:pt>
                <c:pt idx="46">
                  <c:v>2.1</c:v>
                </c:pt>
                <c:pt idx="47">
                  <c:v>2.1</c:v>
                </c:pt>
                <c:pt idx="49">
                  <c:v>3.1</c:v>
                </c:pt>
                <c:pt idx="50">
                  <c:v>3.1</c:v>
                </c:pt>
                <c:pt idx="52">
                  <c:v>4.0999999999999996</c:v>
                </c:pt>
                <c:pt idx="53">
                  <c:v>4.0999999999999996</c:v>
                </c:pt>
                <c:pt idx="55">
                  <c:v>5.0999999999999996</c:v>
                </c:pt>
                <c:pt idx="56">
                  <c:v>5.0999999999999996</c:v>
                </c:pt>
              </c:numCache>
            </c:numRef>
          </c:xVal>
          <c:yVal>
            <c:numRef>
              <c:f>'Sheet1 (1)Obese+Non-obese'!$B$21:$B$83</c:f>
              <c:numCache>
                <c:formatCode>General</c:formatCode>
                <c:ptCount val="63"/>
                <c:pt idx="0">
                  <c:v>0.70299999999999996</c:v>
                </c:pt>
                <c:pt idx="1">
                  <c:v>0.317</c:v>
                </c:pt>
                <c:pt idx="2">
                  <c:v>0.45600000000000002</c:v>
                </c:pt>
                <c:pt idx="3">
                  <c:v>0.65200000000000002</c:v>
                </c:pt>
                <c:pt idx="4">
                  <c:v>0.69799999999999995</c:v>
                </c:pt>
                <c:pt idx="5">
                  <c:v>0.745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2-4816-BAC0-2FE3EDB52FDC}"/>
            </c:ext>
          </c:extLst>
        </c:ser>
        <c:ser>
          <c:idx val="1"/>
          <c:order val="1"/>
          <c:spPr>
            <a:ln w="19050">
              <a:solidFill>
                <a:schemeClr val="tx1"/>
              </a:solidFill>
            </a:ln>
          </c:spPr>
          <c:marker>
            <c:symbol val="dash"/>
            <c:size val="7"/>
            <c:spPr>
              <a:solidFill>
                <a:schemeClr val="tx1"/>
              </a:solidFill>
              <a:ln w="3175">
                <a:solidFill>
                  <a:prstClr val="black"/>
                </a:solidFill>
              </a:ln>
            </c:spPr>
          </c:marker>
          <c:xVal>
            <c:numRef>
              <c:f>'Sheet1 (1)Obese+Non-obese'!$A$21:$A$83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8">
                  <c:v>0</c:v>
                </c:pt>
                <c:pt idx="9">
                  <c:v>0</c:v>
                </c:pt>
                <c:pt idx="11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3</c:v>
                </c:pt>
                <c:pt idx="20">
                  <c:v>4</c:v>
                </c:pt>
                <c:pt idx="21">
                  <c:v>4</c:v>
                </c:pt>
                <c:pt idx="23">
                  <c:v>5</c:v>
                </c:pt>
                <c:pt idx="24">
                  <c:v>5</c:v>
                </c:pt>
                <c:pt idx="32">
                  <c:v>0.1</c:v>
                </c:pt>
                <c:pt idx="33">
                  <c:v>1.1000000000000001</c:v>
                </c:pt>
                <c:pt idx="34">
                  <c:v>2.1</c:v>
                </c:pt>
                <c:pt idx="35">
                  <c:v>3.1</c:v>
                </c:pt>
                <c:pt idx="36">
                  <c:v>4.0999999999999996</c:v>
                </c:pt>
                <c:pt idx="37">
                  <c:v>5.0999999999999996</c:v>
                </c:pt>
                <c:pt idx="40">
                  <c:v>0.1</c:v>
                </c:pt>
                <c:pt idx="41">
                  <c:v>0.1</c:v>
                </c:pt>
                <c:pt idx="43">
                  <c:v>1.1000000000000001</c:v>
                </c:pt>
                <c:pt idx="44">
                  <c:v>1.1000000000000001</c:v>
                </c:pt>
                <c:pt idx="46">
                  <c:v>2.1</c:v>
                </c:pt>
                <c:pt idx="47">
                  <c:v>2.1</c:v>
                </c:pt>
                <c:pt idx="49">
                  <c:v>3.1</c:v>
                </c:pt>
                <c:pt idx="50">
                  <c:v>3.1</c:v>
                </c:pt>
                <c:pt idx="52">
                  <c:v>4.0999999999999996</c:v>
                </c:pt>
                <c:pt idx="53">
                  <c:v>4.0999999999999996</c:v>
                </c:pt>
                <c:pt idx="55">
                  <c:v>5.0999999999999996</c:v>
                </c:pt>
                <c:pt idx="56">
                  <c:v>5.0999999999999996</c:v>
                </c:pt>
              </c:numCache>
            </c:numRef>
          </c:xVal>
          <c:yVal>
            <c:numRef>
              <c:f>'Sheet1 (1)Obese+Non-obese'!$C$21:$C$83</c:f>
              <c:numCache>
                <c:formatCode>General</c:formatCode>
                <c:ptCount val="63"/>
                <c:pt idx="8">
                  <c:v>0.215</c:v>
                </c:pt>
                <c:pt idx="9">
                  <c:v>2.2930000000000001</c:v>
                </c:pt>
                <c:pt idx="11">
                  <c:v>9.6000000000000002E-2</c:v>
                </c:pt>
                <c:pt idx="12">
                  <c:v>1.046</c:v>
                </c:pt>
                <c:pt idx="14">
                  <c:v>0.20799999999999999</c:v>
                </c:pt>
                <c:pt idx="15">
                  <c:v>1</c:v>
                </c:pt>
                <c:pt idx="17">
                  <c:v>0.215</c:v>
                </c:pt>
                <c:pt idx="18">
                  <c:v>1.978</c:v>
                </c:pt>
                <c:pt idx="20">
                  <c:v>0.24099999999999999</c:v>
                </c:pt>
                <c:pt idx="21">
                  <c:v>2.0190000000000001</c:v>
                </c:pt>
                <c:pt idx="23">
                  <c:v>0.29399999999999998</c:v>
                </c:pt>
                <c:pt idx="24">
                  <c:v>1.887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E2-4816-BAC0-2FE3EDB52FDC}"/>
            </c:ext>
          </c:extLst>
        </c:ser>
        <c:ser>
          <c:idx val="2"/>
          <c:order val="2"/>
          <c:spPr>
            <a:ln>
              <a:solidFill>
                <a:prstClr val="black"/>
              </a:solidFill>
              <a:prstDash val="sys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'Sheet1 (1)Obese+Non-obese'!$A$21:$A$83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8">
                  <c:v>0</c:v>
                </c:pt>
                <c:pt idx="9">
                  <c:v>0</c:v>
                </c:pt>
                <c:pt idx="11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3</c:v>
                </c:pt>
                <c:pt idx="20">
                  <c:v>4</c:v>
                </c:pt>
                <c:pt idx="21">
                  <c:v>4</c:v>
                </c:pt>
                <c:pt idx="23">
                  <c:v>5</c:v>
                </c:pt>
                <c:pt idx="24">
                  <c:v>5</c:v>
                </c:pt>
                <c:pt idx="32">
                  <c:v>0.1</c:v>
                </c:pt>
                <c:pt idx="33">
                  <c:v>1.1000000000000001</c:v>
                </c:pt>
                <c:pt idx="34">
                  <c:v>2.1</c:v>
                </c:pt>
                <c:pt idx="35">
                  <c:v>3.1</c:v>
                </c:pt>
                <c:pt idx="36">
                  <c:v>4.0999999999999996</c:v>
                </c:pt>
                <c:pt idx="37">
                  <c:v>5.0999999999999996</c:v>
                </c:pt>
                <c:pt idx="40">
                  <c:v>0.1</c:v>
                </c:pt>
                <c:pt idx="41">
                  <c:v>0.1</c:v>
                </c:pt>
                <c:pt idx="43">
                  <c:v>1.1000000000000001</c:v>
                </c:pt>
                <c:pt idx="44">
                  <c:v>1.1000000000000001</c:v>
                </c:pt>
                <c:pt idx="46">
                  <c:v>2.1</c:v>
                </c:pt>
                <c:pt idx="47">
                  <c:v>2.1</c:v>
                </c:pt>
                <c:pt idx="49">
                  <c:v>3.1</c:v>
                </c:pt>
                <c:pt idx="50">
                  <c:v>3.1</c:v>
                </c:pt>
                <c:pt idx="52">
                  <c:v>4.0999999999999996</c:v>
                </c:pt>
                <c:pt idx="53">
                  <c:v>4.0999999999999996</c:v>
                </c:pt>
                <c:pt idx="55">
                  <c:v>5.0999999999999996</c:v>
                </c:pt>
                <c:pt idx="56">
                  <c:v>5.0999999999999996</c:v>
                </c:pt>
              </c:numCache>
            </c:numRef>
          </c:xVal>
          <c:yVal>
            <c:numRef>
              <c:f>'Sheet1 (1)Obese+Non-obese'!$D$21:$D$83</c:f>
              <c:numCache>
                <c:formatCode>General</c:formatCode>
                <c:ptCount val="63"/>
                <c:pt idx="32">
                  <c:v>0.90800000000000003</c:v>
                </c:pt>
                <c:pt idx="33">
                  <c:v>0.48799999999999999</c:v>
                </c:pt>
                <c:pt idx="34">
                  <c:v>0.61899999999999999</c:v>
                </c:pt>
                <c:pt idx="35">
                  <c:v>0.93</c:v>
                </c:pt>
                <c:pt idx="36">
                  <c:v>0.64100000000000001</c:v>
                </c:pt>
                <c:pt idx="37">
                  <c:v>0.90200000000000002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E2-4816-BAC0-2FE3EDB52FDC}"/>
            </c:ext>
          </c:extLst>
        </c:ser>
        <c:ser>
          <c:idx val="3"/>
          <c:order val="3"/>
          <c:spPr>
            <a:ln w="19050">
              <a:solidFill>
                <a:prstClr val="black"/>
              </a:solidFill>
              <a:prstDash val="sysDash"/>
            </a:ln>
          </c:spPr>
          <c:marker>
            <c:symbol val="dash"/>
            <c:size val="7"/>
            <c:spPr>
              <a:ln w="6350">
                <a:solidFill>
                  <a:prstClr val="black"/>
                </a:solidFill>
              </a:ln>
            </c:spPr>
          </c:marker>
          <c:xVal>
            <c:numRef>
              <c:f>'Sheet1 (1)Obese+Non-obese'!$A$21:$A$83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8">
                  <c:v>0</c:v>
                </c:pt>
                <c:pt idx="9">
                  <c:v>0</c:v>
                </c:pt>
                <c:pt idx="11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3</c:v>
                </c:pt>
                <c:pt idx="20">
                  <c:v>4</c:v>
                </c:pt>
                <c:pt idx="21">
                  <c:v>4</c:v>
                </c:pt>
                <c:pt idx="23">
                  <c:v>5</c:v>
                </c:pt>
                <c:pt idx="24">
                  <c:v>5</c:v>
                </c:pt>
                <c:pt idx="32">
                  <c:v>0.1</c:v>
                </c:pt>
                <c:pt idx="33">
                  <c:v>1.1000000000000001</c:v>
                </c:pt>
                <c:pt idx="34">
                  <c:v>2.1</c:v>
                </c:pt>
                <c:pt idx="35">
                  <c:v>3.1</c:v>
                </c:pt>
                <c:pt idx="36">
                  <c:v>4.0999999999999996</c:v>
                </c:pt>
                <c:pt idx="37">
                  <c:v>5.0999999999999996</c:v>
                </c:pt>
                <c:pt idx="40">
                  <c:v>0.1</c:v>
                </c:pt>
                <c:pt idx="41">
                  <c:v>0.1</c:v>
                </c:pt>
                <c:pt idx="43">
                  <c:v>1.1000000000000001</c:v>
                </c:pt>
                <c:pt idx="44">
                  <c:v>1.1000000000000001</c:v>
                </c:pt>
                <c:pt idx="46">
                  <c:v>2.1</c:v>
                </c:pt>
                <c:pt idx="47">
                  <c:v>2.1</c:v>
                </c:pt>
                <c:pt idx="49">
                  <c:v>3.1</c:v>
                </c:pt>
                <c:pt idx="50">
                  <c:v>3.1</c:v>
                </c:pt>
                <c:pt idx="52">
                  <c:v>4.0999999999999996</c:v>
                </c:pt>
                <c:pt idx="53">
                  <c:v>4.0999999999999996</c:v>
                </c:pt>
                <c:pt idx="55">
                  <c:v>5.0999999999999996</c:v>
                </c:pt>
                <c:pt idx="56">
                  <c:v>5.0999999999999996</c:v>
                </c:pt>
              </c:numCache>
            </c:numRef>
          </c:xVal>
          <c:yVal>
            <c:numRef>
              <c:f>'Sheet1 (1)Obese+Non-obese'!$E$21:$E$83</c:f>
              <c:numCache>
                <c:formatCode>General</c:formatCode>
                <c:ptCount val="63"/>
                <c:pt idx="40">
                  <c:v>0.45</c:v>
                </c:pt>
                <c:pt idx="41">
                  <c:v>1.8340000000000001</c:v>
                </c:pt>
                <c:pt idx="43">
                  <c:v>0.30299999999999999</c:v>
                </c:pt>
                <c:pt idx="44">
                  <c:v>0.78400000000000003</c:v>
                </c:pt>
                <c:pt idx="46">
                  <c:v>0.35399999999999998</c:v>
                </c:pt>
                <c:pt idx="47">
                  <c:v>1.081</c:v>
                </c:pt>
                <c:pt idx="49">
                  <c:v>0.373</c:v>
                </c:pt>
                <c:pt idx="50">
                  <c:v>2.3210000000000002</c:v>
                </c:pt>
                <c:pt idx="52">
                  <c:v>0.23499999999999999</c:v>
                </c:pt>
                <c:pt idx="53">
                  <c:v>1.7450000000000001</c:v>
                </c:pt>
                <c:pt idx="55">
                  <c:v>0.43</c:v>
                </c:pt>
                <c:pt idx="56">
                  <c:v>1.8939999999999999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E2-4816-BAC0-2FE3EDB52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72672"/>
        <c:axId val="571067968"/>
      </c:scatterChart>
      <c:valAx>
        <c:axId val="57107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1067968"/>
        <c:crosses val="autoZero"/>
        <c:crossBetween val="midCat"/>
      </c:valAx>
      <c:valAx>
        <c:axId val="571067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1072672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TV</c:v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'Sheet1 (1)Obese+Non-obese'!$A$21:$A$83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8">
                  <c:v>0</c:v>
                </c:pt>
                <c:pt idx="9">
                  <c:v>0</c:v>
                </c:pt>
                <c:pt idx="11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3</c:v>
                </c:pt>
                <c:pt idx="20">
                  <c:v>4</c:v>
                </c:pt>
                <c:pt idx="21">
                  <c:v>4</c:v>
                </c:pt>
                <c:pt idx="23">
                  <c:v>5</c:v>
                </c:pt>
                <c:pt idx="24">
                  <c:v>5</c:v>
                </c:pt>
                <c:pt idx="32">
                  <c:v>0.1</c:v>
                </c:pt>
                <c:pt idx="33">
                  <c:v>1.1000000000000001</c:v>
                </c:pt>
                <c:pt idx="34">
                  <c:v>2.1</c:v>
                </c:pt>
                <c:pt idx="35">
                  <c:v>3.1</c:v>
                </c:pt>
                <c:pt idx="36">
                  <c:v>4.0999999999999996</c:v>
                </c:pt>
                <c:pt idx="37">
                  <c:v>5.0999999999999996</c:v>
                </c:pt>
                <c:pt idx="40">
                  <c:v>0.1</c:v>
                </c:pt>
                <c:pt idx="41">
                  <c:v>0.1</c:v>
                </c:pt>
                <c:pt idx="43">
                  <c:v>1.1000000000000001</c:v>
                </c:pt>
                <c:pt idx="44">
                  <c:v>1.1000000000000001</c:v>
                </c:pt>
                <c:pt idx="46">
                  <c:v>2.1</c:v>
                </c:pt>
                <c:pt idx="47">
                  <c:v>2.1</c:v>
                </c:pt>
                <c:pt idx="49">
                  <c:v>3.1</c:v>
                </c:pt>
                <c:pt idx="50">
                  <c:v>3.1</c:v>
                </c:pt>
                <c:pt idx="52">
                  <c:v>4.0999999999999996</c:v>
                </c:pt>
                <c:pt idx="53">
                  <c:v>4.0999999999999996</c:v>
                </c:pt>
                <c:pt idx="55">
                  <c:v>5.0999999999999996</c:v>
                </c:pt>
                <c:pt idx="56">
                  <c:v>5.0999999999999996</c:v>
                </c:pt>
              </c:numCache>
            </c:numRef>
          </c:xVal>
          <c:yVal>
            <c:numRef>
              <c:f>'Sheet1 (1)Obese+Non-obese'!$B$21:$B$83</c:f>
              <c:numCache>
                <c:formatCode>General</c:formatCode>
                <c:ptCount val="63"/>
                <c:pt idx="0">
                  <c:v>0.70299999999999996</c:v>
                </c:pt>
                <c:pt idx="1">
                  <c:v>0.317</c:v>
                </c:pt>
                <c:pt idx="2">
                  <c:v>0.45600000000000002</c:v>
                </c:pt>
                <c:pt idx="3">
                  <c:v>0.65200000000000002</c:v>
                </c:pt>
                <c:pt idx="4">
                  <c:v>0.69799999999999995</c:v>
                </c:pt>
                <c:pt idx="5">
                  <c:v>0.745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1-4A54-8F36-B29A338CCAFD}"/>
            </c:ext>
          </c:extLst>
        </c:ser>
        <c:ser>
          <c:idx val="1"/>
          <c:order val="1"/>
          <c:tx>
            <c:v>TV</c:v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'Sheet1 (1)Obese+Non-obese'!$A$21:$A$83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8">
                  <c:v>0</c:v>
                </c:pt>
                <c:pt idx="9">
                  <c:v>0</c:v>
                </c:pt>
                <c:pt idx="11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3</c:v>
                </c:pt>
                <c:pt idx="20">
                  <c:v>4</c:v>
                </c:pt>
                <c:pt idx="21">
                  <c:v>4</c:v>
                </c:pt>
                <c:pt idx="23">
                  <c:v>5</c:v>
                </c:pt>
                <c:pt idx="24">
                  <c:v>5</c:v>
                </c:pt>
                <c:pt idx="32">
                  <c:v>0.1</c:v>
                </c:pt>
                <c:pt idx="33">
                  <c:v>1.1000000000000001</c:v>
                </c:pt>
                <c:pt idx="34">
                  <c:v>2.1</c:v>
                </c:pt>
                <c:pt idx="35">
                  <c:v>3.1</c:v>
                </c:pt>
                <c:pt idx="36">
                  <c:v>4.0999999999999996</c:v>
                </c:pt>
                <c:pt idx="37">
                  <c:v>5.0999999999999996</c:v>
                </c:pt>
                <c:pt idx="40">
                  <c:v>0.1</c:v>
                </c:pt>
                <c:pt idx="41">
                  <c:v>0.1</c:v>
                </c:pt>
                <c:pt idx="43">
                  <c:v>1.1000000000000001</c:v>
                </c:pt>
                <c:pt idx="44">
                  <c:v>1.1000000000000001</c:v>
                </c:pt>
                <c:pt idx="46">
                  <c:v>2.1</c:v>
                </c:pt>
                <c:pt idx="47">
                  <c:v>2.1</c:v>
                </c:pt>
                <c:pt idx="49">
                  <c:v>3.1</c:v>
                </c:pt>
                <c:pt idx="50">
                  <c:v>3.1</c:v>
                </c:pt>
                <c:pt idx="52">
                  <c:v>4.0999999999999996</c:v>
                </c:pt>
                <c:pt idx="53">
                  <c:v>4.0999999999999996</c:v>
                </c:pt>
                <c:pt idx="55">
                  <c:v>5.0999999999999996</c:v>
                </c:pt>
                <c:pt idx="56">
                  <c:v>5.0999999999999996</c:v>
                </c:pt>
              </c:numCache>
            </c:numRef>
          </c:xVal>
          <c:yVal>
            <c:numRef>
              <c:f>'Sheet1 (1)Obese+Non-obese'!$C$21:$C$83</c:f>
              <c:numCache>
                <c:formatCode>General</c:formatCode>
                <c:ptCount val="63"/>
                <c:pt idx="8">
                  <c:v>0.215</c:v>
                </c:pt>
                <c:pt idx="9">
                  <c:v>2.2930000000000001</c:v>
                </c:pt>
                <c:pt idx="11">
                  <c:v>9.6000000000000002E-2</c:v>
                </c:pt>
                <c:pt idx="12">
                  <c:v>1.046</c:v>
                </c:pt>
                <c:pt idx="14">
                  <c:v>0.20799999999999999</c:v>
                </c:pt>
                <c:pt idx="15">
                  <c:v>1</c:v>
                </c:pt>
                <c:pt idx="17">
                  <c:v>0.215</c:v>
                </c:pt>
                <c:pt idx="18">
                  <c:v>1.978</c:v>
                </c:pt>
                <c:pt idx="20">
                  <c:v>0.24099999999999999</c:v>
                </c:pt>
                <c:pt idx="21">
                  <c:v>2.0190000000000001</c:v>
                </c:pt>
                <c:pt idx="23">
                  <c:v>0.29399999999999998</c:v>
                </c:pt>
                <c:pt idx="24">
                  <c:v>1.887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1-4A54-8F36-B29A338CCAFD}"/>
            </c:ext>
          </c:extLst>
        </c:ser>
        <c:ser>
          <c:idx val="2"/>
          <c:order val="2"/>
          <c:tx>
            <c:v>Com</c:v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'Sheet1 (1)Obese+Non-obese'!$A$21:$A$83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8">
                  <c:v>0</c:v>
                </c:pt>
                <c:pt idx="9">
                  <c:v>0</c:v>
                </c:pt>
                <c:pt idx="11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3</c:v>
                </c:pt>
                <c:pt idx="20">
                  <c:v>4</c:v>
                </c:pt>
                <c:pt idx="21">
                  <c:v>4</c:v>
                </c:pt>
                <c:pt idx="23">
                  <c:v>5</c:v>
                </c:pt>
                <c:pt idx="24">
                  <c:v>5</c:v>
                </c:pt>
                <c:pt idx="32">
                  <c:v>0.1</c:v>
                </c:pt>
                <c:pt idx="33">
                  <c:v>1.1000000000000001</c:v>
                </c:pt>
                <c:pt idx="34">
                  <c:v>2.1</c:v>
                </c:pt>
                <c:pt idx="35">
                  <c:v>3.1</c:v>
                </c:pt>
                <c:pt idx="36">
                  <c:v>4.0999999999999996</c:v>
                </c:pt>
                <c:pt idx="37">
                  <c:v>5.0999999999999996</c:v>
                </c:pt>
                <c:pt idx="40">
                  <c:v>0.1</c:v>
                </c:pt>
                <c:pt idx="41">
                  <c:v>0.1</c:v>
                </c:pt>
                <c:pt idx="43">
                  <c:v>1.1000000000000001</c:v>
                </c:pt>
                <c:pt idx="44">
                  <c:v>1.1000000000000001</c:v>
                </c:pt>
                <c:pt idx="46">
                  <c:v>2.1</c:v>
                </c:pt>
                <c:pt idx="47">
                  <c:v>2.1</c:v>
                </c:pt>
                <c:pt idx="49">
                  <c:v>3.1</c:v>
                </c:pt>
                <c:pt idx="50">
                  <c:v>3.1</c:v>
                </c:pt>
                <c:pt idx="52">
                  <c:v>4.0999999999999996</c:v>
                </c:pt>
                <c:pt idx="53">
                  <c:v>4.0999999999999996</c:v>
                </c:pt>
                <c:pt idx="55">
                  <c:v>5.0999999999999996</c:v>
                </c:pt>
                <c:pt idx="56">
                  <c:v>5.0999999999999996</c:v>
                </c:pt>
              </c:numCache>
            </c:numRef>
          </c:xVal>
          <c:yVal>
            <c:numRef>
              <c:f>'Sheet1 (1)Obese+Non-obese'!$D$21:$D$83</c:f>
              <c:numCache>
                <c:formatCode>General</c:formatCode>
                <c:ptCount val="63"/>
                <c:pt idx="32">
                  <c:v>0.90800000000000003</c:v>
                </c:pt>
                <c:pt idx="33">
                  <c:v>0.48799999999999999</c:v>
                </c:pt>
                <c:pt idx="34">
                  <c:v>0.61899999999999999</c:v>
                </c:pt>
                <c:pt idx="35">
                  <c:v>0.93</c:v>
                </c:pt>
                <c:pt idx="36">
                  <c:v>0.64100000000000001</c:v>
                </c:pt>
                <c:pt idx="37">
                  <c:v>0.90200000000000002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81-4A54-8F36-B29A338CCAFD}"/>
            </c:ext>
          </c:extLst>
        </c:ser>
        <c:ser>
          <c:idx val="3"/>
          <c:order val="3"/>
          <c:tx>
            <c:v>Com</c:v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'Sheet1 (1)Obese+Non-obese'!$A$21:$A$83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8">
                  <c:v>0</c:v>
                </c:pt>
                <c:pt idx="9">
                  <c:v>0</c:v>
                </c:pt>
                <c:pt idx="11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3</c:v>
                </c:pt>
                <c:pt idx="20">
                  <c:v>4</c:v>
                </c:pt>
                <c:pt idx="21">
                  <c:v>4</c:v>
                </c:pt>
                <c:pt idx="23">
                  <c:v>5</c:v>
                </c:pt>
                <c:pt idx="24">
                  <c:v>5</c:v>
                </c:pt>
                <c:pt idx="32">
                  <c:v>0.1</c:v>
                </c:pt>
                <c:pt idx="33">
                  <c:v>1.1000000000000001</c:v>
                </c:pt>
                <c:pt idx="34">
                  <c:v>2.1</c:v>
                </c:pt>
                <c:pt idx="35">
                  <c:v>3.1</c:v>
                </c:pt>
                <c:pt idx="36">
                  <c:v>4.0999999999999996</c:v>
                </c:pt>
                <c:pt idx="37">
                  <c:v>5.0999999999999996</c:v>
                </c:pt>
                <c:pt idx="40">
                  <c:v>0.1</c:v>
                </c:pt>
                <c:pt idx="41">
                  <c:v>0.1</c:v>
                </c:pt>
                <c:pt idx="43">
                  <c:v>1.1000000000000001</c:v>
                </c:pt>
                <c:pt idx="44">
                  <c:v>1.1000000000000001</c:v>
                </c:pt>
                <c:pt idx="46">
                  <c:v>2.1</c:v>
                </c:pt>
                <c:pt idx="47">
                  <c:v>2.1</c:v>
                </c:pt>
                <c:pt idx="49">
                  <c:v>3.1</c:v>
                </c:pt>
                <c:pt idx="50">
                  <c:v>3.1</c:v>
                </c:pt>
                <c:pt idx="52">
                  <c:v>4.0999999999999996</c:v>
                </c:pt>
                <c:pt idx="53">
                  <c:v>4.0999999999999996</c:v>
                </c:pt>
                <c:pt idx="55">
                  <c:v>5.0999999999999996</c:v>
                </c:pt>
                <c:pt idx="56">
                  <c:v>5.0999999999999996</c:v>
                </c:pt>
              </c:numCache>
            </c:numRef>
          </c:xVal>
          <c:yVal>
            <c:numRef>
              <c:f>'Sheet1 (1)Obese+Non-obese'!$E$21:$E$83</c:f>
              <c:numCache>
                <c:formatCode>General</c:formatCode>
                <c:ptCount val="63"/>
                <c:pt idx="40">
                  <c:v>0.45</c:v>
                </c:pt>
                <c:pt idx="41">
                  <c:v>1.8340000000000001</c:v>
                </c:pt>
                <c:pt idx="43">
                  <c:v>0.30299999999999999</c:v>
                </c:pt>
                <c:pt idx="44">
                  <c:v>0.78400000000000003</c:v>
                </c:pt>
                <c:pt idx="46">
                  <c:v>0.35399999999999998</c:v>
                </c:pt>
                <c:pt idx="47">
                  <c:v>1.081</c:v>
                </c:pt>
                <c:pt idx="49">
                  <c:v>0.373</c:v>
                </c:pt>
                <c:pt idx="50">
                  <c:v>2.3210000000000002</c:v>
                </c:pt>
                <c:pt idx="52">
                  <c:v>0.23499999999999999</c:v>
                </c:pt>
                <c:pt idx="53">
                  <c:v>1.7450000000000001</c:v>
                </c:pt>
                <c:pt idx="55">
                  <c:v>0.43</c:v>
                </c:pt>
                <c:pt idx="56">
                  <c:v>1.8939999999999999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81-4A54-8F36-B29A338CCAF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571069144"/>
        <c:axId val="571075024"/>
      </c:scatterChart>
      <c:valAx>
        <c:axId val="57106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1075024"/>
        <c:crosses val="autoZero"/>
        <c:crossBetween val="midCat"/>
      </c:valAx>
      <c:valAx>
        <c:axId val="57107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1069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prstClr val="black"/>
              </a:solidFill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</c:spPr>
          </c:marker>
          <c:xVal>
            <c:numRef>
              <c:f>Sheet1!$A$1:$A$63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1">
                  <c:v>2</c:v>
                </c:pt>
                <c:pt idx="12">
                  <c:v>2</c:v>
                </c:pt>
                <c:pt idx="14">
                  <c:v>3</c:v>
                </c:pt>
                <c:pt idx="15">
                  <c:v>3</c:v>
                </c:pt>
                <c:pt idx="17">
                  <c:v>4</c:v>
                </c:pt>
                <c:pt idx="18">
                  <c:v>4</c:v>
                </c:pt>
                <c:pt idx="20">
                  <c:v>5</c:v>
                </c:pt>
                <c:pt idx="21">
                  <c:v>5</c:v>
                </c:pt>
                <c:pt idx="23">
                  <c:v>6</c:v>
                </c:pt>
                <c:pt idx="24">
                  <c:v>6</c:v>
                </c:pt>
                <c:pt idx="26">
                  <c:v>7</c:v>
                </c:pt>
                <c:pt idx="27">
                  <c:v>7</c:v>
                </c:pt>
                <c:pt idx="29">
                  <c:v>8</c:v>
                </c:pt>
                <c:pt idx="30">
                  <c:v>8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1</c:v>
                </c:pt>
                <c:pt idx="41">
                  <c:v>1</c:v>
                </c:pt>
                <c:pt idx="43">
                  <c:v>2</c:v>
                </c:pt>
                <c:pt idx="44">
                  <c:v>2</c:v>
                </c:pt>
                <c:pt idx="46">
                  <c:v>3</c:v>
                </c:pt>
                <c:pt idx="47">
                  <c:v>3</c:v>
                </c:pt>
                <c:pt idx="49">
                  <c:v>4</c:v>
                </c:pt>
                <c:pt idx="50">
                  <c:v>4</c:v>
                </c:pt>
                <c:pt idx="52">
                  <c:v>5</c:v>
                </c:pt>
                <c:pt idx="53">
                  <c:v>5</c:v>
                </c:pt>
                <c:pt idx="55">
                  <c:v>6</c:v>
                </c:pt>
                <c:pt idx="56">
                  <c:v>6</c:v>
                </c:pt>
                <c:pt idx="58">
                  <c:v>7</c:v>
                </c:pt>
                <c:pt idx="59">
                  <c:v>7</c:v>
                </c:pt>
                <c:pt idx="61">
                  <c:v>8</c:v>
                </c:pt>
                <c:pt idx="62">
                  <c:v>8</c:v>
                </c:pt>
              </c:numCache>
            </c:numRef>
          </c:xVal>
          <c:yVal>
            <c:numRef>
              <c:f>Sheet1!$B$1:$B$63</c:f>
              <c:numCache>
                <c:formatCode>General</c:formatCode>
                <c:ptCount val="63"/>
                <c:pt idx="0">
                  <c:v>1.5</c:v>
                </c:pt>
                <c:pt idx="1">
                  <c:v>2.2999999999999998</c:v>
                </c:pt>
                <c:pt idx="2">
                  <c:v>3.2</c:v>
                </c:pt>
                <c:pt idx="3">
                  <c:v>4.0999999999999996</c:v>
                </c:pt>
                <c:pt idx="4">
                  <c:v>5</c:v>
                </c:pt>
                <c:pt idx="5">
                  <c:v>6.1</c:v>
                </c:pt>
                <c:pt idx="6">
                  <c:v>7.1</c:v>
                </c:pt>
                <c:pt idx="7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C-4D81-80FA-FDCD5A2EF9AB}"/>
            </c:ext>
          </c:extLst>
        </c:ser>
        <c:ser>
          <c:idx val="1"/>
          <c:order val="1"/>
          <c:spPr>
            <a:ln w="19050">
              <a:solidFill>
                <a:schemeClr val="tx1"/>
              </a:solidFill>
            </a:ln>
          </c:spPr>
          <c:marker>
            <c:symbol val="dash"/>
            <c:size val="7"/>
            <c:spPr>
              <a:solidFill>
                <a:schemeClr val="tx1"/>
              </a:solidFill>
              <a:ln w="3175">
                <a:solidFill>
                  <a:prstClr val="black"/>
                </a:solidFill>
              </a:ln>
            </c:spPr>
          </c:marker>
          <c:xVal>
            <c:numRef>
              <c:f>Sheet1!$A$1:$A$63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1">
                  <c:v>2</c:v>
                </c:pt>
                <c:pt idx="12">
                  <c:v>2</c:v>
                </c:pt>
                <c:pt idx="14">
                  <c:v>3</c:v>
                </c:pt>
                <c:pt idx="15">
                  <c:v>3</c:v>
                </c:pt>
                <c:pt idx="17">
                  <c:v>4</c:v>
                </c:pt>
                <c:pt idx="18">
                  <c:v>4</c:v>
                </c:pt>
                <c:pt idx="20">
                  <c:v>5</c:v>
                </c:pt>
                <c:pt idx="21">
                  <c:v>5</c:v>
                </c:pt>
                <c:pt idx="23">
                  <c:v>6</c:v>
                </c:pt>
                <c:pt idx="24">
                  <c:v>6</c:v>
                </c:pt>
                <c:pt idx="26">
                  <c:v>7</c:v>
                </c:pt>
                <c:pt idx="27">
                  <c:v>7</c:v>
                </c:pt>
                <c:pt idx="29">
                  <c:v>8</c:v>
                </c:pt>
                <c:pt idx="30">
                  <c:v>8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1</c:v>
                </c:pt>
                <c:pt idx="41">
                  <c:v>1</c:v>
                </c:pt>
                <c:pt idx="43">
                  <c:v>2</c:v>
                </c:pt>
                <c:pt idx="44">
                  <c:v>2</c:v>
                </c:pt>
                <c:pt idx="46">
                  <c:v>3</c:v>
                </c:pt>
                <c:pt idx="47">
                  <c:v>3</c:v>
                </c:pt>
                <c:pt idx="49">
                  <c:v>4</c:v>
                </c:pt>
                <c:pt idx="50">
                  <c:v>4</c:v>
                </c:pt>
                <c:pt idx="52">
                  <c:v>5</c:v>
                </c:pt>
                <c:pt idx="53">
                  <c:v>5</c:v>
                </c:pt>
                <c:pt idx="55">
                  <c:v>6</c:v>
                </c:pt>
                <c:pt idx="56">
                  <c:v>6</c:v>
                </c:pt>
                <c:pt idx="58">
                  <c:v>7</c:v>
                </c:pt>
                <c:pt idx="59">
                  <c:v>7</c:v>
                </c:pt>
                <c:pt idx="61">
                  <c:v>8</c:v>
                </c:pt>
                <c:pt idx="62">
                  <c:v>8</c:v>
                </c:pt>
              </c:numCache>
            </c:numRef>
          </c:xVal>
          <c:yVal>
            <c:numRef>
              <c:f>Sheet1!$C$1:$C$63</c:f>
              <c:numCache>
                <c:formatCode>General</c:formatCode>
                <c:ptCount val="63"/>
                <c:pt idx="8">
                  <c:v>0.91</c:v>
                </c:pt>
                <c:pt idx="9">
                  <c:v>2.09</c:v>
                </c:pt>
                <c:pt idx="11">
                  <c:v>2.11</c:v>
                </c:pt>
                <c:pt idx="12">
                  <c:v>2.4900000000000002</c:v>
                </c:pt>
                <c:pt idx="14">
                  <c:v>2.97</c:v>
                </c:pt>
                <c:pt idx="15">
                  <c:v>3.43</c:v>
                </c:pt>
                <c:pt idx="17">
                  <c:v>3.3</c:v>
                </c:pt>
                <c:pt idx="18">
                  <c:v>4.9000000000000004</c:v>
                </c:pt>
                <c:pt idx="20">
                  <c:v>4.5</c:v>
                </c:pt>
                <c:pt idx="21">
                  <c:v>5.5</c:v>
                </c:pt>
                <c:pt idx="23">
                  <c:v>5.84</c:v>
                </c:pt>
                <c:pt idx="24">
                  <c:v>6.36</c:v>
                </c:pt>
                <c:pt idx="26">
                  <c:v>6.27</c:v>
                </c:pt>
                <c:pt idx="27">
                  <c:v>7.93</c:v>
                </c:pt>
                <c:pt idx="29">
                  <c:v>8.1</c:v>
                </c:pt>
                <c:pt idx="30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CC-4D81-80FA-FDCD5A2EF9AB}"/>
            </c:ext>
          </c:extLst>
        </c:ser>
        <c:ser>
          <c:idx val="2"/>
          <c:order val="2"/>
          <c:spPr>
            <a:ln>
              <a:solidFill>
                <a:prstClr val="black"/>
              </a:solidFill>
              <a:prstDash val="sys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Sheet1!$A$1:$A$63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1">
                  <c:v>2</c:v>
                </c:pt>
                <c:pt idx="12">
                  <c:v>2</c:v>
                </c:pt>
                <c:pt idx="14">
                  <c:v>3</c:v>
                </c:pt>
                <c:pt idx="15">
                  <c:v>3</c:v>
                </c:pt>
                <c:pt idx="17">
                  <c:v>4</c:v>
                </c:pt>
                <c:pt idx="18">
                  <c:v>4</c:v>
                </c:pt>
                <c:pt idx="20">
                  <c:v>5</c:v>
                </c:pt>
                <c:pt idx="21">
                  <c:v>5</c:v>
                </c:pt>
                <c:pt idx="23">
                  <c:v>6</c:v>
                </c:pt>
                <c:pt idx="24">
                  <c:v>6</c:v>
                </c:pt>
                <c:pt idx="26">
                  <c:v>7</c:v>
                </c:pt>
                <c:pt idx="27">
                  <c:v>7</c:v>
                </c:pt>
                <c:pt idx="29">
                  <c:v>8</c:v>
                </c:pt>
                <c:pt idx="30">
                  <c:v>8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1</c:v>
                </c:pt>
                <c:pt idx="41">
                  <c:v>1</c:v>
                </c:pt>
                <c:pt idx="43">
                  <c:v>2</c:v>
                </c:pt>
                <c:pt idx="44">
                  <c:v>2</c:v>
                </c:pt>
                <c:pt idx="46">
                  <c:v>3</c:v>
                </c:pt>
                <c:pt idx="47">
                  <c:v>3</c:v>
                </c:pt>
                <c:pt idx="49">
                  <c:v>4</c:v>
                </c:pt>
                <c:pt idx="50">
                  <c:v>4</c:v>
                </c:pt>
                <c:pt idx="52">
                  <c:v>5</c:v>
                </c:pt>
                <c:pt idx="53">
                  <c:v>5</c:v>
                </c:pt>
                <c:pt idx="55">
                  <c:v>6</c:v>
                </c:pt>
                <c:pt idx="56">
                  <c:v>6</c:v>
                </c:pt>
                <c:pt idx="58">
                  <c:v>7</c:v>
                </c:pt>
                <c:pt idx="59">
                  <c:v>7</c:v>
                </c:pt>
                <c:pt idx="61">
                  <c:v>8</c:v>
                </c:pt>
                <c:pt idx="62">
                  <c:v>8</c:v>
                </c:pt>
              </c:numCache>
            </c:numRef>
          </c:xVal>
          <c:yVal>
            <c:numRef>
              <c:f>Sheet1!$D$1:$D$63</c:f>
              <c:numCache>
                <c:formatCode>General</c:formatCode>
                <c:ptCount val="63"/>
                <c:pt idx="32">
                  <c:v>2.2000000000000002</c:v>
                </c:pt>
                <c:pt idx="33">
                  <c:v>4.4000000000000004</c:v>
                </c:pt>
                <c:pt idx="34">
                  <c:v>6.3</c:v>
                </c:pt>
                <c:pt idx="35">
                  <c:v>8.1999999999999993</c:v>
                </c:pt>
                <c:pt idx="36">
                  <c:v>10.3</c:v>
                </c:pt>
                <c:pt idx="37">
                  <c:v>12.5</c:v>
                </c:pt>
                <c:pt idx="38">
                  <c:v>14</c:v>
                </c:pt>
                <c:pt idx="39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CC-4D81-80FA-FDCD5A2EF9AB}"/>
            </c:ext>
          </c:extLst>
        </c:ser>
        <c:ser>
          <c:idx val="3"/>
          <c:order val="3"/>
          <c:spPr>
            <a:ln w="19050">
              <a:solidFill>
                <a:prstClr val="black"/>
              </a:solidFill>
              <a:prstDash val="sysDash"/>
            </a:ln>
          </c:spPr>
          <c:marker>
            <c:symbol val="dash"/>
            <c:size val="7"/>
            <c:spPr>
              <a:ln w="6350">
                <a:solidFill>
                  <a:prstClr val="black"/>
                </a:solidFill>
              </a:ln>
            </c:spPr>
          </c:marker>
          <c:xVal>
            <c:numRef>
              <c:f>Sheet1!$A$1:$A$63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1">
                  <c:v>2</c:v>
                </c:pt>
                <c:pt idx="12">
                  <c:v>2</c:v>
                </c:pt>
                <c:pt idx="14">
                  <c:v>3</c:v>
                </c:pt>
                <c:pt idx="15">
                  <c:v>3</c:v>
                </c:pt>
                <c:pt idx="17">
                  <c:v>4</c:v>
                </c:pt>
                <c:pt idx="18">
                  <c:v>4</c:v>
                </c:pt>
                <c:pt idx="20">
                  <c:v>5</c:v>
                </c:pt>
                <c:pt idx="21">
                  <c:v>5</c:v>
                </c:pt>
                <c:pt idx="23">
                  <c:v>6</c:v>
                </c:pt>
                <c:pt idx="24">
                  <c:v>6</c:v>
                </c:pt>
                <c:pt idx="26">
                  <c:v>7</c:v>
                </c:pt>
                <c:pt idx="27">
                  <c:v>7</c:v>
                </c:pt>
                <c:pt idx="29">
                  <c:v>8</c:v>
                </c:pt>
                <c:pt idx="30">
                  <c:v>8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1</c:v>
                </c:pt>
                <c:pt idx="41">
                  <c:v>1</c:v>
                </c:pt>
                <c:pt idx="43">
                  <c:v>2</c:v>
                </c:pt>
                <c:pt idx="44">
                  <c:v>2</c:v>
                </c:pt>
                <c:pt idx="46">
                  <c:v>3</c:v>
                </c:pt>
                <c:pt idx="47">
                  <c:v>3</c:v>
                </c:pt>
                <c:pt idx="49">
                  <c:v>4</c:v>
                </c:pt>
                <c:pt idx="50">
                  <c:v>4</c:v>
                </c:pt>
                <c:pt idx="52">
                  <c:v>5</c:v>
                </c:pt>
                <c:pt idx="53">
                  <c:v>5</c:v>
                </c:pt>
                <c:pt idx="55">
                  <c:v>6</c:v>
                </c:pt>
                <c:pt idx="56">
                  <c:v>6</c:v>
                </c:pt>
                <c:pt idx="58">
                  <c:v>7</c:v>
                </c:pt>
                <c:pt idx="59">
                  <c:v>7</c:v>
                </c:pt>
                <c:pt idx="61">
                  <c:v>8</c:v>
                </c:pt>
                <c:pt idx="62">
                  <c:v>8</c:v>
                </c:pt>
              </c:numCache>
            </c:numRef>
          </c:xVal>
          <c:yVal>
            <c:numRef>
              <c:f>Sheet1!$E$1:$E$63</c:f>
              <c:numCache>
                <c:formatCode>General</c:formatCode>
                <c:ptCount val="63"/>
                <c:pt idx="40">
                  <c:v>1.21</c:v>
                </c:pt>
                <c:pt idx="41">
                  <c:v>3.19</c:v>
                </c:pt>
                <c:pt idx="43">
                  <c:v>3.61</c:v>
                </c:pt>
                <c:pt idx="44">
                  <c:v>5.19</c:v>
                </c:pt>
                <c:pt idx="46">
                  <c:v>5.32</c:v>
                </c:pt>
                <c:pt idx="47">
                  <c:v>7.28</c:v>
                </c:pt>
                <c:pt idx="49">
                  <c:v>7.42</c:v>
                </c:pt>
                <c:pt idx="50">
                  <c:v>8.98</c:v>
                </c:pt>
                <c:pt idx="52">
                  <c:v>9.75</c:v>
                </c:pt>
                <c:pt idx="53">
                  <c:v>10.85</c:v>
                </c:pt>
                <c:pt idx="55">
                  <c:v>11.6</c:v>
                </c:pt>
                <c:pt idx="56">
                  <c:v>13.4</c:v>
                </c:pt>
                <c:pt idx="58">
                  <c:v>13.71</c:v>
                </c:pt>
                <c:pt idx="59">
                  <c:v>14.29</c:v>
                </c:pt>
                <c:pt idx="61">
                  <c:v>15.79</c:v>
                </c:pt>
                <c:pt idx="62">
                  <c:v>16.41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CC-4D81-80FA-FDCD5A2EF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67576"/>
        <c:axId val="571068360"/>
      </c:scatterChart>
      <c:valAx>
        <c:axId val="57106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1068360"/>
        <c:crosses val="autoZero"/>
        <c:crossBetween val="midCat"/>
      </c:valAx>
      <c:valAx>
        <c:axId val="571068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1067576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Sheet1!$A$1:$A$63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1">
                  <c:v>2</c:v>
                </c:pt>
                <c:pt idx="12">
                  <c:v>2</c:v>
                </c:pt>
                <c:pt idx="14">
                  <c:v>3</c:v>
                </c:pt>
                <c:pt idx="15">
                  <c:v>3</c:v>
                </c:pt>
                <c:pt idx="17">
                  <c:v>4</c:v>
                </c:pt>
                <c:pt idx="18">
                  <c:v>4</c:v>
                </c:pt>
                <c:pt idx="20">
                  <c:v>5</c:v>
                </c:pt>
                <c:pt idx="21">
                  <c:v>5</c:v>
                </c:pt>
                <c:pt idx="23">
                  <c:v>6</c:v>
                </c:pt>
                <c:pt idx="24">
                  <c:v>6</c:v>
                </c:pt>
                <c:pt idx="26">
                  <c:v>7</c:v>
                </c:pt>
                <c:pt idx="27">
                  <c:v>7</c:v>
                </c:pt>
                <c:pt idx="29">
                  <c:v>8</c:v>
                </c:pt>
                <c:pt idx="30">
                  <c:v>8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1</c:v>
                </c:pt>
                <c:pt idx="41">
                  <c:v>1</c:v>
                </c:pt>
                <c:pt idx="43">
                  <c:v>2</c:v>
                </c:pt>
                <c:pt idx="44">
                  <c:v>2</c:v>
                </c:pt>
                <c:pt idx="46">
                  <c:v>3</c:v>
                </c:pt>
                <c:pt idx="47">
                  <c:v>3</c:v>
                </c:pt>
                <c:pt idx="49">
                  <c:v>4</c:v>
                </c:pt>
                <c:pt idx="50">
                  <c:v>4</c:v>
                </c:pt>
                <c:pt idx="52">
                  <c:v>5</c:v>
                </c:pt>
                <c:pt idx="53">
                  <c:v>5</c:v>
                </c:pt>
                <c:pt idx="55">
                  <c:v>6</c:v>
                </c:pt>
                <c:pt idx="56">
                  <c:v>6</c:v>
                </c:pt>
                <c:pt idx="58">
                  <c:v>7</c:v>
                </c:pt>
                <c:pt idx="59">
                  <c:v>7</c:v>
                </c:pt>
                <c:pt idx="61">
                  <c:v>8</c:v>
                </c:pt>
                <c:pt idx="62">
                  <c:v>8</c:v>
                </c:pt>
              </c:numCache>
            </c:numRef>
          </c:xVal>
          <c:yVal>
            <c:numRef>
              <c:f>Sheet1!$B$1:$B$63</c:f>
              <c:numCache>
                <c:formatCode>General</c:formatCode>
                <c:ptCount val="63"/>
                <c:pt idx="0">
                  <c:v>1.5</c:v>
                </c:pt>
                <c:pt idx="1">
                  <c:v>2.2999999999999998</c:v>
                </c:pt>
                <c:pt idx="2">
                  <c:v>3.2</c:v>
                </c:pt>
                <c:pt idx="3">
                  <c:v>4.0999999999999996</c:v>
                </c:pt>
                <c:pt idx="4">
                  <c:v>5</c:v>
                </c:pt>
                <c:pt idx="5">
                  <c:v>6.1</c:v>
                </c:pt>
                <c:pt idx="6">
                  <c:v>7.1</c:v>
                </c:pt>
                <c:pt idx="7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7-4F2C-BDAF-9E7C37A0CBC1}"/>
            </c:ext>
          </c:extLst>
        </c:ser>
        <c:ser>
          <c:idx val="1"/>
          <c:order val="1"/>
          <c:xVal>
            <c:numRef>
              <c:f>Sheet1!$A$1:$A$63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1">
                  <c:v>2</c:v>
                </c:pt>
                <c:pt idx="12">
                  <c:v>2</c:v>
                </c:pt>
                <c:pt idx="14">
                  <c:v>3</c:v>
                </c:pt>
                <c:pt idx="15">
                  <c:v>3</c:v>
                </c:pt>
                <c:pt idx="17">
                  <c:v>4</c:v>
                </c:pt>
                <c:pt idx="18">
                  <c:v>4</c:v>
                </c:pt>
                <c:pt idx="20">
                  <c:v>5</c:v>
                </c:pt>
                <c:pt idx="21">
                  <c:v>5</c:v>
                </c:pt>
                <c:pt idx="23">
                  <c:v>6</c:v>
                </c:pt>
                <c:pt idx="24">
                  <c:v>6</c:v>
                </c:pt>
                <c:pt idx="26">
                  <c:v>7</c:v>
                </c:pt>
                <c:pt idx="27">
                  <c:v>7</c:v>
                </c:pt>
                <c:pt idx="29">
                  <c:v>8</c:v>
                </c:pt>
                <c:pt idx="30">
                  <c:v>8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1</c:v>
                </c:pt>
                <c:pt idx="41">
                  <c:v>1</c:v>
                </c:pt>
                <c:pt idx="43">
                  <c:v>2</c:v>
                </c:pt>
                <c:pt idx="44">
                  <c:v>2</c:v>
                </c:pt>
                <c:pt idx="46">
                  <c:v>3</c:v>
                </c:pt>
                <c:pt idx="47">
                  <c:v>3</c:v>
                </c:pt>
                <c:pt idx="49">
                  <c:v>4</c:v>
                </c:pt>
                <c:pt idx="50">
                  <c:v>4</c:v>
                </c:pt>
                <c:pt idx="52">
                  <c:v>5</c:v>
                </c:pt>
                <c:pt idx="53">
                  <c:v>5</c:v>
                </c:pt>
                <c:pt idx="55">
                  <c:v>6</c:v>
                </c:pt>
                <c:pt idx="56">
                  <c:v>6</c:v>
                </c:pt>
                <c:pt idx="58">
                  <c:v>7</c:v>
                </c:pt>
                <c:pt idx="59">
                  <c:v>7</c:v>
                </c:pt>
                <c:pt idx="61">
                  <c:v>8</c:v>
                </c:pt>
                <c:pt idx="62">
                  <c:v>8</c:v>
                </c:pt>
              </c:numCache>
            </c:numRef>
          </c:xVal>
          <c:yVal>
            <c:numRef>
              <c:f>Sheet1!$C$1:$C$63</c:f>
              <c:numCache>
                <c:formatCode>General</c:formatCode>
                <c:ptCount val="63"/>
                <c:pt idx="8">
                  <c:v>0.91</c:v>
                </c:pt>
                <c:pt idx="9">
                  <c:v>2.09</c:v>
                </c:pt>
                <c:pt idx="11">
                  <c:v>2.11</c:v>
                </c:pt>
                <c:pt idx="12">
                  <c:v>2.4900000000000002</c:v>
                </c:pt>
                <c:pt idx="14">
                  <c:v>2.97</c:v>
                </c:pt>
                <c:pt idx="15">
                  <c:v>3.43</c:v>
                </c:pt>
                <c:pt idx="17">
                  <c:v>3.3</c:v>
                </c:pt>
                <c:pt idx="18">
                  <c:v>4.9000000000000004</c:v>
                </c:pt>
                <c:pt idx="20">
                  <c:v>4.5</c:v>
                </c:pt>
                <c:pt idx="21">
                  <c:v>5.5</c:v>
                </c:pt>
                <c:pt idx="23">
                  <c:v>5.84</c:v>
                </c:pt>
                <c:pt idx="24">
                  <c:v>6.36</c:v>
                </c:pt>
                <c:pt idx="26">
                  <c:v>6.27</c:v>
                </c:pt>
                <c:pt idx="27">
                  <c:v>7.93</c:v>
                </c:pt>
                <c:pt idx="29">
                  <c:v>8.1</c:v>
                </c:pt>
                <c:pt idx="30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7-4F2C-BDAF-9E7C37A0CBC1}"/>
            </c:ext>
          </c:extLst>
        </c:ser>
        <c:ser>
          <c:idx val="2"/>
          <c:order val="2"/>
          <c:xVal>
            <c:numRef>
              <c:f>Sheet1!$A$1:$A$63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1">
                  <c:v>2</c:v>
                </c:pt>
                <c:pt idx="12">
                  <c:v>2</c:v>
                </c:pt>
                <c:pt idx="14">
                  <c:v>3</c:v>
                </c:pt>
                <c:pt idx="15">
                  <c:v>3</c:v>
                </c:pt>
                <c:pt idx="17">
                  <c:v>4</c:v>
                </c:pt>
                <c:pt idx="18">
                  <c:v>4</c:v>
                </c:pt>
                <c:pt idx="20">
                  <c:v>5</c:v>
                </c:pt>
                <c:pt idx="21">
                  <c:v>5</c:v>
                </c:pt>
                <c:pt idx="23">
                  <c:v>6</c:v>
                </c:pt>
                <c:pt idx="24">
                  <c:v>6</c:v>
                </c:pt>
                <c:pt idx="26">
                  <c:v>7</c:v>
                </c:pt>
                <c:pt idx="27">
                  <c:v>7</c:v>
                </c:pt>
                <c:pt idx="29">
                  <c:v>8</c:v>
                </c:pt>
                <c:pt idx="30">
                  <c:v>8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1</c:v>
                </c:pt>
                <c:pt idx="41">
                  <c:v>1</c:v>
                </c:pt>
                <c:pt idx="43">
                  <c:v>2</c:v>
                </c:pt>
                <c:pt idx="44">
                  <c:v>2</c:v>
                </c:pt>
                <c:pt idx="46">
                  <c:v>3</c:v>
                </c:pt>
                <c:pt idx="47">
                  <c:v>3</c:v>
                </c:pt>
                <c:pt idx="49">
                  <c:v>4</c:v>
                </c:pt>
                <c:pt idx="50">
                  <c:v>4</c:v>
                </c:pt>
                <c:pt idx="52">
                  <c:v>5</c:v>
                </c:pt>
                <c:pt idx="53">
                  <c:v>5</c:v>
                </c:pt>
                <c:pt idx="55">
                  <c:v>6</c:v>
                </c:pt>
                <c:pt idx="56">
                  <c:v>6</c:v>
                </c:pt>
                <c:pt idx="58">
                  <c:v>7</c:v>
                </c:pt>
                <c:pt idx="59">
                  <c:v>7</c:v>
                </c:pt>
                <c:pt idx="61">
                  <c:v>8</c:v>
                </c:pt>
                <c:pt idx="62">
                  <c:v>8</c:v>
                </c:pt>
              </c:numCache>
            </c:numRef>
          </c:xVal>
          <c:yVal>
            <c:numRef>
              <c:f>Sheet1!$D$1:$D$63</c:f>
              <c:numCache>
                <c:formatCode>General</c:formatCode>
                <c:ptCount val="63"/>
                <c:pt idx="32">
                  <c:v>2.2000000000000002</c:v>
                </c:pt>
                <c:pt idx="33">
                  <c:v>4.4000000000000004</c:v>
                </c:pt>
                <c:pt idx="34">
                  <c:v>6.3</c:v>
                </c:pt>
                <c:pt idx="35">
                  <c:v>8.1999999999999993</c:v>
                </c:pt>
                <c:pt idx="36">
                  <c:v>10.3</c:v>
                </c:pt>
                <c:pt idx="37">
                  <c:v>12.5</c:v>
                </c:pt>
                <c:pt idx="38">
                  <c:v>14</c:v>
                </c:pt>
                <c:pt idx="39">
                  <c:v>16.100000000000001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E7-4F2C-BDAF-9E7C37A0CBC1}"/>
            </c:ext>
          </c:extLst>
        </c:ser>
        <c:ser>
          <c:idx val="3"/>
          <c:order val="3"/>
          <c:xVal>
            <c:numRef>
              <c:f>Sheet1!$A$1:$A$63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1">
                  <c:v>2</c:v>
                </c:pt>
                <c:pt idx="12">
                  <c:v>2</c:v>
                </c:pt>
                <c:pt idx="14">
                  <c:v>3</c:v>
                </c:pt>
                <c:pt idx="15">
                  <c:v>3</c:v>
                </c:pt>
                <c:pt idx="17">
                  <c:v>4</c:v>
                </c:pt>
                <c:pt idx="18">
                  <c:v>4</c:v>
                </c:pt>
                <c:pt idx="20">
                  <c:v>5</c:v>
                </c:pt>
                <c:pt idx="21">
                  <c:v>5</c:v>
                </c:pt>
                <c:pt idx="23">
                  <c:v>6</c:v>
                </c:pt>
                <c:pt idx="24">
                  <c:v>6</c:v>
                </c:pt>
                <c:pt idx="26">
                  <c:v>7</c:v>
                </c:pt>
                <c:pt idx="27">
                  <c:v>7</c:v>
                </c:pt>
                <c:pt idx="29">
                  <c:v>8</c:v>
                </c:pt>
                <c:pt idx="30">
                  <c:v>8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1</c:v>
                </c:pt>
                <c:pt idx="41">
                  <c:v>1</c:v>
                </c:pt>
                <c:pt idx="43">
                  <c:v>2</c:v>
                </c:pt>
                <c:pt idx="44">
                  <c:v>2</c:v>
                </c:pt>
                <c:pt idx="46">
                  <c:v>3</c:v>
                </c:pt>
                <c:pt idx="47">
                  <c:v>3</c:v>
                </c:pt>
                <c:pt idx="49">
                  <c:v>4</c:v>
                </c:pt>
                <c:pt idx="50">
                  <c:v>4</c:v>
                </c:pt>
                <c:pt idx="52">
                  <c:v>5</c:v>
                </c:pt>
                <c:pt idx="53">
                  <c:v>5</c:v>
                </c:pt>
                <c:pt idx="55">
                  <c:v>6</c:v>
                </c:pt>
                <c:pt idx="56">
                  <c:v>6</c:v>
                </c:pt>
                <c:pt idx="58">
                  <c:v>7</c:v>
                </c:pt>
                <c:pt idx="59">
                  <c:v>7</c:v>
                </c:pt>
                <c:pt idx="61">
                  <c:v>8</c:v>
                </c:pt>
                <c:pt idx="62">
                  <c:v>8</c:v>
                </c:pt>
              </c:numCache>
            </c:numRef>
          </c:xVal>
          <c:yVal>
            <c:numRef>
              <c:f>Sheet1!$E$1:$E$63</c:f>
              <c:numCache>
                <c:formatCode>General</c:formatCode>
                <c:ptCount val="63"/>
                <c:pt idx="40">
                  <c:v>1.21</c:v>
                </c:pt>
                <c:pt idx="41">
                  <c:v>3.19</c:v>
                </c:pt>
                <c:pt idx="43">
                  <c:v>3.61</c:v>
                </c:pt>
                <c:pt idx="44">
                  <c:v>5.19</c:v>
                </c:pt>
                <c:pt idx="46">
                  <c:v>5.32</c:v>
                </c:pt>
                <c:pt idx="47">
                  <c:v>7.28</c:v>
                </c:pt>
                <c:pt idx="49">
                  <c:v>7.42</c:v>
                </c:pt>
                <c:pt idx="50">
                  <c:v>8.98</c:v>
                </c:pt>
                <c:pt idx="52">
                  <c:v>9.75</c:v>
                </c:pt>
                <c:pt idx="53">
                  <c:v>10.85</c:v>
                </c:pt>
                <c:pt idx="55">
                  <c:v>11.6</c:v>
                </c:pt>
                <c:pt idx="56">
                  <c:v>13.4</c:v>
                </c:pt>
                <c:pt idx="58">
                  <c:v>13.71</c:v>
                </c:pt>
                <c:pt idx="59">
                  <c:v>14.29</c:v>
                </c:pt>
                <c:pt idx="61">
                  <c:v>15.79</c:v>
                </c:pt>
                <c:pt idx="62">
                  <c:v>16.41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E7-4F2C-BDAF-9E7C37A0C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70320"/>
        <c:axId val="571070712"/>
      </c:scatterChart>
      <c:valAx>
        <c:axId val="57107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1070712"/>
        <c:crosses val="autoZero"/>
        <c:crossBetween val="midCat"/>
      </c:valAx>
      <c:valAx>
        <c:axId val="571070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1070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118905816659604E-2"/>
          <c:y val="4.5681655960028551E-2"/>
          <c:w val="0.94887644710133612"/>
          <c:h val="0.89706879787778138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'basic (2)Obese'!$B$2:$B$78</c:f>
              <c:numCache>
                <c:formatCode>General</c:formatCode>
                <c:ptCount val="77"/>
                <c:pt idx="26">
                  <c:v>0.995</c:v>
                </c:pt>
                <c:pt idx="27">
                  <c:v>0.98299999999999998</c:v>
                </c:pt>
                <c:pt idx="28">
                  <c:v>1.008</c:v>
                </c:pt>
                <c:pt idx="29">
                  <c:v>1.1879999999999999</c:v>
                </c:pt>
                <c:pt idx="30">
                  <c:v>0.81699999999999995</c:v>
                </c:pt>
                <c:pt idx="31">
                  <c:v>1.7250000000000001</c:v>
                </c:pt>
                <c:pt idx="32">
                  <c:v>1.5009999999999999</c:v>
                </c:pt>
                <c:pt idx="33">
                  <c:v>1.0569999999999999</c:v>
                </c:pt>
                <c:pt idx="34">
                  <c:v>2.13</c:v>
                </c:pt>
                <c:pt idx="35">
                  <c:v>0.94499999999999995</c:v>
                </c:pt>
                <c:pt idx="36">
                  <c:v>0.84799999999999998</c:v>
                </c:pt>
                <c:pt idx="37">
                  <c:v>1.054</c:v>
                </c:pt>
                <c:pt idx="38">
                  <c:v>1.579</c:v>
                </c:pt>
                <c:pt idx="39">
                  <c:v>0.35399999999999998</c:v>
                </c:pt>
                <c:pt idx="40">
                  <c:v>7.0469999999999997</c:v>
                </c:pt>
                <c:pt idx="41">
                  <c:v>0.43099999999999999</c:v>
                </c:pt>
                <c:pt idx="42">
                  <c:v>0.106</c:v>
                </c:pt>
                <c:pt idx="43">
                  <c:v>1.746</c:v>
                </c:pt>
                <c:pt idx="44">
                  <c:v>0.77900000000000003</c:v>
                </c:pt>
                <c:pt idx="45">
                  <c:v>0.21</c:v>
                </c:pt>
                <c:pt idx="46">
                  <c:v>2.8849999999999998</c:v>
                </c:pt>
                <c:pt idx="47">
                  <c:v>1.0269999999999999</c:v>
                </c:pt>
                <c:pt idx="48">
                  <c:v>0.28599999999999998</c:v>
                </c:pt>
                <c:pt idx="49">
                  <c:v>3.6930000000000001</c:v>
                </c:pt>
                <c:pt idx="50">
                  <c:v>1.026</c:v>
                </c:pt>
                <c:pt idx="51">
                  <c:v>0.373</c:v>
                </c:pt>
                <c:pt idx="52">
                  <c:v>2.823</c:v>
                </c:pt>
                <c:pt idx="53">
                  <c:v>1.0189999999999999</c:v>
                </c:pt>
                <c:pt idx="54">
                  <c:v>0.24</c:v>
                </c:pt>
                <c:pt idx="55">
                  <c:v>4.3289999999999997</c:v>
                </c:pt>
                <c:pt idx="56">
                  <c:v>0.89700000000000002</c:v>
                </c:pt>
                <c:pt idx="57">
                  <c:v>0.33400000000000002</c:v>
                </c:pt>
                <c:pt idx="58">
                  <c:v>2.4129999999999998</c:v>
                </c:pt>
                <c:pt idx="59">
                  <c:v>0.47499999999999998</c:v>
                </c:pt>
                <c:pt idx="60">
                  <c:v>0.223</c:v>
                </c:pt>
                <c:pt idx="61">
                  <c:v>1.0089999999999999</c:v>
                </c:pt>
                <c:pt idx="62">
                  <c:v>1.004</c:v>
                </c:pt>
                <c:pt idx="63">
                  <c:v>0.50800000000000001</c:v>
                </c:pt>
                <c:pt idx="64">
                  <c:v>1.984</c:v>
                </c:pt>
                <c:pt idx="65">
                  <c:v>0.97399999999999998</c:v>
                </c:pt>
                <c:pt idx="66">
                  <c:v>0.28199999999999997</c:v>
                </c:pt>
                <c:pt idx="67">
                  <c:v>3.3610000000000002</c:v>
                </c:pt>
                <c:pt idx="68">
                  <c:v>0.70899999999999996</c:v>
                </c:pt>
                <c:pt idx="69">
                  <c:v>0.186</c:v>
                </c:pt>
                <c:pt idx="70">
                  <c:v>2.7080000000000002</c:v>
                </c:pt>
                <c:pt idx="71">
                  <c:v>1.196</c:v>
                </c:pt>
                <c:pt idx="72">
                  <c:v>0.48</c:v>
                </c:pt>
                <c:pt idx="73">
                  <c:v>2.9780000000000002</c:v>
                </c:pt>
                <c:pt idx="75">
                  <c:v>1</c:v>
                </c:pt>
                <c:pt idx="76">
                  <c:v>1</c:v>
                </c:pt>
              </c:numCache>
            </c:numRef>
          </c:xVal>
          <c:yVal>
            <c:numRef>
              <c:f>'basic (2)Obese'!$C$2:$C$78</c:f>
              <c:numCache>
                <c:formatCode>General</c:formatCode>
                <c:ptCount val="77"/>
                <c:pt idx="0">
                  <c:v>25</c:v>
                </c:pt>
                <c:pt idx="1">
                  <c:v>25</c:v>
                </c:pt>
                <c:pt idx="3">
                  <c:v>24</c:v>
                </c:pt>
                <c:pt idx="4">
                  <c:v>24</c:v>
                </c:pt>
                <c:pt idx="6">
                  <c:v>23</c:v>
                </c:pt>
                <c:pt idx="7">
                  <c:v>23</c:v>
                </c:pt>
                <c:pt idx="9">
                  <c:v>22</c:v>
                </c:pt>
                <c:pt idx="10">
                  <c:v>22</c:v>
                </c:pt>
                <c:pt idx="12">
                  <c:v>21</c:v>
                </c:pt>
                <c:pt idx="13">
                  <c:v>21</c:v>
                </c:pt>
                <c:pt idx="15">
                  <c:v>20</c:v>
                </c:pt>
                <c:pt idx="16">
                  <c:v>20</c:v>
                </c:pt>
                <c:pt idx="18">
                  <c:v>19</c:v>
                </c:pt>
                <c:pt idx="19">
                  <c:v>19</c:v>
                </c:pt>
                <c:pt idx="21">
                  <c:v>18</c:v>
                </c:pt>
                <c:pt idx="22">
                  <c:v>18</c:v>
                </c:pt>
                <c:pt idx="24">
                  <c:v>17</c:v>
                </c:pt>
                <c:pt idx="25">
                  <c:v>17</c:v>
                </c:pt>
                <c:pt idx="27">
                  <c:v>16</c:v>
                </c:pt>
                <c:pt idx="28">
                  <c:v>16</c:v>
                </c:pt>
                <c:pt idx="30">
                  <c:v>15</c:v>
                </c:pt>
                <c:pt idx="31">
                  <c:v>15</c:v>
                </c:pt>
                <c:pt idx="33">
                  <c:v>14</c:v>
                </c:pt>
                <c:pt idx="34">
                  <c:v>14</c:v>
                </c:pt>
                <c:pt idx="36">
                  <c:v>13</c:v>
                </c:pt>
                <c:pt idx="37">
                  <c:v>13</c:v>
                </c:pt>
                <c:pt idx="39">
                  <c:v>12</c:v>
                </c:pt>
                <c:pt idx="40">
                  <c:v>12</c:v>
                </c:pt>
                <c:pt idx="42">
                  <c:v>11</c:v>
                </c:pt>
                <c:pt idx="43">
                  <c:v>11</c:v>
                </c:pt>
                <c:pt idx="45">
                  <c:v>10</c:v>
                </c:pt>
                <c:pt idx="46">
                  <c:v>10</c:v>
                </c:pt>
                <c:pt idx="48">
                  <c:v>9</c:v>
                </c:pt>
                <c:pt idx="49">
                  <c:v>9</c:v>
                </c:pt>
                <c:pt idx="51">
                  <c:v>8</c:v>
                </c:pt>
                <c:pt idx="52">
                  <c:v>8</c:v>
                </c:pt>
                <c:pt idx="54">
                  <c:v>7</c:v>
                </c:pt>
                <c:pt idx="55">
                  <c:v>7</c:v>
                </c:pt>
                <c:pt idx="57">
                  <c:v>6</c:v>
                </c:pt>
                <c:pt idx="58">
                  <c:v>6</c:v>
                </c:pt>
                <c:pt idx="60">
                  <c:v>5</c:v>
                </c:pt>
                <c:pt idx="61">
                  <c:v>5</c:v>
                </c:pt>
                <c:pt idx="63">
                  <c:v>4</c:v>
                </c:pt>
                <c:pt idx="64">
                  <c:v>4</c:v>
                </c:pt>
                <c:pt idx="66">
                  <c:v>3</c:v>
                </c:pt>
                <c:pt idx="67">
                  <c:v>3</c:v>
                </c:pt>
                <c:pt idx="69">
                  <c:v>2</c:v>
                </c:pt>
                <c:pt idx="70">
                  <c:v>2</c:v>
                </c:pt>
                <c:pt idx="72">
                  <c:v>1</c:v>
                </c:pt>
                <c:pt idx="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3-480B-BBFE-88EBBCD9DCF0}"/>
            </c:ext>
          </c:extLst>
        </c:ser>
        <c:ser>
          <c:idx val="1"/>
          <c:order val="1"/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'basic (2)Obese'!$B$2:$B$78</c:f>
              <c:numCache>
                <c:formatCode>General</c:formatCode>
                <c:ptCount val="77"/>
                <c:pt idx="26">
                  <c:v>0.995</c:v>
                </c:pt>
                <c:pt idx="27">
                  <c:v>0.98299999999999998</c:v>
                </c:pt>
                <c:pt idx="28">
                  <c:v>1.008</c:v>
                </c:pt>
                <c:pt idx="29">
                  <c:v>1.1879999999999999</c:v>
                </c:pt>
                <c:pt idx="30">
                  <c:v>0.81699999999999995</c:v>
                </c:pt>
                <c:pt idx="31">
                  <c:v>1.7250000000000001</c:v>
                </c:pt>
                <c:pt idx="32">
                  <c:v>1.5009999999999999</c:v>
                </c:pt>
                <c:pt idx="33">
                  <c:v>1.0569999999999999</c:v>
                </c:pt>
                <c:pt idx="34">
                  <c:v>2.13</c:v>
                </c:pt>
                <c:pt idx="35">
                  <c:v>0.94499999999999995</c:v>
                </c:pt>
                <c:pt idx="36">
                  <c:v>0.84799999999999998</c:v>
                </c:pt>
                <c:pt idx="37">
                  <c:v>1.054</c:v>
                </c:pt>
                <c:pt idx="38">
                  <c:v>1.579</c:v>
                </c:pt>
                <c:pt idx="39">
                  <c:v>0.35399999999999998</c:v>
                </c:pt>
                <c:pt idx="40">
                  <c:v>7.0469999999999997</c:v>
                </c:pt>
                <c:pt idx="41">
                  <c:v>0.43099999999999999</c:v>
                </c:pt>
                <c:pt idx="42">
                  <c:v>0.106</c:v>
                </c:pt>
                <c:pt idx="43">
                  <c:v>1.746</c:v>
                </c:pt>
                <c:pt idx="44">
                  <c:v>0.77900000000000003</c:v>
                </c:pt>
                <c:pt idx="45">
                  <c:v>0.21</c:v>
                </c:pt>
                <c:pt idx="46">
                  <c:v>2.8849999999999998</c:v>
                </c:pt>
                <c:pt idx="47">
                  <c:v>1.0269999999999999</c:v>
                </c:pt>
                <c:pt idx="48">
                  <c:v>0.28599999999999998</c:v>
                </c:pt>
                <c:pt idx="49">
                  <c:v>3.6930000000000001</c:v>
                </c:pt>
                <c:pt idx="50">
                  <c:v>1.026</c:v>
                </c:pt>
                <c:pt idx="51">
                  <c:v>0.373</c:v>
                </c:pt>
                <c:pt idx="52">
                  <c:v>2.823</c:v>
                </c:pt>
                <c:pt idx="53">
                  <c:v>1.0189999999999999</c:v>
                </c:pt>
                <c:pt idx="54">
                  <c:v>0.24</c:v>
                </c:pt>
                <c:pt idx="55">
                  <c:v>4.3289999999999997</c:v>
                </c:pt>
                <c:pt idx="56">
                  <c:v>0.89700000000000002</c:v>
                </c:pt>
                <c:pt idx="57">
                  <c:v>0.33400000000000002</c:v>
                </c:pt>
                <c:pt idx="58">
                  <c:v>2.4129999999999998</c:v>
                </c:pt>
                <c:pt idx="59">
                  <c:v>0.47499999999999998</c:v>
                </c:pt>
                <c:pt idx="60">
                  <c:v>0.223</c:v>
                </c:pt>
                <c:pt idx="61">
                  <c:v>1.0089999999999999</c:v>
                </c:pt>
                <c:pt idx="62">
                  <c:v>1.004</c:v>
                </c:pt>
                <c:pt idx="63">
                  <c:v>0.50800000000000001</c:v>
                </c:pt>
                <c:pt idx="64">
                  <c:v>1.984</c:v>
                </c:pt>
                <c:pt idx="65">
                  <c:v>0.97399999999999998</c:v>
                </c:pt>
                <c:pt idx="66">
                  <c:v>0.28199999999999997</c:v>
                </c:pt>
                <c:pt idx="67">
                  <c:v>3.3610000000000002</c:v>
                </c:pt>
                <c:pt idx="68">
                  <c:v>0.70899999999999996</c:v>
                </c:pt>
                <c:pt idx="69">
                  <c:v>0.186</c:v>
                </c:pt>
                <c:pt idx="70">
                  <c:v>2.7080000000000002</c:v>
                </c:pt>
                <c:pt idx="71">
                  <c:v>1.196</c:v>
                </c:pt>
                <c:pt idx="72">
                  <c:v>0.48</c:v>
                </c:pt>
                <c:pt idx="73">
                  <c:v>2.9780000000000002</c:v>
                </c:pt>
                <c:pt idx="75">
                  <c:v>1</c:v>
                </c:pt>
                <c:pt idx="76">
                  <c:v>1</c:v>
                </c:pt>
              </c:numCache>
            </c:numRef>
          </c:xVal>
          <c:yVal>
            <c:numRef>
              <c:f>'basic (2)Obese'!$D$2:$D$78</c:f>
              <c:numCache>
                <c:formatCode>General</c:formatCode>
                <c:ptCount val="77"/>
                <c:pt idx="2">
                  <c:v>24</c:v>
                </c:pt>
                <c:pt idx="5">
                  <c:v>23</c:v>
                </c:pt>
                <c:pt idx="8">
                  <c:v>22</c:v>
                </c:pt>
                <c:pt idx="11">
                  <c:v>21</c:v>
                </c:pt>
                <c:pt idx="14">
                  <c:v>20</c:v>
                </c:pt>
                <c:pt idx="17">
                  <c:v>19</c:v>
                </c:pt>
                <c:pt idx="20">
                  <c:v>18</c:v>
                </c:pt>
                <c:pt idx="23">
                  <c:v>17</c:v>
                </c:pt>
                <c:pt idx="26">
                  <c:v>16</c:v>
                </c:pt>
                <c:pt idx="29">
                  <c:v>15</c:v>
                </c:pt>
                <c:pt idx="32">
                  <c:v>14</c:v>
                </c:pt>
                <c:pt idx="35">
                  <c:v>13</c:v>
                </c:pt>
                <c:pt idx="38">
                  <c:v>12</c:v>
                </c:pt>
                <c:pt idx="41">
                  <c:v>11</c:v>
                </c:pt>
                <c:pt idx="44">
                  <c:v>10</c:v>
                </c:pt>
                <c:pt idx="47">
                  <c:v>9</c:v>
                </c:pt>
                <c:pt idx="50">
                  <c:v>8</c:v>
                </c:pt>
                <c:pt idx="53">
                  <c:v>7</c:v>
                </c:pt>
                <c:pt idx="56">
                  <c:v>6</c:v>
                </c:pt>
                <c:pt idx="59">
                  <c:v>5</c:v>
                </c:pt>
                <c:pt idx="62">
                  <c:v>4</c:v>
                </c:pt>
                <c:pt idx="65">
                  <c:v>3</c:v>
                </c:pt>
                <c:pt idx="68">
                  <c:v>2</c:v>
                </c:pt>
                <c:pt idx="7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63-480B-BBFE-88EBBCD9DCF0}"/>
            </c:ext>
          </c:extLst>
        </c:ser>
        <c:ser>
          <c:idx val="2"/>
          <c:order val="2"/>
          <c:spPr>
            <a:ln w="254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'basic (2)Obese'!$B$2:$B$78</c:f>
              <c:numCache>
                <c:formatCode>General</c:formatCode>
                <c:ptCount val="77"/>
                <c:pt idx="26">
                  <c:v>0.995</c:v>
                </c:pt>
                <c:pt idx="27">
                  <c:v>0.98299999999999998</c:v>
                </c:pt>
                <c:pt idx="28">
                  <c:v>1.008</c:v>
                </c:pt>
                <c:pt idx="29">
                  <c:v>1.1879999999999999</c:v>
                </c:pt>
                <c:pt idx="30">
                  <c:v>0.81699999999999995</c:v>
                </c:pt>
                <c:pt idx="31">
                  <c:v>1.7250000000000001</c:v>
                </c:pt>
                <c:pt idx="32">
                  <c:v>1.5009999999999999</c:v>
                </c:pt>
                <c:pt idx="33">
                  <c:v>1.0569999999999999</c:v>
                </c:pt>
                <c:pt idx="34">
                  <c:v>2.13</c:v>
                </c:pt>
                <c:pt idx="35">
                  <c:v>0.94499999999999995</c:v>
                </c:pt>
                <c:pt idx="36">
                  <c:v>0.84799999999999998</c:v>
                </c:pt>
                <c:pt idx="37">
                  <c:v>1.054</c:v>
                </c:pt>
                <c:pt idx="38">
                  <c:v>1.579</c:v>
                </c:pt>
                <c:pt idx="39">
                  <c:v>0.35399999999999998</c:v>
                </c:pt>
                <c:pt idx="40">
                  <c:v>7.0469999999999997</c:v>
                </c:pt>
                <c:pt idx="41">
                  <c:v>0.43099999999999999</c:v>
                </c:pt>
                <c:pt idx="42">
                  <c:v>0.106</c:v>
                </c:pt>
                <c:pt idx="43">
                  <c:v>1.746</c:v>
                </c:pt>
                <c:pt idx="44">
                  <c:v>0.77900000000000003</c:v>
                </c:pt>
                <c:pt idx="45">
                  <c:v>0.21</c:v>
                </c:pt>
                <c:pt idx="46">
                  <c:v>2.8849999999999998</c:v>
                </c:pt>
                <c:pt idx="47">
                  <c:v>1.0269999999999999</c:v>
                </c:pt>
                <c:pt idx="48">
                  <c:v>0.28599999999999998</c:v>
                </c:pt>
                <c:pt idx="49">
                  <c:v>3.6930000000000001</c:v>
                </c:pt>
                <c:pt idx="50">
                  <c:v>1.026</c:v>
                </c:pt>
                <c:pt idx="51">
                  <c:v>0.373</c:v>
                </c:pt>
                <c:pt idx="52">
                  <c:v>2.823</c:v>
                </c:pt>
                <c:pt idx="53">
                  <c:v>1.0189999999999999</c:v>
                </c:pt>
                <c:pt idx="54">
                  <c:v>0.24</c:v>
                </c:pt>
                <c:pt idx="55">
                  <c:v>4.3289999999999997</c:v>
                </c:pt>
                <c:pt idx="56">
                  <c:v>0.89700000000000002</c:v>
                </c:pt>
                <c:pt idx="57">
                  <c:v>0.33400000000000002</c:v>
                </c:pt>
                <c:pt idx="58">
                  <c:v>2.4129999999999998</c:v>
                </c:pt>
                <c:pt idx="59">
                  <c:v>0.47499999999999998</c:v>
                </c:pt>
                <c:pt idx="60">
                  <c:v>0.223</c:v>
                </c:pt>
                <c:pt idx="61">
                  <c:v>1.0089999999999999</c:v>
                </c:pt>
                <c:pt idx="62">
                  <c:v>1.004</c:v>
                </c:pt>
                <c:pt idx="63">
                  <c:v>0.50800000000000001</c:v>
                </c:pt>
                <c:pt idx="64">
                  <c:v>1.984</c:v>
                </c:pt>
                <c:pt idx="65">
                  <c:v>0.97399999999999998</c:v>
                </c:pt>
                <c:pt idx="66">
                  <c:v>0.28199999999999997</c:v>
                </c:pt>
                <c:pt idx="67">
                  <c:v>3.3610000000000002</c:v>
                </c:pt>
                <c:pt idx="68">
                  <c:v>0.70899999999999996</c:v>
                </c:pt>
                <c:pt idx="69">
                  <c:v>0.186</c:v>
                </c:pt>
                <c:pt idx="70">
                  <c:v>2.7080000000000002</c:v>
                </c:pt>
                <c:pt idx="71">
                  <c:v>1.196</c:v>
                </c:pt>
                <c:pt idx="72">
                  <c:v>0.48</c:v>
                </c:pt>
                <c:pt idx="73">
                  <c:v>2.9780000000000002</c:v>
                </c:pt>
                <c:pt idx="75">
                  <c:v>1</c:v>
                </c:pt>
                <c:pt idx="76">
                  <c:v>1</c:v>
                </c:pt>
              </c:numCache>
            </c:numRef>
          </c:xVal>
          <c:yVal>
            <c:numRef>
              <c:f>'basic (2)Obese'!$E$2:$E$78</c:f>
              <c:numCache>
                <c:formatCode>General</c:formatCode>
                <c:ptCount val="77"/>
                <c:pt idx="75">
                  <c:v>17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63-480B-BBFE-88EBBCD9D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271144"/>
        <c:axId val="575268792"/>
      </c:scatterChart>
      <c:valAx>
        <c:axId val="575271144"/>
        <c:scaling>
          <c:logBase val="10"/>
          <c:orientation val="minMax"/>
          <c:max val="50"/>
          <c:min val="0.5"/>
        </c:scaling>
        <c:delete val="0"/>
        <c:axPos val="b"/>
        <c:numFmt formatCode="General" sourceLinked="1"/>
        <c:majorTickMark val="out"/>
        <c:minorTickMark val="none"/>
        <c:tickLblPos val="nextTo"/>
        <c:crossAx val="575268792"/>
        <c:crosses val="autoZero"/>
        <c:crossBetween val="midCat"/>
      </c:valAx>
      <c:valAx>
        <c:axId val="5752687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575271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118905816659604E-2"/>
          <c:y val="4.5681655960028551E-2"/>
          <c:w val="0.94887644710133612"/>
          <c:h val="0.89706879787778138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'basic (3)final'!$B$1:$B$78</c:f>
              <c:numCache>
                <c:formatCode>General</c:formatCode>
                <c:ptCount val="78"/>
                <c:pt idx="3">
                  <c:v>1.3380000000000001</c:v>
                </c:pt>
                <c:pt idx="4">
                  <c:v>0.98899999999999999</c:v>
                </c:pt>
                <c:pt idx="5">
                  <c:v>1.81</c:v>
                </c:pt>
                <c:pt idx="6">
                  <c:v>0.69099999999999995</c:v>
                </c:pt>
                <c:pt idx="7">
                  <c:v>0.35899999999999999</c:v>
                </c:pt>
                <c:pt idx="8">
                  <c:v>1.3320000000000001</c:v>
                </c:pt>
                <c:pt idx="9">
                  <c:v>1.3029999999999999</c:v>
                </c:pt>
                <c:pt idx="10">
                  <c:v>0.52</c:v>
                </c:pt>
                <c:pt idx="11">
                  <c:v>3.27</c:v>
                </c:pt>
                <c:pt idx="12">
                  <c:v>0.35799999999999998</c:v>
                </c:pt>
                <c:pt idx="13">
                  <c:v>0.18099999999999999</c:v>
                </c:pt>
                <c:pt idx="14">
                  <c:v>0.70799999999999996</c:v>
                </c:pt>
                <c:pt idx="15">
                  <c:v>0.63400000000000001</c:v>
                </c:pt>
                <c:pt idx="16">
                  <c:v>0.26200000000000001</c:v>
                </c:pt>
                <c:pt idx="17">
                  <c:v>1.534</c:v>
                </c:pt>
                <c:pt idx="18">
                  <c:v>0.58299999999999996</c:v>
                </c:pt>
                <c:pt idx="19">
                  <c:v>0.28100000000000003</c:v>
                </c:pt>
                <c:pt idx="20">
                  <c:v>1.208</c:v>
                </c:pt>
                <c:pt idx="21">
                  <c:v>0.443</c:v>
                </c:pt>
                <c:pt idx="22">
                  <c:v>0.11799999999999999</c:v>
                </c:pt>
                <c:pt idx="23">
                  <c:v>1.665</c:v>
                </c:pt>
                <c:pt idx="24">
                  <c:v>1.014</c:v>
                </c:pt>
                <c:pt idx="25">
                  <c:v>0.70399999999999996</c:v>
                </c:pt>
                <c:pt idx="26">
                  <c:v>1.462</c:v>
                </c:pt>
                <c:pt idx="27">
                  <c:v>1.0049999999999999</c:v>
                </c:pt>
                <c:pt idx="28">
                  <c:v>0.99199999999999999</c:v>
                </c:pt>
                <c:pt idx="29">
                  <c:v>1.0189999999999999</c:v>
                </c:pt>
                <c:pt idx="30">
                  <c:v>0.999</c:v>
                </c:pt>
                <c:pt idx="31">
                  <c:v>0.999</c:v>
                </c:pt>
                <c:pt idx="32">
                  <c:v>1</c:v>
                </c:pt>
                <c:pt idx="33">
                  <c:v>1.2769999999999999</c:v>
                </c:pt>
                <c:pt idx="34">
                  <c:v>0.92</c:v>
                </c:pt>
                <c:pt idx="35">
                  <c:v>1.7709999999999999</c:v>
                </c:pt>
                <c:pt idx="36">
                  <c:v>7.4999999999999997E-2</c:v>
                </c:pt>
                <c:pt idx="37">
                  <c:v>2.4E-2</c:v>
                </c:pt>
                <c:pt idx="38">
                  <c:v>0.23799999999999999</c:v>
                </c:pt>
                <c:pt idx="39">
                  <c:v>0.34200000000000003</c:v>
                </c:pt>
                <c:pt idx="40">
                  <c:v>8.5999999999999993E-2</c:v>
                </c:pt>
                <c:pt idx="41">
                  <c:v>1.3620000000000001</c:v>
                </c:pt>
                <c:pt idx="42">
                  <c:v>0.193</c:v>
                </c:pt>
                <c:pt idx="43">
                  <c:v>6.4000000000000001E-2</c:v>
                </c:pt>
                <c:pt idx="44">
                  <c:v>0.58699999999999997</c:v>
                </c:pt>
                <c:pt idx="45">
                  <c:v>9.8000000000000004E-2</c:v>
                </c:pt>
                <c:pt idx="46">
                  <c:v>2.8000000000000001E-2</c:v>
                </c:pt>
                <c:pt idx="47">
                  <c:v>0.34300000000000003</c:v>
                </c:pt>
                <c:pt idx="48">
                  <c:v>1.0329999999999999</c:v>
                </c:pt>
                <c:pt idx="49">
                  <c:v>1.0149999999999999</c:v>
                </c:pt>
                <c:pt idx="50">
                  <c:v>1.052</c:v>
                </c:pt>
                <c:pt idx="51">
                  <c:v>2.1560000000000001</c:v>
                </c:pt>
                <c:pt idx="52">
                  <c:v>1.335</c:v>
                </c:pt>
                <c:pt idx="53">
                  <c:v>3.4820000000000002</c:v>
                </c:pt>
                <c:pt idx="54">
                  <c:v>0.99099999999999999</c:v>
                </c:pt>
                <c:pt idx="55">
                  <c:v>0.90800000000000003</c:v>
                </c:pt>
                <c:pt idx="56">
                  <c:v>1.08</c:v>
                </c:pt>
                <c:pt idx="57">
                  <c:v>0.92300000000000004</c:v>
                </c:pt>
                <c:pt idx="58">
                  <c:v>0.35299999999999998</c:v>
                </c:pt>
                <c:pt idx="59">
                  <c:v>2.415</c:v>
                </c:pt>
                <c:pt idx="60">
                  <c:v>0.39100000000000001</c:v>
                </c:pt>
                <c:pt idx="61">
                  <c:v>0.13400000000000001</c:v>
                </c:pt>
                <c:pt idx="62">
                  <c:v>1.145</c:v>
                </c:pt>
                <c:pt idx="63">
                  <c:v>0.53</c:v>
                </c:pt>
                <c:pt idx="64">
                  <c:v>0.22900000000000001</c:v>
                </c:pt>
                <c:pt idx="65">
                  <c:v>1.2270000000000001</c:v>
                </c:pt>
                <c:pt idx="66">
                  <c:v>0.80300000000000005</c:v>
                </c:pt>
                <c:pt idx="67">
                  <c:v>0.28299999999999997</c:v>
                </c:pt>
                <c:pt idx="68">
                  <c:v>2.2770000000000001</c:v>
                </c:pt>
                <c:pt idx="69">
                  <c:v>0.67200000000000004</c:v>
                </c:pt>
                <c:pt idx="70">
                  <c:v>0.20599999999999999</c:v>
                </c:pt>
                <c:pt idx="71">
                  <c:v>2.1949999999999998</c:v>
                </c:pt>
                <c:pt idx="72">
                  <c:v>0.80900000000000005</c:v>
                </c:pt>
                <c:pt idx="73">
                  <c:v>0.35399999999999998</c:v>
                </c:pt>
                <c:pt idx="74">
                  <c:v>1.849</c:v>
                </c:pt>
                <c:pt idx="76">
                  <c:v>1</c:v>
                </c:pt>
                <c:pt idx="77">
                  <c:v>1</c:v>
                </c:pt>
              </c:numCache>
            </c:numRef>
          </c:xVal>
          <c:yVal>
            <c:numRef>
              <c:f>'basic (3)final'!$C$1:$C$78</c:f>
              <c:numCache>
                <c:formatCode>General</c:formatCode>
                <c:ptCount val="78"/>
                <c:pt idx="1">
                  <c:v>25</c:v>
                </c:pt>
                <c:pt idx="2">
                  <c:v>25</c:v>
                </c:pt>
                <c:pt idx="4">
                  <c:v>24</c:v>
                </c:pt>
                <c:pt idx="5">
                  <c:v>24</c:v>
                </c:pt>
                <c:pt idx="7">
                  <c:v>23</c:v>
                </c:pt>
                <c:pt idx="8">
                  <c:v>23</c:v>
                </c:pt>
                <c:pt idx="10">
                  <c:v>22</c:v>
                </c:pt>
                <c:pt idx="11">
                  <c:v>22</c:v>
                </c:pt>
                <c:pt idx="13">
                  <c:v>21</c:v>
                </c:pt>
                <c:pt idx="14">
                  <c:v>21</c:v>
                </c:pt>
                <c:pt idx="16">
                  <c:v>20</c:v>
                </c:pt>
                <c:pt idx="17">
                  <c:v>20</c:v>
                </c:pt>
                <c:pt idx="19">
                  <c:v>19</c:v>
                </c:pt>
                <c:pt idx="20">
                  <c:v>19</c:v>
                </c:pt>
                <c:pt idx="22">
                  <c:v>18</c:v>
                </c:pt>
                <c:pt idx="23">
                  <c:v>18</c:v>
                </c:pt>
                <c:pt idx="25">
                  <c:v>17</c:v>
                </c:pt>
                <c:pt idx="26">
                  <c:v>17</c:v>
                </c:pt>
                <c:pt idx="28">
                  <c:v>16</c:v>
                </c:pt>
                <c:pt idx="29">
                  <c:v>16</c:v>
                </c:pt>
                <c:pt idx="31">
                  <c:v>15</c:v>
                </c:pt>
                <c:pt idx="32">
                  <c:v>15</c:v>
                </c:pt>
                <c:pt idx="34">
                  <c:v>14</c:v>
                </c:pt>
                <c:pt idx="35">
                  <c:v>14</c:v>
                </c:pt>
                <c:pt idx="37">
                  <c:v>13</c:v>
                </c:pt>
                <c:pt idx="38">
                  <c:v>13</c:v>
                </c:pt>
                <c:pt idx="40">
                  <c:v>12</c:v>
                </c:pt>
                <c:pt idx="41">
                  <c:v>12</c:v>
                </c:pt>
                <c:pt idx="43">
                  <c:v>11</c:v>
                </c:pt>
                <c:pt idx="44">
                  <c:v>11</c:v>
                </c:pt>
                <c:pt idx="46">
                  <c:v>10</c:v>
                </c:pt>
                <c:pt idx="47">
                  <c:v>10</c:v>
                </c:pt>
                <c:pt idx="49">
                  <c:v>9</c:v>
                </c:pt>
                <c:pt idx="50">
                  <c:v>9</c:v>
                </c:pt>
                <c:pt idx="52">
                  <c:v>8</c:v>
                </c:pt>
                <c:pt idx="53">
                  <c:v>8</c:v>
                </c:pt>
                <c:pt idx="55">
                  <c:v>7</c:v>
                </c:pt>
                <c:pt idx="56">
                  <c:v>7</c:v>
                </c:pt>
                <c:pt idx="58">
                  <c:v>6</c:v>
                </c:pt>
                <c:pt idx="59">
                  <c:v>6</c:v>
                </c:pt>
                <c:pt idx="61">
                  <c:v>5</c:v>
                </c:pt>
                <c:pt idx="62">
                  <c:v>5</c:v>
                </c:pt>
                <c:pt idx="64">
                  <c:v>4</c:v>
                </c:pt>
                <c:pt idx="65">
                  <c:v>4</c:v>
                </c:pt>
                <c:pt idx="67">
                  <c:v>3</c:v>
                </c:pt>
                <c:pt idx="68">
                  <c:v>3</c:v>
                </c:pt>
                <c:pt idx="70">
                  <c:v>2</c:v>
                </c:pt>
                <c:pt idx="71">
                  <c:v>2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0-4CEB-9DCC-727992341F81}"/>
            </c:ext>
          </c:extLst>
        </c:ser>
        <c:ser>
          <c:idx val="1"/>
          <c:order val="1"/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'basic (3)final'!$B$1:$B$78</c:f>
              <c:numCache>
                <c:formatCode>General</c:formatCode>
                <c:ptCount val="78"/>
                <c:pt idx="3">
                  <c:v>1.3380000000000001</c:v>
                </c:pt>
                <c:pt idx="4">
                  <c:v>0.98899999999999999</c:v>
                </c:pt>
                <c:pt idx="5">
                  <c:v>1.81</c:v>
                </c:pt>
                <c:pt idx="6">
                  <c:v>0.69099999999999995</c:v>
                </c:pt>
                <c:pt idx="7">
                  <c:v>0.35899999999999999</c:v>
                </c:pt>
                <c:pt idx="8">
                  <c:v>1.3320000000000001</c:v>
                </c:pt>
                <c:pt idx="9">
                  <c:v>1.3029999999999999</c:v>
                </c:pt>
                <c:pt idx="10">
                  <c:v>0.52</c:v>
                </c:pt>
                <c:pt idx="11">
                  <c:v>3.27</c:v>
                </c:pt>
                <c:pt idx="12">
                  <c:v>0.35799999999999998</c:v>
                </c:pt>
                <c:pt idx="13">
                  <c:v>0.18099999999999999</c:v>
                </c:pt>
                <c:pt idx="14">
                  <c:v>0.70799999999999996</c:v>
                </c:pt>
                <c:pt idx="15">
                  <c:v>0.63400000000000001</c:v>
                </c:pt>
                <c:pt idx="16">
                  <c:v>0.26200000000000001</c:v>
                </c:pt>
                <c:pt idx="17">
                  <c:v>1.534</c:v>
                </c:pt>
                <c:pt idx="18">
                  <c:v>0.58299999999999996</c:v>
                </c:pt>
                <c:pt idx="19">
                  <c:v>0.28100000000000003</c:v>
                </c:pt>
                <c:pt idx="20">
                  <c:v>1.208</c:v>
                </c:pt>
                <c:pt idx="21">
                  <c:v>0.443</c:v>
                </c:pt>
                <c:pt idx="22">
                  <c:v>0.11799999999999999</c:v>
                </c:pt>
                <c:pt idx="23">
                  <c:v>1.665</c:v>
                </c:pt>
                <c:pt idx="24">
                  <c:v>1.014</c:v>
                </c:pt>
                <c:pt idx="25">
                  <c:v>0.70399999999999996</c:v>
                </c:pt>
                <c:pt idx="26">
                  <c:v>1.462</c:v>
                </c:pt>
                <c:pt idx="27">
                  <c:v>1.0049999999999999</c:v>
                </c:pt>
                <c:pt idx="28">
                  <c:v>0.99199999999999999</c:v>
                </c:pt>
                <c:pt idx="29">
                  <c:v>1.0189999999999999</c:v>
                </c:pt>
                <c:pt idx="30">
                  <c:v>0.999</c:v>
                </c:pt>
                <c:pt idx="31">
                  <c:v>0.999</c:v>
                </c:pt>
                <c:pt idx="32">
                  <c:v>1</c:v>
                </c:pt>
                <c:pt idx="33">
                  <c:v>1.2769999999999999</c:v>
                </c:pt>
                <c:pt idx="34">
                  <c:v>0.92</c:v>
                </c:pt>
                <c:pt idx="35">
                  <c:v>1.7709999999999999</c:v>
                </c:pt>
                <c:pt idx="36">
                  <c:v>7.4999999999999997E-2</c:v>
                </c:pt>
                <c:pt idx="37">
                  <c:v>2.4E-2</c:v>
                </c:pt>
                <c:pt idx="38">
                  <c:v>0.23799999999999999</c:v>
                </c:pt>
                <c:pt idx="39">
                  <c:v>0.34200000000000003</c:v>
                </c:pt>
                <c:pt idx="40">
                  <c:v>8.5999999999999993E-2</c:v>
                </c:pt>
                <c:pt idx="41">
                  <c:v>1.3620000000000001</c:v>
                </c:pt>
                <c:pt idx="42">
                  <c:v>0.193</c:v>
                </c:pt>
                <c:pt idx="43">
                  <c:v>6.4000000000000001E-2</c:v>
                </c:pt>
                <c:pt idx="44">
                  <c:v>0.58699999999999997</c:v>
                </c:pt>
                <c:pt idx="45">
                  <c:v>9.8000000000000004E-2</c:v>
                </c:pt>
                <c:pt idx="46">
                  <c:v>2.8000000000000001E-2</c:v>
                </c:pt>
                <c:pt idx="47">
                  <c:v>0.34300000000000003</c:v>
                </c:pt>
                <c:pt idx="48">
                  <c:v>1.0329999999999999</c:v>
                </c:pt>
                <c:pt idx="49">
                  <c:v>1.0149999999999999</c:v>
                </c:pt>
                <c:pt idx="50">
                  <c:v>1.052</c:v>
                </c:pt>
                <c:pt idx="51">
                  <c:v>2.1560000000000001</c:v>
                </c:pt>
                <c:pt idx="52">
                  <c:v>1.335</c:v>
                </c:pt>
                <c:pt idx="53">
                  <c:v>3.4820000000000002</c:v>
                </c:pt>
                <c:pt idx="54">
                  <c:v>0.99099999999999999</c:v>
                </c:pt>
                <c:pt idx="55">
                  <c:v>0.90800000000000003</c:v>
                </c:pt>
                <c:pt idx="56">
                  <c:v>1.08</c:v>
                </c:pt>
                <c:pt idx="57">
                  <c:v>0.92300000000000004</c:v>
                </c:pt>
                <c:pt idx="58">
                  <c:v>0.35299999999999998</c:v>
                </c:pt>
                <c:pt idx="59">
                  <c:v>2.415</c:v>
                </c:pt>
                <c:pt idx="60">
                  <c:v>0.39100000000000001</c:v>
                </c:pt>
                <c:pt idx="61">
                  <c:v>0.13400000000000001</c:v>
                </c:pt>
                <c:pt idx="62">
                  <c:v>1.145</c:v>
                </c:pt>
                <c:pt idx="63">
                  <c:v>0.53</c:v>
                </c:pt>
                <c:pt idx="64">
                  <c:v>0.22900000000000001</c:v>
                </c:pt>
                <c:pt idx="65">
                  <c:v>1.2270000000000001</c:v>
                </c:pt>
                <c:pt idx="66">
                  <c:v>0.80300000000000005</c:v>
                </c:pt>
                <c:pt idx="67">
                  <c:v>0.28299999999999997</c:v>
                </c:pt>
                <c:pt idx="68">
                  <c:v>2.2770000000000001</c:v>
                </c:pt>
                <c:pt idx="69">
                  <c:v>0.67200000000000004</c:v>
                </c:pt>
                <c:pt idx="70">
                  <c:v>0.20599999999999999</c:v>
                </c:pt>
                <c:pt idx="71">
                  <c:v>2.1949999999999998</c:v>
                </c:pt>
                <c:pt idx="72">
                  <c:v>0.80900000000000005</c:v>
                </c:pt>
                <c:pt idx="73">
                  <c:v>0.35399999999999998</c:v>
                </c:pt>
                <c:pt idx="74">
                  <c:v>1.849</c:v>
                </c:pt>
                <c:pt idx="76">
                  <c:v>1</c:v>
                </c:pt>
                <c:pt idx="77">
                  <c:v>1</c:v>
                </c:pt>
              </c:numCache>
            </c:numRef>
          </c:xVal>
          <c:yVal>
            <c:numRef>
              <c:f>'basic (3)final'!$D$1:$D$78</c:f>
              <c:numCache>
                <c:formatCode>General</c:formatCode>
                <c:ptCount val="78"/>
                <c:pt idx="0">
                  <c:v>25</c:v>
                </c:pt>
                <c:pt idx="3">
                  <c:v>24</c:v>
                </c:pt>
                <c:pt idx="6">
                  <c:v>23</c:v>
                </c:pt>
                <c:pt idx="9">
                  <c:v>22</c:v>
                </c:pt>
                <c:pt idx="12">
                  <c:v>21</c:v>
                </c:pt>
                <c:pt idx="15">
                  <c:v>20</c:v>
                </c:pt>
                <c:pt idx="18">
                  <c:v>19</c:v>
                </c:pt>
                <c:pt idx="21">
                  <c:v>18</c:v>
                </c:pt>
                <c:pt idx="24">
                  <c:v>17</c:v>
                </c:pt>
                <c:pt idx="27">
                  <c:v>16</c:v>
                </c:pt>
                <c:pt idx="30">
                  <c:v>15</c:v>
                </c:pt>
                <c:pt idx="33">
                  <c:v>14</c:v>
                </c:pt>
                <c:pt idx="36">
                  <c:v>13</c:v>
                </c:pt>
                <c:pt idx="39">
                  <c:v>12</c:v>
                </c:pt>
                <c:pt idx="42">
                  <c:v>11</c:v>
                </c:pt>
                <c:pt idx="45">
                  <c:v>10</c:v>
                </c:pt>
                <c:pt idx="48">
                  <c:v>9</c:v>
                </c:pt>
                <c:pt idx="51">
                  <c:v>8</c:v>
                </c:pt>
                <c:pt idx="54">
                  <c:v>7</c:v>
                </c:pt>
                <c:pt idx="57">
                  <c:v>6</c:v>
                </c:pt>
                <c:pt idx="60">
                  <c:v>5</c:v>
                </c:pt>
                <c:pt idx="63">
                  <c:v>4</c:v>
                </c:pt>
                <c:pt idx="66">
                  <c:v>3</c:v>
                </c:pt>
                <c:pt idx="69">
                  <c:v>2</c:v>
                </c:pt>
                <c:pt idx="7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20-4CEB-9DCC-727992341F81}"/>
            </c:ext>
          </c:extLst>
        </c:ser>
        <c:ser>
          <c:idx val="2"/>
          <c:order val="2"/>
          <c:spPr>
            <a:ln w="254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'basic (3)final'!$B$2:$B$78</c:f>
              <c:numCache>
                <c:formatCode>General</c:formatCode>
                <c:ptCount val="77"/>
                <c:pt idx="2">
                  <c:v>1.3380000000000001</c:v>
                </c:pt>
                <c:pt idx="3">
                  <c:v>0.98899999999999999</c:v>
                </c:pt>
                <c:pt idx="4">
                  <c:v>1.81</c:v>
                </c:pt>
                <c:pt idx="5">
                  <c:v>0.69099999999999995</c:v>
                </c:pt>
                <c:pt idx="6">
                  <c:v>0.35899999999999999</c:v>
                </c:pt>
                <c:pt idx="7">
                  <c:v>1.3320000000000001</c:v>
                </c:pt>
                <c:pt idx="8">
                  <c:v>1.3029999999999999</c:v>
                </c:pt>
                <c:pt idx="9">
                  <c:v>0.52</c:v>
                </c:pt>
                <c:pt idx="10">
                  <c:v>3.27</c:v>
                </c:pt>
                <c:pt idx="11">
                  <c:v>0.35799999999999998</c:v>
                </c:pt>
                <c:pt idx="12">
                  <c:v>0.18099999999999999</c:v>
                </c:pt>
                <c:pt idx="13">
                  <c:v>0.70799999999999996</c:v>
                </c:pt>
                <c:pt idx="14">
                  <c:v>0.63400000000000001</c:v>
                </c:pt>
                <c:pt idx="15">
                  <c:v>0.26200000000000001</c:v>
                </c:pt>
                <c:pt idx="16">
                  <c:v>1.534</c:v>
                </c:pt>
                <c:pt idx="17">
                  <c:v>0.58299999999999996</c:v>
                </c:pt>
                <c:pt idx="18">
                  <c:v>0.28100000000000003</c:v>
                </c:pt>
                <c:pt idx="19">
                  <c:v>1.208</c:v>
                </c:pt>
                <c:pt idx="20">
                  <c:v>0.443</c:v>
                </c:pt>
                <c:pt idx="21">
                  <c:v>0.11799999999999999</c:v>
                </c:pt>
                <c:pt idx="22">
                  <c:v>1.665</c:v>
                </c:pt>
                <c:pt idx="23">
                  <c:v>1.014</c:v>
                </c:pt>
                <c:pt idx="24">
                  <c:v>0.70399999999999996</c:v>
                </c:pt>
                <c:pt idx="25">
                  <c:v>1.462</c:v>
                </c:pt>
                <c:pt idx="26">
                  <c:v>1.0049999999999999</c:v>
                </c:pt>
                <c:pt idx="27">
                  <c:v>0.99199999999999999</c:v>
                </c:pt>
                <c:pt idx="28">
                  <c:v>1.0189999999999999</c:v>
                </c:pt>
                <c:pt idx="29">
                  <c:v>0.999</c:v>
                </c:pt>
                <c:pt idx="30">
                  <c:v>0.999</c:v>
                </c:pt>
                <c:pt idx="31">
                  <c:v>1</c:v>
                </c:pt>
                <c:pt idx="32">
                  <c:v>1.2769999999999999</c:v>
                </c:pt>
                <c:pt idx="33">
                  <c:v>0.92</c:v>
                </c:pt>
                <c:pt idx="34">
                  <c:v>1.7709999999999999</c:v>
                </c:pt>
                <c:pt idx="35">
                  <c:v>7.4999999999999997E-2</c:v>
                </c:pt>
                <c:pt idx="36">
                  <c:v>2.4E-2</c:v>
                </c:pt>
                <c:pt idx="37">
                  <c:v>0.23799999999999999</c:v>
                </c:pt>
                <c:pt idx="38">
                  <c:v>0.34200000000000003</c:v>
                </c:pt>
                <c:pt idx="39">
                  <c:v>8.5999999999999993E-2</c:v>
                </c:pt>
                <c:pt idx="40">
                  <c:v>1.3620000000000001</c:v>
                </c:pt>
                <c:pt idx="41">
                  <c:v>0.193</c:v>
                </c:pt>
                <c:pt idx="42">
                  <c:v>6.4000000000000001E-2</c:v>
                </c:pt>
                <c:pt idx="43">
                  <c:v>0.58699999999999997</c:v>
                </c:pt>
                <c:pt idx="44">
                  <c:v>9.8000000000000004E-2</c:v>
                </c:pt>
                <c:pt idx="45">
                  <c:v>2.8000000000000001E-2</c:v>
                </c:pt>
                <c:pt idx="46">
                  <c:v>0.34300000000000003</c:v>
                </c:pt>
                <c:pt idx="47">
                  <c:v>1.0329999999999999</c:v>
                </c:pt>
                <c:pt idx="48">
                  <c:v>1.0149999999999999</c:v>
                </c:pt>
                <c:pt idx="49">
                  <c:v>1.052</c:v>
                </c:pt>
                <c:pt idx="50">
                  <c:v>2.1560000000000001</c:v>
                </c:pt>
                <c:pt idx="51">
                  <c:v>1.335</c:v>
                </c:pt>
                <c:pt idx="52">
                  <c:v>3.4820000000000002</c:v>
                </c:pt>
                <c:pt idx="53">
                  <c:v>0.99099999999999999</c:v>
                </c:pt>
                <c:pt idx="54">
                  <c:v>0.90800000000000003</c:v>
                </c:pt>
                <c:pt idx="55">
                  <c:v>1.08</c:v>
                </c:pt>
                <c:pt idx="56">
                  <c:v>0.92300000000000004</c:v>
                </c:pt>
                <c:pt idx="57">
                  <c:v>0.35299999999999998</c:v>
                </c:pt>
                <c:pt idx="58">
                  <c:v>2.415</c:v>
                </c:pt>
                <c:pt idx="59">
                  <c:v>0.39100000000000001</c:v>
                </c:pt>
                <c:pt idx="60">
                  <c:v>0.13400000000000001</c:v>
                </c:pt>
                <c:pt idx="61">
                  <c:v>1.145</c:v>
                </c:pt>
                <c:pt idx="62">
                  <c:v>0.53</c:v>
                </c:pt>
                <c:pt idx="63">
                  <c:v>0.22900000000000001</c:v>
                </c:pt>
                <c:pt idx="64">
                  <c:v>1.2270000000000001</c:v>
                </c:pt>
                <c:pt idx="65">
                  <c:v>0.80300000000000005</c:v>
                </c:pt>
                <c:pt idx="66">
                  <c:v>0.28299999999999997</c:v>
                </c:pt>
                <c:pt idx="67">
                  <c:v>2.2770000000000001</c:v>
                </c:pt>
                <c:pt idx="68">
                  <c:v>0.67200000000000004</c:v>
                </c:pt>
                <c:pt idx="69">
                  <c:v>0.20599999999999999</c:v>
                </c:pt>
                <c:pt idx="70">
                  <c:v>2.1949999999999998</c:v>
                </c:pt>
                <c:pt idx="71">
                  <c:v>0.80900000000000005</c:v>
                </c:pt>
                <c:pt idx="72">
                  <c:v>0.35399999999999998</c:v>
                </c:pt>
                <c:pt idx="73">
                  <c:v>1.849</c:v>
                </c:pt>
                <c:pt idx="75">
                  <c:v>1</c:v>
                </c:pt>
                <c:pt idx="76">
                  <c:v>1</c:v>
                </c:pt>
              </c:numCache>
            </c:numRef>
          </c:xVal>
          <c:yVal>
            <c:numRef>
              <c:f>'basic (3)final'!$E$2:$E$78</c:f>
              <c:numCache>
                <c:formatCode>General</c:formatCode>
                <c:ptCount val="77"/>
                <c:pt idx="75">
                  <c:v>25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20-4CEB-9DCC-727992341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15456"/>
        <c:axId val="579315848"/>
      </c:scatterChart>
      <c:valAx>
        <c:axId val="5793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9315848"/>
        <c:crosses val="autoZero"/>
        <c:crossBetween val="midCat"/>
      </c:valAx>
      <c:valAx>
        <c:axId val="5793158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579315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118905816659604E-2"/>
          <c:y val="4.5681655960028551E-2"/>
          <c:w val="0.94887644710133612"/>
          <c:h val="0.89706879787778138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'basic (3)final'!$B$2:$B$78</c:f>
              <c:numCache>
                <c:formatCode>General</c:formatCode>
                <c:ptCount val="77"/>
                <c:pt idx="2">
                  <c:v>1.3380000000000001</c:v>
                </c:pt>
                <c:pt idx="3">
                  <c:v>0.98899999999999999</c:v>
                </c:pt>
                <c:pt idx="4">
                  <c:v>1.81</c:v>
                </c:pt>
                <c:pt idx="5">
                  <c:v>0.69099999999999995</c:v>
                </c:pt>
                <c:pt idx="6">
                  <c:v>0.35899999999999999</c:v>
                </c:pt>
                <c:pt idx="7">
                  <c:v>1.3320000000000001</c:v>
                </c:pt>
                <c:pt idx="8">
                  <c:v>1.3029999999999999</c:v>
                </c:pt>
                <c:pt idx="9">
                  <c:v>0.52</c:v>
                </c:pt>
                <c:pt idx="10">
                  <c:v>3.27</c:v>
                </c:pt>
                <c:pt idx="11">
                  <c:v>0.35799999999999998</c:v>
                </c:pt>
                <c:pt idx="12">
                  <c:v>0.18099999999999999</c:v>
                </c:pt>
                <c:pt idx="13">
                  <c:v>0.70799999999999996</c:v>
                </c:pt>
                <c:pt idx="14">
                  <c:v>0.63400000000000001</c:v>
                </c:pt>
                <c:pt idx="15">
                  <c:v>0.26200000000000001</c:v>
                </c:pt>
                <c:pt idx="16">
                  <c:v>1.534</c:v>
                </c:pt>
                <c:pt idx="17">
                  <c:v>0.58299999999999996</c:v>
                </c:pt>
                <c:pt idx="18">
                  <c:v>0.28100000000000003</c:v>
                </c:pt>
                <c:pt idx="19">
                  <c:v>1.208</c:v>
                </c:pt>
                <c:pt idx="20">
                  <c:v>0.443</c:v>
                </c:pt>
                <c:pt idx="21">
                  <c:v>0.11799999999999999</c:v>
                </c:pt>
                <c:pt idx="22">
                  <c:v>1.665</c:v>
                </c:pt>
                <c:pt idx="23">
                  <c:v>1.014</c:v>
                </c:pt>
                <c:pt idx="24">
                  <c:v>0.70399999999999996</c:v>
                </c:pt>
                <c:pt idx="25">
                  <c:v>1.462</c:v>
                </c:pt>
                <c:pt idx="26">
                  <c:v>1.0049999999999999</c:v>
                </c:pt>
                <c:pt idx="27">
                  <c:v>0.99199999999999999</c:v>
                </c:pt>
                <c:pt idx="28">
                  <c:v>1.0189999999999999</c:v>
                </c:pt>
                <c:pt idx="29">
                  <c:v>0.999</c:v>
                </c:pt>
                <c:pt idx="30">
                  <c:v>0.999</c:v>
                </c:pt>
                <c:pt idx="31">
                  <c:v>1</c:v>
                </c:pt>
                <c:pt idx="32">
                  <c:v>1.2769999999999999</c:v>
                </c:pt>
                <c:pt idx="33">
                  <c:v>0.92</c:v>
                </c:pt>
                <c:pt idx="34">
                  <c:v>1.7709999999999999</c:v>
                </c:pt>
                <c:pt idx="35">
                  <c:v>7.4999999999999997E-2</c:v>
                </c:pt>
                <c:pt idx="36">
                  <c:v>2.4E-2</c:v>
                </c:pt>
                <c:pt idx="37">
                  <c:v>0.23799999999999999</c:v>
                </c:pt>
                <c:pt idx="38">
                  <c:v>0.34200000000000003</c:v>
                </c:pt>
                <c:pt idx="39">
                  <c:v>8.5999999999999993E-2</c:v>
                </c:pt>
                <c:pt idx="40">
                  <c:v>1.3620000000000001</c:v>
                </c:pt>
                <c:pt idx="41">
                  <c:v>0.193</c:v>
                </c:pt>
                <c:pt idx="42">
                  <c:v>6.4000000000000001E-2</c:v>
                </c:pt>
                <c:pt idx="43">
                  <c:v>0.58699999999999997</c:v>
                </c:pt>
                <c:pt idx="44">
                  <c:v>9.8000000000000004E-2</c:v>
                </c:pt>
                <c:pt idx="45">
                  <c:v>2.8000000000000001E-2</c:v>
                </c:pt>
                <c:pt idx="46">
                  <c:v>0.34300000000000003</c:v>
                </c:pt>
                <c:pt idx="47">
                  <c:v>1.0329999999999999</c:v>
                </c:pt>
                <c:pt idx="48">
                  <c:v>1.0149999999999999</c:v>
                </c:pt>
                <c:pt idx="49">
                  <c:v>1.052</c:v>
                </c:pt>
                <c:pt idx="50">
                  <c:v>2.1560000000000001</c:v>
                </c:pt>
                <c:pt idx="51">
                  <c:v>1.335</c:v>
                </c:pt>
                <c:pt idx="52">
                  <c:v>3.4820000000000002</c:v>
                </c:pt>
                <c:pt idx="53">
                  <c:v>0.99099999999999999</c:v>
                </c:pt>
                <c:pt idx="54">
                  <c:v>0.90800000000000003</c:v>
                </c:pt>
                <c:pt idx="55">
                  <c:v>1.08</c:v>
                </c:pt>
                <c:pt idx="56">
                  <c:v>0.92300000000000004</c:v>
                </c:pt>
                <c:pt idx="57">
                  <c:v>0.35299999999999998</c:v>
                </c:pt>
                <c:pt idx="58">
                  <c:v>2.415</c:v>
                </c:pt>
                <c:pt idx="59">
                  <c:v>0.39100000000000001</c:v>
                </c:pt>
                <c:pt idx="60">
                  <c:v>0.13400000000000001</c:v>
                </c:pt>
                <c:pt idx="61">
                  <c:v>1.145</c:v>
                </c:pt>
                <c:pt idx="62">
                  <c:v>0.53</c:v>
                </c:pt>
                <c:pt idx="63">
                  <c:v>0.22900000000000001</c:v>
                </c:pt>
                <c:pt idx="64">
                  <c:v>1.2270000000000001</c:v>
                </c:pt>
                <c:pt idx="65">
                  <c:v>0.80300000000000005</c:v>
                </c:pt>
                <c:pt idx="66">
                  <c:v>0.28299999999999997</c:v>
                </c:pt>
                <c:pt idx="67">
                  <c:v>2.2770000000000001</c:v>
                </c:pt>
                <c:pt idx="68">
                  <c:v>0.67200000000000004</c:v>
                </c:pt>
                <c:pt idx="69">
                  <c:v>0.20599999999999999</c:v>
                </c:pt>
                <c:pt idx="70">
                  <c:v>2.1949999999999998</c:v>
                </c:pt>
                <c:pt idx="71">
                  <c:v>0.80900000000000005</c:v>
                </c:pt>
                <c:pt idx="72">
                  <c:v>0.35399999999999998</c:v>
                </c:pt>
                <c:pt idx="73">
                  <c:v>1.849</c:v>
                </c:pt>
                <c:pt idx="75">
                  <c:v>1</c:v>
                </c:pt>
                <c:pt idx="76">
                  <c:v>1</c:v>
                </c:pt>
              </c:numCache>
            </c:numRef>
          </c:xVal>
          <c:yVal>
            <c:numRef>
              <c:f>'basic (3)final'!$C$2:$C$78</c:f>
              <c:numCache>
                <c:formatCode>General</c:formatCode>
                <c:ptCount val="77"/>
                <c:pt idx="0">
                  <c:v>25</c:v>
                </c:pt>
                <c:pt idx="1">
                  <c:v>25</c:v>
                </c:pt>
                <c:pt idx="3">
                  <c:v>24</c:v>
                </c:pt>
                <c:pt idx="4">
                  <c:v>24</c:v>
                </c:pt>
                <c:pt idx="6">
                  <c:v>23</c:v>
                </c:pt>
                <c:pt idx="7">
                  <c:v>23</c:v>
                </c:pt>
                <c:pt idx="9">
                  <c:v>22</c:v>
                </c:pt>
                <c:pt idx="10">
                  <c:v>22</c:v>
                </c:pt>
                <c:pt idx="12">
                  <c:v>21</c:v>
                </c:pt>
                <c:pt idx="13">
                  <c:v>21</c:v>
                </c:pt>
                <c:pt idx="15">
                  <c:v>20</c:v>
                </c:pt>
                <c:pt idx="16">
                  <c:v>20</c:v>
                </c:pt>
                <c:pt idx="18">
                  <c:v>19</c:v>
                </c:pt>
                <c:pt idx="19">
                  <c:v>19</c:v>
                </c:pt>
                <c:pt idx="21">
                  <c:v>18</c:v>
                </c:pt>
                <c:pt idx="22">
                  <c:v>18</c:v>
                </c:pt>
                <c:pt idx="24">
                  <c:v>17</c:v>
                </c:pt>
                <c:pt idx="25">
                  <c:v>17</c:v>
                </c:pt>
                <c:pt idx="27">
                  <c:v>16</c:v>
                </c:pt>
                <c:pt idx="28">
                  <c:v>16</c:v>
                </c:pt>
                <c:pt idx="30">
                  <c:v>15</c:v>
                </c:pt>
                <c:pt idx="31">
                  <c:v>15</c:v>
                </c:pt>
                <c:pt idx="33">
                  <c:v>14</c:v>
                </c:pt>
                <c:pt idx="34">
                  <c:v>14</c:v>
                </c:pt>
                <c:pt idx="36">
                  <c:v>13</c:v>
                </c:pt>
                <c:pt idx="37">
                  <c:v>13</c:v>
                </c:pt>
                <c:pt idx="39">
                  <c:v>12</c:v>
                </c:pt>
                <c:pt idx="40">
                  <c:v>12</c:v>
                </c:pt>
                <c:pt idx="42">
                  <c:v>11</c:v>
                </c:pt>
                <c:pt idx="43">
                  <c:v>11</c:v>
                </c:pt>
                <c:pt idx="45">
                  <c:v>10</c:v>
                </c:pt>
                <c:pt idx="46">
                  <c:v>10</c:v>
                </c:pt>
                <c:pt idx="48">
                  <c:v>9</c:v>
                </c:pt>
                <c:pt idx="49">
                  <c:v>9</c:v>
                </c:pt>
                <c:pt idx="51">
                  <c:v>8</c:v>
                </c:pt>
                <c:pt idx="52">
                  <c:v>8</c:v>
                </c:pt>
                <c:pt idx="54">
                  <c:v>7</c:v>
                </c:pt>
                <c:pt idx="55">
                  <c:v>7</c:v>
                </c:pt>
                <c:pt idx="57">
                  <c:v>6</c:v>
                </c:pt>
                <c:pt idx="58">
                  <c:v>6</c:v>
                </c:pt>
                <c:pt idx="60">
                  <c:v>5</c:v>
                </c:pt>
                <c:pt idx="61">
                  <c:v>5</c:v>
                </c:pt>
                <c:pt idx="63">
                  <c:v>4</c:v>
                </c:pt>
                <c:pt idx="64">
                  <c:v>4</c:v>
                </c:pt>
                <c:pt idx="66">
                  <c:v>3</c:v>
                </c:pt>
                <c:pt idx="67">
                  <c:v>3</c:v>
                </c:pt>
                <c:pt idx="69">
                  <c:v>2</c:v>
                </c:pt>
                <c:pt idx="70">
                  <c:v>2</c:v>
                </c:pt>
                <c:pt idx="72">
                  <c:v>1</c:v>
                </c:pt>
                <c:pt idx="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E-4A08-B5DF-B8D445442922}"/>
            </c:ext>
          </c:extLst>
        </c:ser>
        <c:ser>
          <c:idx val="1"/>
          <c:order val="1"/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'basic (3)final'!$B$2:$B$78</c:f>
              <c:numCache>
                <c:formatCode>General</c:formatCode>
                <c:ptCount val="77"/>
                <c:pt idx="2">
                  <c:v>1.3380000000000001</c:v>
                </c:pt>
                <c:pt idx="3">
                  <c:v>0.98899999999999999</c:v>
                </c:pt>
                <c:pt idx="4">
                  <c:v>1.81</c:v>
                </c:pt>
                <c:pt idx="5">
                  <c:v>0.69099999999999995</c:v>
                </c:pt>
                <c:pt idx="6">
                  <c:v>0.35899999999999999</c:v>
                </c:pt>
                <c:pt idx="7">
                  <c:v>1.3320000000000001</c:v>
                </c:pt>
                <c:pt idx="8">
                  <c:v>1.3029999999999999</c:v>
                </c:pt>
                <c:pt idx="9">
                  <c:v>0.52</c:v>
                </c:pt>
                <c:pt idx="10">
                  <c:v>3.27</c:v>
                </c:pt>
                <c:pt idx="11">
                  <c:v>0.35799999999999998</c:v>
                </c:pt>
                <c:pt idx="12">
                  <c:v>0.18099999999999999</c:v>
                </c:pt>
                <c:pt idx="13">
                  <c:v>0.70799999999999996</c:v>
                </c:pt>
                <c:pt idx="14">
                  <c:v>0.63400000000000001</c:v>
                </c:pt>
                <c:pt idx="15">
                  <c:v>0.26200000000000001</c:v>
                </c:pt>
                <c:pt idx="16">
                  <c:v>1.534</c:v>
                </c:pt>
                <c:pt idx="17">
                  <c:v>0.58299999999999996</c:v>
                </c:pt>
                <c:pt idx="18">
                  <c:v>0.28100000000000003</c:v>
                </c:pt>
                <c:pt idx="19">
                  <c:v>1.208</c:v>
                </c:pt>
                <c:pt idx="20">
                  <c:v>0.443</c:v>
                </c:pt>
                <c:pt idx="21">
                  <c:v>0.11799999999999999</c:v>
                </c:pt>
                <c:pt idx="22">
                  <c:v>1.665</c:v>
                </c:pt>
                <c:pt idx="23">
                  <c:v>1.014</c:v>
                </c:pt>
                <c:pt idx="24">
                  <c:v>0.70399999999999996</c:v>
                </c:pt>
                <c:pt idx="25">
                  <c:v>1.462</c:v>
                </c:pt>
                <c:pt idx="26">
                  <c:v>1.0049999999999999</c:v>
                </c:pt>
                <c:pt idx="27">
                  <c:v>0.99199999999999999</c:v>
                </c:pt>
                <c:pt idx="28">
                  <c:v>1.0189999999999999</c:v>
                </c:pt>
                <c:pt idx="29">
                  <c:v>0.999</c:v>
                </c:pt>
                <c:pt idx="30">
                  <c:v>0.999</c:v>
                </c:pt>
                <c:pt idx="31">
                  <c:v>1</c:v>
                </c:pt>
                <c:pt idx="32">
                  <c:v>1.2769999999999999</c:v>
                </c:pt>
                <c:pt idx="33">
                  <c:v>0.92</c:v>
                </c:pt>
                <c:pt idx="34">
                  <c:v>1.7709999999999999</c:v>
                </c:pt>
                <c:pt idx="35">
                  <c:v>7.4999999999999997E-2</c:v>
                </c:pt>
                <c:pt idx="36">
                  <c:v>2.4E-2</c:v>
                </c:pt>
                <c:pt idx="37">
                  <c:v>0.23799999999999999</c:v>
                </c:pt>
                <c:pt idx="38">
                  <c:v>0.34200000000000003</c:v>
                </c:pt>
                <c:pt idx="39">
                  <c:v>8.5999999999999993E-2</c:v>
                </c:pt>
                <c:pt idx="40">
                  <c:v>1.3620000000000001</c:v>
                </c:pt>
                <c:pt idx="41">
                  <c:v>0.193</c:v>
                </c:pt>
                <c:pt idx="42">
                  <c:v>6.4000000000000001E-2</c:v>
                </c:pt>
                <c:pt idx="43">
                  <c:v>0.58699999999999997</c:v>
                </c:pt>
                <c:pt idx="44">
                  <c:v>9.8000000000000004E-2</c:v>
                </c:pt>
                <c:pt idx="45">
                  <c:v>2.8000000000000001E-2</c:v>
                </c:pt>
                <c:pt idx="46">
                  <c:v>0.34300000000000003</c:v>
                </c:pt>
                <c:pt idx="47">
                  <c:v>1.0329999999999999</c:v>
                </c:pt>
                <c:pt idx="48">
                  <c:v>1.0149999999999999</c:v>
                </c:pt>
                <c:pt idx="49">
                  <c:v>1.052</c:v>
                </c:pt>
                <c:pt idx="50">
                  <c:v>2.1560000000000001</c:v>
                </c:pt>
                <c:pt idx="51">
                  <c:v>1.335</c:v>
                </c:pt>
                <c:pt idx="52">
                  <c:v>3.4820000000000002</c:v>
                </c:pt>
                <c:pt idx="53">
                  <c:v>0.99099999999999999</c:v>
                </c:pt>
                <c:pt idx="54">
                  <c:v>0.90800000000000003</c:v>
                </c:pt>
                <c:pt idx="55">
                  <c:v>1.08</c:v>
                </c:pt>
                <c:pt idx="56">
                  <c:v>0.92300000000000004</c:v>
                </c:pt>
                <c:pt idx="57">
                  <c:v>0.35299999999999998</c:v>
                </c:pt>
                <c:pt idx="58">
                  <c:v>2.415</c:v>
                </c:pt>
                <c:pt idx="59">
                  <c:v>0.39100000000000001</c:v>
                </c:pt>
                <c:pt idx="60">
                  <c:v>0.13400000000000001</c:v>
                </c:pt>
                <c:pt idx="61">
                  <c:v>1.145</c:v>
                </c:pt>
                <c:pt idx="62">
                  <c:v>0.53</c:v>
                </c:pt>
                <c:pt idx="63">
                  <c:v>0.22900000000000001</c:v>
                </c:pt>
                <c:pt idx="64">
                  <c:v>1.2270000000000001</c:v>
                </c:pt>
                <c:pt idx="65">
                  <c:v>0.80300000000000005</c:v>
                </c:pt>
                <c:pt idx="66">
                  <c:v>0.28299999999999997</c:v>
                </c:pt>
                <c:pt idx="67">
                  <c:v>2.2770000000000001</c:v>
                </c:pt>
                <c:pt idx="68">
                  <c:v>0.67200000000000004</c:v>
                </c:pt>
                <c:pt idx="69">
                  <c:v>0.20599999999999999</c:v>
                </c:pt>
                <c:pt idx="70">
                  <c:v>2.1949999999999998</c:v>
                </c:pt>
                <c:pt idx="71">
                  <c:v>0.80900000000000005</c:v>
                </c:pt>
                <c:pt idx="72">
                  <c:v>0.35399999999999998</c:v>
                </c:pt>
                <c:pt idx="73">
                  <c:v>1.849</c:v>
                </c:pt>
                <c:pt idx="75">
                  <c:v>1</c:v>
                </c:pt>
                <c:pt idx="76">
                  <c:v>1</c:v>
                </c:pt>
              </c:numCache>
            </c:numRef>
          </c:xVal>
          <c:yVal>
            <c:numRef>
              <c:f>'basic (3)final'!$D$2:$D$78</c:f>
              <c:numCache>
                <c:formatCode>General</c:formatCode>
                <c:ptCount val="77"/>
                <c:pt idx="2">
                  <c:v>24</c:v>
                </c:pt>
                <c:pt idx="5">
                  <c:v>23</c:v>
                </c:pt>
                <c:pt idx="8">
                  <c:v>22</c:v>
                </c:pt>
                <c:pt idx="11">
                  <c:v>21</c:v>
                </c:pt>
                <c:pt idx="14">
                  <c:v>20</c:v>
                </c:pt>
                <c:pt idx="17">
                  <c:v>19</c:v>
                </c:pt>
                <c:pt idx="20">
                  <c:v>18</c:v>
                </c:pt>
                <c:pt idx="23">
                  <c:v>17</c:v>
                </c:pt>
                <c:pt idx="26">
                  <c:v>16</c:v>
                </c:pt>
                <c:pt idx="29">
                  <c:v>15</c:v>
                </c:pt>
                <c:pt idx="32">
                  <c:v>14</c:v>
                </c:pt>
                <c:pt idx="35">
                  <c:v>13</c:v>
                </c:pt>
                <c:pt idx="38">
                  <c:v>12</c:v>
                </c:pt>
                <c:pt idx="41">
                  <c:v>11</c:v>
                </c:pt>
                <c:pt idx="44">
                  <c:v>10</c:v>
                </c:pt>
                <c:pt idx="47">
                  <c:v>9</c:v>
                </c:pt>
                <c:pt idx="50">
                  <c:v>8</c:v>
                </c:pt>
                <c:pt idx="53">
                  <c:v>7</c:v>
                </c:pt>
                <c:pt idx="56">
                  <c:v>6</c:v>
                </c:pt>
                <c:pt idx="59">
                  <c:v>5</c:v>
                </c:pt>
                <c:pt idx="62">
                  <c:v>4</c:v>
                </c:pt>
                <c:pt idx="65">
                  <c:v>3</c:v>
                </c:pt>
                <c:pt idx="68">
                  <c:v>2</c:v>
                </c:pt>
                <c:pt idx="7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E-4A08-B5DF-B8D445442922}"/>
            </c:ext>
          </c:extLst>
        </c:ser>
        <c:ser>
          <c:idx val="2"/>
          <c:order val="2"/>
          <c:spPr>
            <a:ln w="254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'basic (3)final'!$B$2:$B$78</c:f>
              <c:numCache>
                <c:formatCode>General</c:formatCode>
                <c:ptCount val="77"/>
                <c:pt idx="2">
                  <c:v>1.3380000000000001</c:v>
                </c:pt>
                <c:pt idx="3">
                  <c:v>0.98899999999999999</c:v>
                </c:pt>
                <c:pt idx="4">
                  <c:v>1.81</c:v>
                </c:pt>
                <c:pt idx="5">
                  <c:v>0.69099999999999995</c:v>
                </c:pt>
                <c:pt idx="6">
                  <c:v>0.35899999999999999</c:v>
                </c:pt>
                <c:pt idx="7">
                  <c:v>1.3320000000000001</c:v>
                </c:pt>
                <c:pt idx="8">
                  <c:v>1.3029999999999999</c:v>
                </c:pt>
                <c:pt idx="9">
                  <c:v>0.52</c:v>
                </c:pt>
                <c:pt idx="10">
                  <c:v>3.27</c:v>
                </c:pt>
                <c:pt idx="11">
                  <c:v>0.35799999999999998</c:v>
                </c:pt>
                <c:pt idx="12">
                  <c:v>0.18099999999999999</c:v>
                </c:pt>
                <c:pt idx="13">
                  <c:v>0.70799999999999996</c:v>
                </c:pt>
                <c:pt idx="14">
                  <c:v>0.63400000000000001</c:v>
                </c:pt>
                <c:pt idx="15">
                  <c:v>0.26200000000000001</c:v>
                </c:pt>
                <c:pt idx="16">
                  <c:v>1.534</c:v>
                </c:pt>
                <c:pt idx="17">
                  <c:v>0.58299999999999996</c:v>
                </c:pt>
                <c:pt idx="18">
                  <c:v>0.28100000000000003</c:v>
                </c:pt>
                <c:pt idx="19">
                  <c:v>1.208</c:v>
                </c:pt>
                <c:pt idx="20">
                  <c:v>0.443</c:v>
                </c:pt>
                <c:pt idx="21">
                  <c:v>0.11799999999999999</c:v>
                </c:pt>
                <c:pt idx="22">
                  <c:v>1.665</c:v>
                </c:pt>
                <c:pt idx="23">
                  <c:v>1.014</c:v>
                </c:pt>
                <c:pt idx="24">
                  <c:v>0.70399999999999996</c:v>
                </c:pt>
                <c:pt idx="25">
                  <c:v>1.462</c:v>
                </c:pt>
                <c:pt idx="26">
                  <c:v>1.0049999999999999</c:v>
                </c:pt>
                <c:pt idx="27">
                  <c:v>0.99199999999999999</c:v>
                </c:pt>
                <c:pt idx="28">
                  <c:v>1.0189999999999999</c:v>
                </c:pt>
                <c:pt idx="29">
                  <c:v>0.999</c:v>
                </c:pt>
                <c:pt idx="30">
                  <c:v>0.999</c:v>
                </c:pt>
                <c:pt idx="31">
                  <c:v>1</c:v>
                </c:pt>
                <c:pt idx="32">
                  <c:v>1.2769999999999999</c:v>
                </c:pt>
                <c:pt idx="33">
                  <c:v>0.92</c:v>
                </c:pt>
                <c:pt idx="34">
                  <c:v>1.7709999999999999</c:v>
                </c:pt>
                <c:pt idx="35">
                  <c:v>7.4999999999999997E-2</c:v>
                </c:pt>
                <c:pt idx="36">
                  <c:v>2.4E-2</c:v>
                </c:pt>
                <c:pt idx="37">
                  <c:v>0.23799999999999999</c:v>
                </c:pt>
                <c:pt idx="38">
                  <c:v>0.34200000000000003</c:v>
                </c:pt>
                <c:pt idx="39">
                  <c:v>8.5999999999999993E-2</c:v>
                </c:pt>
                <c:pt idx="40">
                  <c:v>1.3620000000000001</c:v>
                </c:pt>
                <c:pt idx="41">
                  <c:v>0.193</c:v>
                </c:pt>
                <c:pt idx="42">
                  <c:v>6.4000000000000001E-2</c:v>
                </c:pt>
                <c:pt idx="43">
                  <c:v>0.58699999999999997</c:v>
                </c:pt>
                <c:pt idx="44">
                  <c:v>9.8000000000000004E-2</c:v>
                </c:pt>
                <c:pt idx="45">
                  <c:v>2.8000000000000001E-2</c:v>
                </c:pt>
                <c:pt idx="46">
                  <c:v>0.34300000000000003</c:v>
                </c:pt>
                <c:pt idx="47">
                  <c:v>1.0329999999999999</c:v>
                </c:pt>
                <c:pt idx="48">
                  <c:v>1.0149999999999999</c:v>
                </c:pt>
                <c:pt idx="49">
                  <c:v>1.052</c:v>
                </c:pt>
                <c:pt idx="50">
                  <c:v>2.1560000000000001</c:v>
                </c:pt>
                <c:pt idx="51">
                  <c:v>1.335</c:v>
                </c:pt>
                <c:pt idx="52">
                  <c:v>3.4820000000000002</c:v>
                </c:pt>
                <c:pt idx="53">
                  <c:v>0.99099999999999999</c:v>
                </c:pt>
                <c:pt idx="54">
                  <c:v>0.90800000000000003</c:v>
                </c:pt>
                <c:pt idx="55">
                  <c:v>1.08</c:v>
                </c:pt>
                <c:pt idx="56">
                  <c:v>0.92300000000000004</c:v>
                </c:pt>
                <c:pt idx="57">
                  <c:v>0.35299999999999998</c:v>
                </c:pt>
                <c:pt idx="58">
                  <c:v>2.415</c:v>
                </c:pt>
                <c:pt idx="59">
                  <c:v>0.39100000000000001</c:v>
                </c:pt>
                <c:pt idx="60">
                  <c:v>0.13400000000000001</c:v>
                </c:pt>
                <c:pt idx="61">
                  <c:v>1.145</c:v>
                </c:pt>
                <c:pt idx="62">
                  <c:v>0.53</c:v>
                </c:pt>
                <c:pt idx="63">
                  <c:v>0.22900000000000001</c:v>
                </c:pt>
                <c:pt idx="64">
                  <c:v>1.2270000000000001</c:v>
                </c:pt>
                <c:pt idx="65">
                  <c:v>0.80300000000000005</c:v>
                </c:pt>
                <c:pt idx="66">
                  <c:v>0.28299999999999997</c:v>
                </c:pt>
                <c:pt idx="67">
                  <c:v>2.2770000000000001</c:v>
                </c:pt>
                <c:pt idx="68">
                  <c:v>0.67200000000000004</c:v>
                </c:pt>
                <c:pt idx="69">
                  <c:v>0.20599999999999999</c:v>
                </c:pt>
                <c:pt idx="70">
                  <c:v>2.1949999999999998</c:v>
                </c:pt>
                <c:pt idx="71">
                  <c:v>0.80900000000000005</c:v>
                </c:pt>
                <c:pt idx="72">
                  <c:v>0.35399999999999998</c:v>
                </c:pt>
                <c:pt idx="73">
                  <c:v>1.849</c:v>
                </c:pt>
                <c:pt idx="75">
                  <c:v>1</c:v>
                </c:pt>
                <c:pt idx="76">
                  <c:v>1</c:v>
                </c:pt>
              </c:numCache>
            </c:numRef>
          </c:xVal>
          <c:yVal>
            <c:numRef>
              <c:f>'basic (3)final'!$E$2:$E$78</c:f>
              <c:numCache>
                <c:formatCode>General</c:formatCode>
                <c:ptCount val="77"/>
                <c:pt idx="75">
                  <c:v>25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AE-4A08-B5DF-B8D445442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25256"/>
        <c:axId val="579325648"/>
      </c:scatterChart>
      <c:valAx>
        <c:axId val="579325256"/>
        <c:scaling>
          <c:logBase val="10"/>
          <c:orientation val="minMax"/>
          <c:max val="50"/>
          <c:min val="0.5"/>
        </c:scaling>
        <c:delete val="0"/>
        <c:axPos val="b"/>
        <c:numFmt formatCode="General" sourceLinked="1"/>
        <c:majorTickMark val="out"/>
        <c:minorTickMark val="none"/>
        <c:tickLblPos val="nextTo"/>
        <c:crossAx val="579325648"/>
        <c:crosses val="autoZero"/>
        <c:crossBetween val="midCat"/>
      </c:valAx>
      <c:valAx>
        <c:axId val="579325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579325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118905816659604E-2"/>
          <c:y val="4.5681655960028551E-2"/>
          <c:w val="0.94887644710133612"/>
          <c:h val="0.89706879787778138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'basic (1)Obsese+Normal'!$B$1:$B$78</c:f>
              <c:numCache>
                <c:formatCode>General</c:formatCode>
                <c:ptCount val="78"/>
                <c:pt idx="24">
                  <c:v>0.995</c:v>
                </c:pt>
                <c:pt idx="25">
                  <c:v>0.98199999999999998</c:v>
                </c:pt>
                <c:pt idx="26">
                  <c:v>1.008</c:v>
                </c:pt>
                <c:pt idx="27">
                  <c:v>1.3939999999999999</c:v>
                </c:pt>
                <c:pt idx="28">
                  <c:v>1.0009999999999999</c:v>
                </c:pt>
                <c:pt idx="29">
                  <c:v>1.94</c:v>
                </c:pt>
                <c:pt idx="30">
                  <c:v>1.367</c:v>
                </c:pt>
                <c:pt idx="31">
                  <c:v>1.0760000000000001</c:v>
                </c:pt>
                <c:pt idx="32">
                  <c:v>1.7370000000000001</c:v>
                </c:pt>
                <c:pt idx="33">
                  <c:v>1.026</c:v>
                </c:pt>
                <c:pt idx="34">
                  <c:v>0.996</c:v>
                </c:pt>
                <c:pt idx="35">
                  <c:v>1.0569999999999999</c:v>
                </c:pt>
                <c:pt idx="36">
                  <c:v>0.95499999999999996</c:v>
                </c:pt>
                <c:pt idx="37">
                  <c:v>0.86399999999999999</c:v>
                </c:pt>
                <c:pt idx="38">
                  <c:v>1.0549999999999999</c:v>
                </c:pt>
                <c:pt idx="39">
                  <c:v>0.70299999999999996</c:v>
                </c:pt>
                <c:pt idx="40">
                  <c:v>0.215</c:v>
                </c:pt>
                <c:pt idx="41">
                  <c:v>2.2930000000000001</c:v>
                </c:pt>
                <c:pt idx="42">
                  <c:v>0.317</c:v>
                </c:pt>
                <c:pt idx="43">
                  <c:v>9.6000000000000002E-2</c:v>
                </c:pt>
                <c:pt idx="44">
                  <c:v>1.046</c:v>
                </c:pt>
                <c:pt idx="45">
                  <c:v>0.45600000000000002</c:v>
                </c:pt>
                <c:pt idx="46">
                  <c:v>0.20799999999999999</c:v>
                </c:pt>
                <c:pt idx="47">
                  <c:v>1</c:v>
                </c:pt>
                <c:pt idx="48">
                  <c:v>0.65200000000000002</c:v>
                </c:pt>
                <c:pt idx="49">
                  <c:v>0.215</c:v>
                </c:pt>
                <c:pt idx="50">
                  <c:v>1.978</c:v>
                </c:pt>
                <c:pt idx="51">
                  <c:v>0.69799999999999995</c:v>
                </c:pt>
                <c:pt idx="52">
                  <c:v>0.24099999999999999</c:v>
                </c:pt>
                <c:pt idx="53">
                  <c:v>2.0190000000000001</c:v>
                </c:pt>
                <c:pt idx="54">
                  <c:v>0.745</c:v>
                </c:pt>
                <c:pt idx="55">
                  <c:v>0.29399999999999998</c:v>
                </c:pt>
                <c:pt idx="56">
                  <c:v>1.887</c:v>
                </c:pt>
                <c:pt idx="57">
                  <c:v>0.90800000000000003</c:v>
                </c:pt>
                <c:pt idx="58">
                  <c:v>0.45</c:v>
                </c:pt>
                <c:pt idx="59">
                  <c:v>1.8340000000000001</c:v>
                </c:pt>
                <c:pt idx="60">
                  <c:v>0.48799999999999999</c:v>
                </c:pt>
                <c:pt idx="61">
                  <c:v>0.30299999999999999</c:v>
                </c:pt>
                <c:pt idx="62">
                  <c:v>0.78400000000000003</c:v>
                </c:pt>
                <c:pt idx="63">
                  <c:v>0.61899999999999999</c:v>
                </c:pt>
                <c:pt idx="64">
                  <c:v>0.35399999999999998</c:v>
                </c:pt>
                <c:pt idx="65">
                  <c:v>1.081</c:v>
                </c:pt>
                <c:pt idx="66">
                  <c:v>0.93</c:v>
                </c:pt>
                <c:pt idx="67">
                  <c:v>0.373</c:v>
                </c:pt>
                <c:pt idx="68">
                  <c:v>2.3210000000000002</c:v>
                </c:pt>
                <c:pt idx="69">
                  <c:v>0.64100000000000001</c:v>
                </c:pt>
                <c:pt idx="70">
                  <c:v>0.23499999999999999</c:v>
                </c:pt>
                <c:pt idx="71">
                  <c:v>1.7450000000000001</c:v>
                </c:pt>
                <c:pt idx="72">
                  <c:v>0.90200000000000002</c:v>
                </c:pt>
                <c:pt idx="73">
                  <c:v>0.43</c:v>
                </c:pt>
                <c:pt idx="74">
                  <c:v>1.8939999999999999</c:v>
                </c:pt>
                <c:pt idx="76">
                  <c:v>1</c:v>
                </c:pt>
                <c:pt idx="77">
                  <c:v>1</c:v>
                </c:pt>
              </c:numCache>
            </c:numRef>
          </c:xVal>
          <c:yVal>
            <c:numRef>
              <c:f>'basic (1)Obsese+Normal'!$C$1:$C$78</c:f>
              <c:numCache>
                <c:formatCode>General</c:formatCode>
                <c:ptCount val="78"/>
                <c:pt idx="1">
                  <c:v>25</c:v>
                </c:pt>
                <c:pt idx="2">
                  <c:v>25</c:v>
                </c:pt>
                <c:pt idx="4">
                  <c:v>24</c:v>
                </c:pt>
                <c:pt idx="5">
                  <c:v>24</c:v>
                </c:pt>
                <c:pt idx="7">
                  <c:v>23</c:v>
                </c:pt>
                <c:pt idx="8">
                  <c:v>23</c:v>
                </c:pt>
                <c:pt idx="10">
                  <c:v>22</c:v>
                </c:pt>
                <c:pt idx="11">
                  <c:v>22</c:v>
                </c:pt>
                <c:pt idx="13">
                  <c:v>21</c:v>
                </c:pt>
                <c:pt idx="14">
                  <c:v>21</c:v>
                </c:pt>
                <c:pt idx="16">
                  <c:v>20</c:v>
                </c:pt>
                <c:pt idx="17">
                  <c:v>20</c:v>
                </c:pt>
                <c:pt idx="19">
                  <c:v>19</c:v>
                </c:pt>
                <c:pt idx="20">
                  <c:v>19</c:v>
                </c:pt>
                <c:pt idx="22">
                  <c:v>18</c:v>
                </c:pt>
                <c:pt idx="23">
                  <c:v>18</c:v>
                </c:pt>
                <c:pt idx="25">
                  <c:v>17</c:v>
                </c:pt>
                <c:pt idx="26">
                  <c:v>17</c:v>
                </c:pt>
                <c:pt idx="28">
                  <c:v>16</c:v>
                </c:pt>
                <c:pt idx="29">
                  <c:v>16</c:v>
                </c:pt>
                <c:pt idx="31">
                  <c:v>15</c:v>
                </c:pt>
                <c:pt idx="32">
                  <c:v>15</c:v>
                </c:pt>
                <c:pt idx="34">
                  <c:v>14</c:v>
                </c:pt>
                <c:pt idx="35">
                  <c:v>14</c:v>
                </c:pt>
                <c:pt idx="37">
                  <c:v>13</c:v>
                </c:pt>
                <c:pt idx="38">
                  <c:v>13</c:v>
                </c:pt>
                <c:pt idx="40">
                  <c:v>12</c:v>
                </c:pt>
                <c:pt idx="41">
                  <c:v>12</c:v>
                </c:pt>
                <c:pt idx="43">
                  <c:v>11</c:v>
                </c:pt>
                <c:pt idx="44">
                  <c:v>11</c:v>
                </c:pt>
                <c:pt idx="46">
                  <c:v>10</c:v>
                </c:pt>
                <c:pt idx="47">
                  <c:v>10</c:v>
                </c:pt>
                <c:pt idx="49">
                  <c:v>9</c:v>
                </c:pt>
                <c:pt idx="50">
                  <c:v>9</c:v>
                </c:pt>
                <c:pt idx="52">
                  <c:v>8</c:v>
                </c:pt>
                <c:pt idx="53">
                  <c:v>8</c:v>
                </c:pt>
                <c:pt idx="55">
                  <c:v>7</c:v>
                </c:pt>
                <c:pt idx="56">
                  <c:v>7</c:v>
                </c:pt>
                <c:pt idx="58">
                  <c:v>6</c:v>
                </c:pt>
                <c:pt idx="59">
                  <c:v>6</c:v>
                </c:pt>
                <c:pt idx="61">
                  <c:v>5</c:v>
                </c:pt>
                <c:pt idx="62">
                  <c:v>5</c:v>
                </c:pt>
                <c:pt idx="64">
                  <c:v>4</c:v>
                </c:pt>
                <c:pt idx="65">
                  <c:v>4</c:v>
                </c:pt>
                <c:pt idx="67">
                  <c:v>3</c:v>
                </c:pt>
                <c:pt idx="68">
                  <c:v>3</c:v>
                </c:pt>
                <c:pt idx="70">
                  <c:v>2</c:v>
                </c:pt>
                <c:pt idx="71">
                  <c:v>2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B-4594-B6AC-117E207C3AA1}"/>
            </c:ext>
          </c:extLst>
        </c:ser>
        <c:ser>
          <c:idx val="1"/>
          <c:order val="1"/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'basic (1)Obsese+Normal'!$B$1:$B$78</c:f>
              <c:numCache>
                <c:formatCode>General</c:formatCode>
                <c:ptCount val="78"/>
                <c:pt idx="24">
                  <c:v>0.995</c:v>
                </c:pt>
                <c:pt idx="25">
                  <c:v>0.98199999999999998</c:v>
                </c:pt>
                <c:pt idx="26">
                  <c:v>1.008</c:v>
                </c:pt>
                <c:pt idx="27">
                  <c:v>1.3939999999999999</c:v>
                </c:pt>
                <c:pt idx="28">
                  <c:v>1.0009999999999999</c:v>
                </c:pt>
                <c:pt idx="29">
                  <c:v>1.94</c:v>
                </c:pt>
                <c:pt idx="30">
                  <c:v>1.367</c:v>
                </c:pt>
                <c:pt idx="31">
                  <c:v>1.0760000000000001</c:v>
                </c:pt>
                <c:pt idx="32">
                  <c:v>1.7370000000000001</c:v>
                </c:pt>
                <c:pt idx="33">
                  <c:v>1.026</c:v>
                </c:pt>
                <c:pt idx="34">
                  <c:v>0.996</c:v>
                </c:pt>
                <c:pt idx="35">
                  <c:v>1.0569999999999999</c:v>
                </c:pt>
                <c:pt idx="36">
                  <c:v>0.95499999999999996</c:v>
                </c:pt>
                <c:pt idx="37">
                  <c:v>0.86399999999999999</c:v>
                </c:pt>
                <c:pt idx="38">
                  <c:v>1.0549999999999999</c:v>
                </c:pt>
                <c:pt idx="39">
                  <c:v>0.70299999999999996</c:v>
                </c:pt>
                <c:pt idx="40">
                  <c:v>0.215</c:v>
                </c:pt>
                <c:pt idx="41">
                  <c:v>2.2930000000000001</c:v>
                </c:pt>
                <c:pt idx="42">
                  <c:v>0.317</c:v>
                </c:pt>
                <c:pt idx="43">
                  <c:v>9.6000000000000002E-2</c:v>
                </c:pt>
                <c:pt idx="44">
                  <c:v>1.046</c:v>
                </c:pt>
                <c:pt idx="45">
                  <c:v>0.45600000000000002</c:v>
                </c:pt>
                <c:pt idx="46">
                  <c:v>0.20799999999999999</c:v>
                </c:pt>
                <c:pt idx="47">
                  <c:v>1</c:v>
                </c:pt>
                <c:pt idx="48">
                  <c:v>0.65200000000000002</c:v>
                </c:pt>
                <c:pt idx="49">
                  <c:v>0.215</c:v>
                </c:pt>
                <c:pt idx="50">
                  <c:v>1.978</c:v>
                </c:pt>
                <c:pt idx="51">
                  <c:v>0.69799999999999995</c:v>
                </c:pt>
                <c:pt idx="52">
                  <c:v>0.24099999999999999</c:v>
                </c:pt>
                <c:pt idx="53">
                  <c:v>2.0190000000000001</c:v>
                </c:pt>
                <c:pt idx="54">
                  <c:v>0.745</c:v>
                </c:pt>
                <c:pt idx="55">
                  <c:v>0.29399999999999998</c:v>
                </c:pt>
                <c:pt idx="56">
                  <c:v>1.887</c:v>
                </c:pt>
                <c:pt idx="57">
                  <c:v>0.90800000000000003</c:v>
                </c:pt>
                <c:pt idx="58">
                  <c:v>0.45</c:v>
                </c:pt>
                <c:pt idx="59">
                  <c:v>1.8340000000000001</c:v>
                </c:pt>
                <c:pt idx="60">
                  <c:v>0.48799999999999999</c:v>
                </c:pt>
                <c:pt idx="61">
                  <c:v>0.30299999999999999</c:v>
                </c:pt>
                <c:pt idx="62">
                  <c:v>0.78400000000000003</c:v>
                </c:pt>
                <c:pt idx="63">
                  <c:v>0.61899999999999999</c:v>
                </c:pt>
                <c:pt idx="64">
                  <c:v>0.35399999999999998</c:v>
                </c:pt>
                <c:pt idx="65">
                  <c:v>1.081</c:v>
                </c:pt>
                <c:pt idx="66">
                  <c:v>0.93</c:v>
                </c:pt>
                <c:pt idx="67">
                  <c:v>0.373</c:v>
                </c:pt>
                <c:pt idx="68">
                  <c:v>2.3210000000000002</c:v>
                </c:pt>
                <c:pt idx="69">
                  <c:v>0.64100000000000001</c:v>
                </c:pt>
                <c:pt idx="70">
                  <c:v>0.23499999999999999</c:v>
                </c:pt>
                <c:pt idx="71">
                  <c:v>1.7450000000000001</c:v>
                </c:pt>
                <c:pt idx="72">
                  <c:v>0.90200000000000002</c:v>
                </c:pt>
                <c:pt idx="73">
                  <c:v>0.43</c:v>
                </c:pt>
                <c:pt idx="74">
                  <c:v>1.8939999999999999</c:v>
                </c:pt>
                <c:pt idx="76">
                  <c:v>1</c:v>
                </c:pt>
                <c:pt idx="77">
                  <c:v>1</c:v>
                </c:pt>
              </c:numCache>
            </c:numRef>
          </c:xVal>
          <c:yVal>
            <c:numRef>
              <c:f>'basic (1)Obsese+Normal'!$D$1:$D$78</c:f>
              <c:numCache>
                <c:formatCode>General</c:formatCode>
                <c:ptCount val="78"/>
                <c:pt idx="0">
                  <c:v>25</c:v>
                </c:pt>
                <c:pt idx="3">
                  <c:v>24</c:v>
                </c:pt>
                <c:pt idx="6">
                  <c:v>23</c:v>
                </c:pt>
                <c:pt idx="9">
                  <c:v>22</c:v>
                </c:pt>
                <c:pt idx="12">
                  <c:v>21</c:v>
                </c:pt>
                <c:pt idx="15">
                  <c:v>20</c:v>
                </c:pt>
                <c:pt idx="18">
                  <c:v>19</c:v>
                </c:pt>
                <c:pt idx="21">
                  <c:v>18</c:v>
                </c:pt>
                <c:pt idx="24">
                  <c:v>17</c:v>
                </c:pt>
                <c:pt idx="27">
                  <c:v>16</c:v>
                </c:pt>
                <c:pt idx="30">
                  <c:v>15</c:v>
                </c:pt>
                <c:pt idx="33">
                  <c:v>14</c:v>
                </c:pt>
                <c:pt idx="36">
                  <c:v>13</c:v>
                </c:pt>
                <c:pt idx="39">
                  <c:v>12</c:v>
                </c:pt>
                <c:pt idx="42">
                  <c:v>11</c:v>
                </c:pt>
                <c:pt idx="45">
                  <c:v>10</c:v>
                </c:pt>
                <c:pt idx="48">
                  <c:v>9</c:v>
                </c:pt>
                <c:pt idx="51">
                  <c:v>8</c:v>
                </c:pt>
                <c:pt idx="54">
                  <c:v>7</c:v>
                </c:pt>
                <c:pt idx="57">
                  <c:v>6</c:v>
                </c:pt>
                <c:pt idx="60">
                  <c:v>5</c:v>
                </c:pt>
                <c:pt idx="63">
                  <c:v>4</c:v>
                </c:pt>
                <c:pt idx="66">
                  <c:v>3</c:v>
                </c:pt>
                <c:pt idx="69">
                  <c:v>2</c:v>
                </c:pt>
                <c:pt idx="7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0B-4594-B6AC-117E207C3AA1}"/>
            </c:ext>
          </c:extLst>
        </c:ser>
        <c:ser>
          <c:idx val="2"/>
          <c:order val="2"/>
          <c:spPr>
            <a:ln w="254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'basic (1)Obsese+Normal'!$B$2:$B$78</c:f>
              <c:numCache>
                <c:formatCode>General</c:formatCode>
                <c:ptCount val="77"/>
                <c:pt idx="23">
                  <c:v>0.995</c:v>
                </c:pt>
                <c:pt idx="24">
                  <c:v>0.98199999999999998</c:v>
                </c:pt>
                <c:pt idx="25">
                  <c:v>1.008</c:v>
                </c:pt>
                <c:pt idx="26">
                  <c:v>1.3939999999999999</c:v>
                </c:pt>
                <c:pt idx="27">
                  <c:v>1.0009999999999999</c:v>
                </c:pt>
                <c:pt idx="28">
                  <c:v>1.94</c:v>
                </c:pt>
                <c:pt idx="29">
                  <c:v>1.367</c:v>
                </c:pt>
                <c:pt idx="30">
                  <c:v>1.0760000000000001</c:v>
                </c:pt>
                <c:pt idx="31">
                  <c:v>1.7370000000000001</c:v>
                </c:pt>
                <c:pt idx="32">
                  <c:v>1.026</c:v>
                </c:pt>
                <c:pt idx="33">
                  <c:v>0.996</c:v>
                </c:pt>
                <c:pt idx="34">
                  <c:v>1.0569999999999999</c:v>
                </c:pt>
                <c:pt idx="35">
                  <c:v>0.95499999999999996</c:v>
                </c:pt>
                <c:pt idx="36">
                  <c:v>0.86399999999999999</c:v>
                </c:pt>
                <c:pt idx="37">
                  <c:v>1.0549999999999999</c:v>
                </c:pt>
                <c:pt idx="38">
                  <c:v>0.70299999999999996</c:v>
                </c:pt>
                <c:pt idx="39">
                  <c:v>0.215</c:v>
                </c:pt>
                <c:pt idx="40">
                  <c:v>2.2930000000000001</c:v>
                </c:pt>
                <c:pt idx="41">
                  <c:v>0.317</c:v>
                </c:pt>
                <c:pt idx="42">
                  <c:v>9.6000000000000002E-2</c:v>
                </c:pt>
                <c:pt idx="43">
                  <c:v>1.046</c:v>
                </c:pt>
                <c:pt idx="44">
                  <c:v>0.45600000000000002</c:v>
                </c:pt>
                <c:pt idx="45">
                  <c:v>0.20799999999999999</c:v>
                </c:pt>
                <c:pt idx="46">
                  <c:v>1</c:v>
                </c:pt>
                <c:pt idx="47">
                  <c:v>0.65200000000000002</c:v>
                </c:pt>
                <c:pt idx="48">
                  <c:v>0.215</c:v>
                </c:pt>
                <c:pt idx="49">
                  <c:v>1.978</c:v>
                </c:pt>
                <c:pt idx="50">
                  <c:v>0.69799999999999995</c:v>
                </c:pt>
                <c:pt idx="51">
                  <c:v>0.24099999999999999</c:v>
                </c:pt>
                <c:pt idx="52">
                  <c:v>2.0190000000000001</c:v>
                </c:pt>
                <c:pt idx="53">
                  <c:v>0.745</c:v>
                </c:pt>
                <c:pt idx="54">
                  <c:v>0.29399999999999998</c:v>
                </c:pt>
                <c:pt idx="55">
                  <c:v>1.887</c:v>
                </c:pt>
                <c:pt idx="56">
                  <c:v>0.90800000000000003</c:v>
                </c:pt>
                <c:pt idx="57">
                  <c:v>0.45</c:v>
                </c:pt>
                <c:pt idx="58">
                  <c:v>1.8340000000000001</c:v>
                </c:pt>
                <c:pt idx="59">
                  <c:v>0.48799999999999999</c:v>
                </c:pt>
                <c:pt idx="60">
                  <c:v>0.30299999999999999</c:v>
                </c:pt>
                <c:pt idx="61">
                  <c:v>0.78400000000000003</c:v>
                </c:pt>
                <c:pt idx="62">
                  <c:v>0.61899999999999999</c:v>
                </c:pt>
                <c:pt idx="63">
                  <c:v>0.35399999999999998</c:v>
                </c:pt>
                <c:pt idx="64">
                  <c:v>1.081</c:v>
                </c:pt>
                <c:pt idx="65">
                  <c:v>0.93</c:v>
                </c:pt>
                <c:pt idx="66">
                  <c:v>0.373</c:v>
                </c:pt>
                <c:pt idx="67">
                  <c:v>2.3210000000000002</c:v>
                </c:pt>
                <c:pt idx="68">
                  <c:v>0.64100000000000001</c:v>
                </c:pt>
                <c:pt idx="69">
                  <c:v>0.23499999999999999</c:v>
                </c:pt>
                <c:pt idx="70">
                  <c:v>1.7450000000000001</c:v>
                </c:pt>
                <c:pt idx="71">
                  <c:v>0.90200000000000002</c:v>
                </c:pt>
                <c:pt idx="72">
                  <c:v>0.43</c:v>
                </c:pt>
                <c:pt idx="73">
                  <c:v>1.8939999999999999</c:v>
                </c:pt>
                <c:pt idx="75">
                  <c:v>1</c:v>
                </c:pt>
                <c:pt idx="76">
                  <c:v>1</c:v>
                </c:pt>
              </c:numCache>
            </c:numRef>
          </c:xVal>
          <c:yVal>
            <c:numRef>
              <c:f>'basic (1)Obsese+Normal'!$E$2:$E$78</c:f>
              <c:numCache>
                <c:formatCode>General</c:formatCode>
                <c:ptCount val="77"/>
                <c:pt idx="75">
                  <c:v>18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B-4594-B6AC-117E207C3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095328"/>
        <c:axId val="568766904"/>
      </c:scatterChart>
      <c:valAx>
        <c:axId val="63309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8766904"/>
        <c:crosses val="autoZero"/>
        <c:crossBetween val="midCat"/>
      </c:valAx>
      <c:valAx>
        <c:axId val="568766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633095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6118905816659604E-2"/>
          <c:y val="4.5681655960028551E-2"/>
          <c:w val="0.94887644710133612"/>
          <c:h val="0.89706879787778138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'basic (1)Obsese+Normal'!$B$2:$B$78</c:f>
              <c:numCache>
                <c:formatCode>General</c:formatCode>
                <c:ptCount val="77"/>
                <c:pt idx="23">
                  <c:v>0.995</c:v>
                </c:pt>
                <c:pt idx="24">
                  <c:v>0.98199999999999998</c:v>
                </c:pt>
                <c:pt idx="25">
                  <c:v>1.008</c:v>
                </c:pt>
                <c:pt idx="26">
                  <c:v>1.3939999999999999</c:v>
                </c:pt>
                <c:pt idx="27">
                  <c:v>1.0009999999999999</c:v>
                </c:pt>
                <c:pt idx="28">
                  <c:v>1.94</c:v>
                </c:pt>
                <c:pt idx="29">
                  <c:v>1.367</c:v>
                </c:pt>
                <c:pt idx="30">
                  <c:v>1.0760000000000001</c:v>
                </c:pt>
                <c:pt idx="31">
                  <c:v>1.7370000000000001</c:v>
                </c:pt>
                <c:pt idx="32">
                  <c:v>1.026</c:v>
                </c:pt>
                <c:pt idx="33">
                  <c:v>0.996</c:v>
                </c:pt>
                <c:pt idx="34">
                  <c:v>1.0569999999999999</c:v>
                </c:pt>
                <c:pt idx="35">
                  <c:v>0.95499999999999996</c:v>
                </c:pt>
                <c:pt idx="36">
                  <c:v>0.86399999999999999</c:v>
                </c:pt>
                <c:pt idx="37">
                  <c:v>1.0549999999999999</c:v>
                </c:pt>
                <c:pt idx="38">
                  <c:v>0.70299999999999996</c:v>
                </c:pt>
                <c:pt idx="39">
                  <c:v>0.215</c:v>
                </c:pt>
                <c:pt idx="40">
                  <c:v>2.2930000000000001</c:v>
                </c:pt>
                <c:pt idx="41">
                  <c:v>0.317</c:v>
                </c:pt>
                <c:pt idx="42">
                  <c:v>9.6000000000000002E-2</c:v>
                </c:pt>
                <c:pt idx="43">
                  <c:v>1.046</c:v>
                </c:pt>
                <c:pt idx="44">
                  <c:v>0.45600000000000002</c:v>
                </c:pt>
                <c:pt idx="45">
                  <c:v>0.20799999999999999</c:v>
                </c:pt>
                <c:pt idx="46">
                  <c:v>1</c:v>
                </c:pt>
                <c:pt idx="47">
                  <c:v>0.65200000000000002</c:v>
                </c:pt>
                <c:pt idx="48">
                  <c:v>0.215</c:v>
                </c:pt>
                <c:pt idx="49">
                  <c:v>1.978</c:v>
                </c:pt>
                <c:pt idx="50">
                  <c:v>0.69799999999999995</c:v>
                </c:pt>
                <c:pt idx="51">
                  <c:v>0.24099999999999999</c:v>
                </c:pt>
                <c:pt idx="52">
                  <c:v>2.0190000000000001</c:v>
                </c:pt>
                <c:pt idx="53">
                  <c:v>0.745</c:v>
                </c:pt>
                <c:pt idx="54">
                  <c:v>0.29399999999999998</c:v>
                </c:pt>
                <c:pt idx="55">
                  <c:v>1.887</c:v>
                </c:pt>
                <c:pt idx="56">
                  <c:v>0.90800000000000003</c:v>
                </c:pt>
                <c:pt idx="57">
                  <c:v>0.45</c:v>
                </c:pt>
                <c:pt idx="58">
                  <c:v>1.8340000000000001</c:v>
                </c:pt>
                <c:pt idx="59">
                  <c:v>0.48799999999999999</c:v>
                </c:pt>
                <c:pt idx="60">
                  <c:v>0.30299999999999999</c:v>
                </c:pt>
                <c:pt idx="61">
                  <c:v>0.78400000000000003</c:v>
                </c:pt>
                <c:pt idx="62">
                  <c:v>0.61899999999999999</c:v>
                </c:pt>
                <c:pt idx="63">
                  <c:v>0.35399999999999998</c:v>
                </c:pt>
                <c:pt idx="64">
                  <c:v>1.081</c:v>
                </c:pt>
                <c:pt idx="65">
                  <c:v>0.93</c:v>
                </c:pt>
                <c:pt idx="66">
                  <c:v>0.373</c:v>
                </c:pt>
                <c:pt idx="67">
                  <c:v>2.3210000000000002</c:v>
                </c:pt>
                <c:pt idx="68">
                  <c:v>0.64100000000000001</c:v>
                </c:pt>
                <c:pt idx="69">
                  <c:v>0.23499999999999999</c:v>
                </c:pt>
                <c:pt idx="70">
                  <c:v>1.7450000000000001</c:v>
                </c:pt>
                <c:pt idx="71">
                  <c:v>0.90200000000000002</c:v>
                </c:pt>
                <c:pt idx="72">
                  <c:v>0.43</c:v>
                </c:pt>
                <c:pt idx="73">
                  <c:v>1.8939999999999999</c:v>
                </c:pt>
                <c:pt idx="75">
                  <c:v>1</c:v>
                </c:pt>
                <c:pt idx="76">
                  <c:v>1</c:v>
                </c:pt>
              </c:numCache>
            </c:numRef>
          </c:xVal>
          <c:yVal>
            <c:numRef>
              <c:f>'basic (1)Obsese+Normal'!$C$2:$C$78</c:f>
              <c:numCache>
                <c:formatCode>General</c:formatCode>
                <c:ptCount val="77"/>
                <c:pt idx="0">
                  <c:v>25</c:v>
                </c:pt>
                <c:pt idx="1">
                  <c:v>25</c:v>
                </c:pt>
                <c:pt idx="3">
                  <c:v>24</c:v>
                </c:pt>
                <c:pt idx="4">
                  <c:v>24</c:v>
                </c:pt>
                <c:pt idx="6">
                  <c:v>23</c:v>
                </c:pt>
                <c:pt idx="7">
                  <c:v>23</c:v>
                </c:pt>
                <c:pt idx="9">
                  <c:v>22</c:v>
                </c:pt>
                <c:pt idx="10">
                  <c:v>22</c:v>
                </c:pt>
                <c:pt idx="12">
                  <c:v>21</c:v>
                </c:pt>
                <c:pt idx="13">
                  <c:v>21</c:v>
                </c:pt>
                <c:pt idx="15">
                  <c:v>20</c:v>
                </c:pt>
                <c:pt idx="16">
                  <c:v>20</c:v>
                </c:pt>
                <c:pt idx="18">
                  <c:v>19</c:v>
                </c:pt>
                <c:pt idx="19">
                  <c:v>19</c:v>
                </c:pt>
                <c:pt idx="21">
                  <c:v>18</c:v>
                </c:pt>
                <c:pt idx="22">
                  <c:v>18</c:v>
                </c:pt>
                <c:pt idx="24">
                  <c:v>17</c:v>
                </c:pt>
                <c:pt idx="25">
                  <c:v>17</c:v>
                </c:pt>
                <c:pt idx="27">
                  <c:v>16</c:v>
                </c:pt>
                <c:pt idx="28">
                  <c:v>16</c:v>
                </c:pt>
                <c:pt idx="30">
                  <c:v>15</c:v>
                </c:pt>
                <c:pt idx="31">
                  <c:v>15</c:v>
                </c:pt>
                <c:pt idx="33">
                  <c:v>14</c:v>
                </c:pt>
                <c:pt idx="34">
                  <c:v>14</c:v>
                </c:pt>
                <c:pt idx="36">
                  <c:v>13</c:v>
                </c:pt>
                <c:pt idx="37">
                  <c:v>13</c:v>
                </c:pt>
                <c:pt idx="39">
                  <c:v>12</c:v>
                </c:pt>
                <c:pt idx="40">
                  <c:v>12</c:v>
                </c:pt>
                <c:pt idx="42">
                  <c:v>11</c:v>
                </c:pt>
                <c:pt idx="43">
                  <c:v>11</c:v>
                </c:pt>
                <c:pt idx="45">
                  <c:v>10</c:v>
                </c:pt>
                <c:pt idx="46">
                  <c:v>10</c:v>
                </c:pt>
                <c:pt idx="48">
                  <c:v>9</c:v>
                </c:pt>
                <c:pt idx="49">
                  <c:v>9</c:v>
                </c:pt>
                <c:pt idx="51">
                  <c:v>8</c:v>
                </c:pt>
                <c:pt idx="52">
                  <c:v>8</c:v>
                </c:pt>
                <c:pt idx="54">
                  <c:v>7</c:v>
                </c:pt>
                <c:pt idx="55">
                  <c:v>7</c:v>
                </c:pt>
                <c:pt idx="57">
                  <c:v>6</c:v>
                </c:pt>
                <c:pt idx="58">
                  <c:v>6</c:v>
                </c:pt>
                <c:pt idx="60">
                  <c:v>5</c:v>
                </c:pt>
                <c:pt idx="61">
                  <c:v>5</c:v>
                </c:pt>
                <c:pt idx="63">
                  <c:v>4</c:v>
                </c:pt>
                <c:pt idx="64">
                  <c:v>4</c:v>
                </c:pt>
                <c:pt idx="66">
                  <c:v>3</c:v>
                </c:pt>
                <c:pt idx="67">
                  <c:v>3</c:v>
                </c:pt>
                <c:pt idx="69">
                  <c:v>2</c:v>
                </c:pt>
                <c:pt idx="70">
                  <c:v>2</c:v>
                </c:pt>
                <c:pt idx="72">
                  <c:v>1</c:v>
                </c:pt>
                <c:pt idx="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A-4BA7-8FC1-B21656B911E1}"/>
            </c:ext>
          </c:extLst>
        </c:ser>
        <c:ser>
          <c:idx val="1"/>
          <c:order val="1"/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'basic (1)Obsese+Normal'!$B$2:$B$78</c:f>
              <c:numCache>
                <c:formatCode>General</c:formatCode>
                <c:ptCount val="77"/>
                <c:pt idx="23">
                  <c:v>0.995</c:v>
                </c:pt>
                <c:pt idx="24">
                  <c:v>0.98199999999999998</c:v>
                </c:pt>
                <c:pt idx="25">
                  <c:v>1.008</c:v>
                </c:pt>
                <c:pt idx="26">
                  <c:v>1.3939999999999999</c:v>
                </c:pt>
                <c:pt idx="27">
                  <c:v>1.0009999999999999</c:v>
                </c:pt>
                <c:pt idx="28">
                  <c:v>1.94</c:v>
                </c:pt>
                <c:pt idx="29">
                  <c:v>1.367</c:v>
                </c:pt>
                <c:pt idx="30">
                  <c:v>1.0760000000000001</c:v>
                </c:pt>
                <c:pt idx="31">
                  <c:v>1.7370000000000001</c:v>
                </c:pt>
                <c:pt idx="32">
                  <c:v>1.026</c:v>
                </c:pt>
                <c:pt idx="33">
                  <c:v>0.996</c:v>
                </c:pt>
                <c:pt idx="34">
                  <c:v>1.0569999999999999</c:v>
                </c:pt>
                <c:pt idx="35">
                  <c:v>0.95499999999999996</c:v>
                </c:pt>
                <c:pt idx="36">
                  <c:v>0.86399999999999999</c:v>
                </c:pt>
                <c:pt idx="37">
                  <c:v>1.0549999999999999</c:v>
                </c:pt>
                <c:pt idx="38">
                  <c:v>0.70299999999999996</c:v>
                </c:pt>
                <c:pt idx="39">
                  <c:v>0.215</c:v>
                </c:pt>
                <c:pt idx="40">
                  <c:v>2.2930000000000001</c:v>
                </c:pt>
                <c:pt idx="41">
                  <c:v>0.317</c:v>
                </c:pt>
                <c:pt idx="42">
                  <c:v>9.6000000000000002E-2</c:v>
                </c:pt>
                <c:pt idx="43">
                  <c:v>1.046</c:v>
                </c:pt>
                <c:pt idx="44">
                  <c:v>0.45600000000000002</c:v>
                </c:pt>
                <c:pt idx="45">
                  <c:v>0.20799999999999999</c:v>
                </c:pt>
                <c:pt idx="46">
                  <c:v>1</c:v>
                </c:pt>
                <c:pt idx="47">
                  <c:v>0.65200000000000002</c:v>
                </c:pt>
                <c:pt idx="48">
                  <c:v>0.215</c:v>
                </c:pt>
                <c:pt idx="49">
                  <c:v>1.978</c:v>
                </c:pt>
                <c:pt idx="50">
                  <c:v>0.69799999999999995</c:v>
                </c:pt>
                <c:pt idx="51">
                  <c:v>0.24099999999999999</c:v>
                </c:pt>
                <c:pt idx="52">
                  <c:v>2.0190000000000001</c:v>
                </c:pt>
                <c:pt idx="53">
                  <c:v>0.745</c:v>
                </c:pt>
                <c:pt idx="54">
                  <c:v>0.29399999999999998</c:v>
                </c:pt>
                <c:pt idx="55">
                  <c:v>1.887</c:v>
                </c:pt>
                <c:pt idx="56">
                  <c:v>0.90800000000000003</c:v>
                </c:pt>
                <c:pt idx="57">
                  <c:v>0.45</c:v>
                </c:pt>
                <c:pt idx="58">
                  <c:v>1.8340000000000001</c:v>
                </c:pt>
                <c:pt idx="59">
                  <c:v>0.48799999999999999</c:v>
                </c:pt>
                <c:pt idx="60">
                  <c:v>0.30299999999999999</c:v>
                </c:pt>
                <c:pt idx="61">
                  <c:v>0.78400000000000003</c:v>
                </c:pt>
                <c:pt idx="62">
                  <c:v>0.61899999999999999</c:v>
                </c:pt>
                <c:pt idx="63">
                  <c:v>0.35399999999999998</c:v>
                </c:pt>
                <c:pt idx="64">
                  <c:v>1.081</c:v>
                </c:pt>
                <c:pt idx="65">
                  <c:v>0.93</c:v>
                </c:pt>
                <c:pt idx="66">
                  <c:v>0.373</c:v>
                </c:pt>
                <c:pt idx="67">
                  <c:v>2.3210000000000002</c:v>
                </c:pt>
                <c:pt idx="68">
                  <c:v>0.64100000000000001</c:v>
                </c:pt>
                <c:pt idx="69">
                  <c:v>0.23499999999999999</c:v>
                </c:pt>
                <c:pt idx="70">
                  <c:v>1.7450000000000001</c:v>
                </c:pt>
                <c:pt idx="71">
                  <c:v>0.90200000000000002</c:v>
                </c:pt>
                <c:pt idx="72">
                  <c:v>0.43</c:v>
                </c:pt>
                <c:pt idx="73">
                  <c:v>1.8939999999999999</c:v>
                </c:pt>
                <c:pt idx="75">
                  <c:v>1</c:v>
                </c:pt>
                <c:pt idx="76">
                  <c:v>1</c:v>
                </c:pt>
              </c:numCache>
            </c:numRef>
          </c:xVal>
          <c:yVal>
            <c:numRef>
              <c:f>'basic (1)Obsese+Normal'!$D$2:$D$78</c:f>
              <c:numCache>
                <c:formatCode>General</c:formatCode>
                <c:ptCount val="77"/>
                <c:pt idx="2">
                  <c:v>24</c:v>
                </c:pt>
                <c:pt idx="5">
                  <c:v>23</c:v>
                </c:pt>
                <c:pt idx="8">
                  <c:v>22</c:v>
                </c:pt>
                <c:pt idx="11">
                  <c:v>21</c:v>
                </c:pt>
                <c:pt idx="14">
                  <c:v>20</c:v>
                </c:pt>
                <c:pt idx="17">
                  <c:v>19</c:v>
                </c:pt>
                <c:pt idx="20">
                  <c:v>18</c:v>
                </c:pt>
                <c:pt idx="23">
                  <c:v>17</c:v>
                </c:pt>
                <c:pt idx="26">
                  <c:v>16</c:v>
                </c:pt>
                <c:pt idx="29">
                  <c:v>15</c:v>
                </c:pt>
                <c:pt idx="32">
                  <c:v>14</c:v>
                </c:pt>
                <c:pt idx="35">
                  <c:v>13</c:v>
                </c:pt>
                <c:pt idx="38">
                  <c:v>12</c:v>
                </c:pt>
                <c:pt idx="41">
                  <c:v>11</c:v>
                </c:pt>
                <c:pt idx="44">
                  <c:v>10</c:v>
                </c:pt>
                <c:pt idx="47">
                  <c:v>9</c:v>
                </c:pt>
                <c:pt idx="50">
                  <c:v>8</c:v>
                </c:pt>
                <c:pt idx="53">
                  <c:v>7</c:v>
                </c:pt>
                <c:pt idx="56">
                  <c:v>6</c:v>
                </c:pt>
                <c:pt idx="59">
                  <c:v>5</c:v>
                </c:pt>
                <c:pt idx="62">
                  <c:v>4</c:v>
                </c:pt>
                <c:pt idx="65">
                  <c:v>3</c:v>
                </c:pt>
                <c:pt idx="68">
                  <c:v>2</c:v>
                </c:pt>
                <c:pt idx="7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A-4BA7-8FC1-B21656B911E1}"/>
            </c:ext>
          </c:extLst>
        </c:ser>
        <c:ser>
          <c:idx val="2"/>
          <c:order val="2"/>
          <c:spPr>
            <a:ln w="254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'basic (1)Obsese+Normal'!$B$2:$B$78</c:f>
              <c:numCache>
                <c:formatCode>General</c:formatCode>
                <c:ptCount val="77"/>
                <c:pt idx="23">
                  <c:v>0.995</c:v>
                </c:pt>
                <c:pt idx="24">
                  <c:v>0.98199999999999998</c:v>
                </c:pt>
                <c:pt idx="25">
                  <c:v>1.008</c:v>
                </c:pt>
                <c:pt idx="26">
                  <c:v>1.3939999999999999</c:v>
                </c:pt>
                <c:pt idx="27">
                  <c:v>1.0009999999999999</c:v>
                </c:pt>
                <c:pt idx="28">
                  <c:v>1.94</c:v>
                </c:pt>
                <c:pt idx="29">
                  <c:v>1.367</c:v>
                </c:pt>
                <c:pt idx="30">
                  <c:v>1.0760000000000001</c:v>
                </c:pt>
                <c:pt idx="31">
                  <c:v>1.7370000000000001</c:v>
                </c:pt>
                <c:pt idx="32">
                  <c:v>1.026</c:v>
                </c:pt>
                <c:pt idx="33">
                  <c:v>0.996</c:v>
                </c:pt>
                <c:pt idx="34">
                  <c:v>1.0569999999999999</c:v>
                </c:pt>
                <c:pt idx="35">
                  <c:v>0.95499999999999996</c:v>
                </c:pt>
                <c:pt idx="36">
                  <c:v>0.86399999999999999</c:v>
                </c:pt>
                <c:pt idx="37">
                  <c:v>1.0549999999999999</c:v>
                </c:pt>
                <c:pt idx="38">
                  <c:v>0.70299999999999996</c:v>
                </c:pt>
                <c:pt idx="39">
                  <c:v>0.215</c:v>
                </c:pt>
                <c:pt idx="40">
                  <c:v>2.2930000000000001</c:v>
                </c:pt>
                <c:pt idx="41">
                  <c:v>0.317</c:v>
                </c:pt>
                <c:pt idx="42">
                  <c:v>9.6000000000000002E-2</c:v>
                </c:pt>
                <c:pt idx="43">
                  <c:v>1.046</c:v>
                </c:pt>
                <c:pt idx="44">
                  <c:v>0.45600000000000002</c:v>
                </c:pt>
                <c:pt idx="45">
                  <c:v>0.20799999999999999</c:v>
                </c:pt>
                <c:pt idx="46">
                  <c:v>1</c:v>
                </c:pt>
                <c:pt idx="47">
                  <c:v>0.65200000000000002</c:v>
                </c:pt>
                <c:pt idx="48">
                  <c:v>0.215</c:v>
                </c:pt>
                <c:pt idx="49">
                  <c:v>1.978</c:v>
                </c:pt>
                <c:pt idx="50">
                  <c:v>0.69799999999999995</c:v>
                </c:pt>
                <c:pt idx="51">
                  <c:v>0.24099999999999999</c:v>
                </c:pt>
                <c:pt idx="52">
                  <c:v>2.0190000000000001</c:v>
                </c:pt>
                <c:pt idx="53">
                  <c:v>0.745</c:v>
                </c:pt>
                <c:pt idx="54">
                  <c:v>0.29399999999999998</c:v>
                </c:pt>
                <c:pt idx="55">
                  <c:v>1.887</c:v>
                </c:pt>
                <c:pt idx="56">
                  <c:v>0.90800000000000003</c:v>
                </c:pt>
                <c:pt idx="57">
                  <c:v>0.45</c:v>
                </c:pt>
                <c:pt idx="58">
                  <c:v>1.8340000000000001</c:v>
                </c:pt>
                <c:pt idx="59">
                  <c:v>0.48799999999999999</c:v>
                </c:pt>
                <c:pt idx="60">
                  <c:v>0.30299999999999999</c:v>
                </c:pt>
                <c:pt idx="61">
                  <c:v>0.78400000000000003</c:v>
                </c:pt>
                <c:pt idx="62">
                  <c:v>0.61899999999999999</c:v>
                </c:pt>
                <c:pt idx="63">
                  <c:v>0.35399999999999998</c:v>
                </c:pt>
                <c:pt idx="64">
                  <c:v>1.081</c:v>
                </c:pt>
                <c:pt idx="65">
                  <c:v>0.93</c:v>
                </c:pt>
                <c:pt idx="66">
                  <c:v>0.373</c:v>
                </c:pt>
                <c:pt idx="67">
                  <c:v>2.3210000000000002</c:v>
                </c:pt>
                <c:pt idx="68">
                  <c:v>0.64100000000000001</c:v>
                </c:pt>
                <c:pt idx="69">
                  <c:v>0.23499999999999999</c:v>
                </c:pt>
                <c:pt idx="70">
                  <c:v>1.7450000000000001</c:v>
                </c:pt>
                <c:pt idx="71">
                  <c:v>0.90200000000000002</c:v>
                </c:pt>
                <c:pt idx="72">
                  <c:v>0.43</c:v>
                </c:pt>
                <c:pt idx="73">
                  <c:v>1.8939999999999999</c:v>
                </c:pt>
                <c:pt idx="75">
                  <c:v>1</c:v>
                </c:pt>
                <c:pt idx="76">
                  <c:v>1</c:v>
                </c:pt>
              </c:numCache>
            </c:numRef>
          </c:xVal>
          <c:yVal>
            <c:numRef>
              <c:f>'basic (1)Obsese+Normal'!$E$2:$E$78</c:f>
              <c:numCache>
                <c:formatCode>General</c:formatCode>
                <c:ptCount val="77"/>
                <c:pt idx="75">
                  <c:v>18</c:v>
                </c:pt>
                <c:pt idx="7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BA-4BA7-8FC1-B21656B9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67688"/>
        <c:axId val="568768080"/>
      </c:scatterChart>
      <c:valAx>
        <c:axId val="568767688"/>
        <c:scaling>
          <c:logBase val="10"/>
          <c:orientation val="minMax"/>
          <c:max val="50"/>
          <c:min val="0.5"/>
        </c:scaling>
        <c:delete val="0"/>
        <c:axPos val="b"/>
        <c:numFmt formatCode="General" sourceLinked="1"/>
        <c:majorTickMark val="out"/>
        <c:minorTickMark val="none"/>
        <c:tickLblPos val="nextTo"/>
        <c:crossAx val="568768080"/>
        <c:crosses val="autoZero"/>
        <c:crossBetween val="midCat"/>
      </c:valAx>
      <c:valAx>
        <c:axId val="5687680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568767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prstClr val="black"/>
              </a:solidFill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</c:spPr>
          </c:marker>
          <c:xVal>
            <c:numRef>
              <c:f>'Sheet1 (3)final'!$A$21:$A$58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8">
                  <c:v>0</c:v>
                </c:pt>
                <c:pt idx="9">
                  <c:v>0</c:v>
                </c:pt>
                <c:pt idx="11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3</c:v>
                </c:pt>
                <c:pt idx="20">
                  <c:v>4</c:v>
                </c:pt>
                <c:pt idx="21">
                  <c:v>4</c:v>
                </c:pt>
                <c:pt idx="23">
                  <c:v>5</c:v>
                </c:pt>
                <c:pt idx="24">
                  <c:v>5</c:v>
                </c:pt>
              </c:numCache>
            </c:numRef>
          </c:xVal>
          <c:yVal>
            <c:numRef>
              <c:f>'Sheet1 (3)final'!$B$21:$B$58</c:f>
              <c:numCache>
                <c:formatCode>General</c:formatCode>
                <c:ptCount val="38"/>
                <c:pt idx="0">
                  <c:v>0.92300000000000004</c:v>
                </c:pt>
                <c:pt idx="1">
                  <c:v>0.39100000000000001</c:v>
                </c:pt>
                <c:pt idx="2">
                  <c:v>0.53</c:v>
                </c:pt>
                <c:pt idx="3">
                  <c:v>0.80300000000000005</c:v>
                </c:pt>
                <c:pt idx="4">
                  <c:v>0.67200000000000004</c:v>
                </c:pt>
                <c:pt idx="5">
                  <c:v>0.80900000000000005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1-4395-A4D1-C6DEB96CE435}"/>
            </c:ext>
          </c:extLst>
        </c:ser>
        <c:ser>
          <c:idx val="1"/>
          <c:order val="1"/>
          <c:spPr>
            <a:ln w="19050">
              <a:solidFill>
                <a:schemeClr val="tx1"/>
              </a:solidFill>
            </a:ln>
          </c:spPr>
          <c:marker>
            <c:symbol val="dash"/>
            <c:size val="7"/>
            <c:spPr>
              <a:solidFill>
                <a:schemeClr val="tx1"/>
              </a:solidFill>
              <a:ln w="3175">
                <a:solidFill>
                  <a:prstClr val="black"/>
                </a:solidFill>
              </a:ln>
            </c:spPr>
          </c:marker>
          <c:xVal>
            <c:numRef>
              <c:f>'Sheet1 (3)final'!$A$21:$A$58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8">
                  <c:v>0</c:v>
                </c:pt>
                <c:pt idx="9">
                  <c:v>0</c:v>
                </c:pt>
                <c:pt idx="11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3</c:v>
                </c:pt>
                <c:pt idx="20">
                  <c:v>4</c:v>
                </c:pt>
                <c:pt idx="21">
                  <c:v>4</c:v>
                </c:pt>
                <c:pt idx="23">
                  <c:v>5</c:v>
                </c:pt>
                <c:pt idx="24">
                  <c:v>5</c:v>
                </c:pt>
              </c:numCache>
            </c:numRef>
          </c:xVal>
          <c:yVal>
            <c:numRef>
              <c:f>'Sheet1 (3)final'!$C$21:$C$58</c:f>
              <c:numCache>
                <c:formatCode>General</c:formatCode>
                <c:ptCount val="38"/>
                <c:pt idx="8">
                  <c:v>0.35299999999999998</c:v>
                </c:pt>
                <c:pt idx="9">
                  <c:v>2.415</c:v>
                </c:pt>
                <c:pt idx="11">
                  <c:v>0.13400000000000001</c:v>
                </c:pt>
                <c:pt idx="12">
                  <c:v>1.145</c:v>
                </c:pt>
                <c:pt idx="14">
                  <c:v>0.22900000000000001</c:v>
                </c:pt>
                <c:pt idx="15">
                  <c:v>1.2270000000000001</c:v>
                </c:pt>
                <c:pt idx="17">
                  <c:v>0.28299999999999997</c:v>
                </c:pt>
                <c:pt idx="18">
                  <c:v>2.2770000000000001</c:v>
                </c:pt>
                <c:pt idx="20">
                  <c:v>0.20599999999999999</c:v>
                </c:pt>
                <c:pt idx="21">
                  <c:v>2.1949999999999998</c:v>
                </c:pt>
                <c:pt idx="23">
                  <c:v>0.35399999999999998</c:v>
                </c:pt>
                <c:pt idx="24">
                  <c:v>1.849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81-4395-A4D1-C6DEB96CE435}"/>
            </c:ext>
          </c:extLst>
        </c:ser>
        <c:ser>
          <c:idx val="2"/>
          <c:order val="2"/>
          <c:spPr>
            <a:ln>
              <a:solidFill>
                <a:prstClr val="black"/>
              </a:solidFill>
              <a:prstDash val="sys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'Sheet1 (3)final'!$A$21:$A$58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8">
                  <c:v>0</c:v>
                </c:pt>
                <c:pt idx="9">
                  <c:v>0</c:v>
                </c:pt>
                <c:pt idx="11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3</c:v>
                </c:pt>
                <c:pt idx="20">
                  <c:v>4</c:v>
                </c:pt>
                <c:pt idx="21">
                  <c:v>4</c:v>
                </c:pt>
                <c:pt idx="23">
                  <c:v>5</c:v>
                </c:pt>
                <c:pt idx="24">
                  <c:v>5</c:v>
                </c:pt>
              </c:numCache>
            </c:numRef>
          </c:xVal>
          <c:yVal>
            <c:numRef>
              <c:f>'Sheet1 (3)final'!$D$21:$D$58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81-4395-A4D1-C6DEB96CE435}"/>
            </c:ext>
          </c:extLst>
        </c:ser>
        <c:ser>
          <c:idx val="3"/>
          <c:order val="3"/>
          <c:spPr>
            <a:ln w="19050">
              <a:solidFill>
                <a:prstClr val="black"/>
              </a:solidFill>
              <a:prstDash val="sysDash"/>
            </a:ln>
          </c:spPr>
          <c:marker>
            <c:symbol val="dash"/>
            <c:size val="7"/>
            <c:spPr>
              <a:ln w="6350">
                <a:solidFill>
                  <a:prstClr val="black"/>
                </a:solidFill>
              </a:ln>
            </c:spPr>
          </c:marker>
          <c:xVal>
            <c:numRef>
              <c:f>'Sheet1 (3)final'!$A$21:$A$58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8">
                  <c:v>0</c:v>
                </c:pt>
                <c:pt idx="9">
                  <c:v>0</c:v>
                </c:pt>
                <c:pt idx="11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3</c:v>
                </c:pt>
                <c:pt idx="20">
                  <c:v>4</c:v>
                </c:pt>
                <c:pt idx="21">
                  <c:v>4</c:v>
                </c:pt>
                <c:pt idx="23">
                  <c:v>5</c:v>
                </c:pt>
                <c:pt idx="24">
                  <c:v>5</c:v>
                </c:pt>
              </c:numCache>
            </c:numRef>
          </c:xVal>
          <c:yVal>
            <c:numRef>
              <c:f>'Sheet1 (3)final'!$E$21:$E$58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81-4395-A4D1-C6DEB96CE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88624"/>
        <c:axId val="398089408"/>
      </c:scatterChart>
      <c:valAx>
        <c:axId val="39808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089408"/>
        <c:crosses val="autoZero"/>
        <c:crossBetween val="midCat"/>
      </c:valAx>
      <c:valAx>
        <c:axId val="398089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98088624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TV</c:v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'Sheet1 (3)final'!$A$21:$A$58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8">
                  <c:v>0</c:v>
                </c:pt>
                <c:pt idx="9">
                  <c:v>0</c:v>
                </c:pt>
                <c:pt idx="11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3</c:v>
                </c:pt>
                <c:pt idx="20">
                  <c:v>4</c:v>
                </c:pt>
                <c:pt idx="21">
                  <c:v>4</c:v>
                </c:pt>
                <c:pt idx="23">
                  <c:v>5</c:v>
                </c:pt>
                <c:pt idx="24">
                  <c:v>5</c:v>
                </c:pt>
              </c:numCache>
            </c:numRef>
          </c:xVal>
          <c:yVal>
            <c:numRef>
              <c:f>'Sheet1 (3)final'!$B$21:$B$58</c:f>
              <c:numCache>
                <c:formatCode>General</c:formatCode>
                <c:ptCount val="38"/>
                <c:pt idx="0">
                  <c:v>0.92300000000000004</c:v>
                </c:pt>
                <c:pt idx="1">
                  <c:v>0.39100000000000001</c:v>
                </c:pt>
                <c:pt idx="2">
                  <c:v>0.53</c:v>
                </c:pt>
                <c:pt idx="3">
                  <c:v>0.80300000000000005</c:v>
                </c:pt>
                <c:pt idx="4">
                  <c:v>0.67200000000000004</c:v>
                </c:pt>
                <c:pt idx="5">
                  <c:v>0.80900000000000005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0-4669-ACFE-D9948E1E124C}"/>
            </c:ext>
          </c:extLst>
        </c:ser>
        <c:ser>
          <c:idx val="1"/>
          <c:order val="1"/>
          <c:tx>
            <c:v>TV</c:v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'Sheet1 (3)final'!$A$21:$A$58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8">
                  <c:v>0</c:v>
                </c:pt>
                <c:pt idx="9">
                  <c:v>0</c:v>
                </c:pt>
                <c:pt idx="11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3</c:v>
                </c:pt>
                <c:pt idx="20">
                  <c:v>4</c:v>
                </c:pt>
                <c:pt idx="21">
                  <c:v>4</c:v>
                </c:pt>
                <c:pt idx="23">
                  <c:v>5</c:v>
                </c:pt>
                <c:pt idx="24">
                  <c:v>5</c:v>
                </c:pt>
              </c:numCache>
            </c:numRef>
          </c:xVal>
          <c:yVal>
            <c:numRef>
              <c:f>'Sheet1 (3)final'!$C$21:$C$58</c:f>
              <c:numCache>
                <c:formatCode>General</c:formatCode>
                <c:ptCount val="38"/>
                <c:pt idx="8">
                  <c:v>0.35299999999999998</c:v>
                </c:pt>
                <c:pt idx="9">
                  <c:v>2.415</c:v>
                </c:pt>
                <c:pt idx="11">
                  <c:v>0.13400000000000001</c:v>
                </c:pt>
                <c:pt idx="12">
                  <c:v>1.145</c:v>
                </c:pt>
                <c:pt idx="14">
                  <c:v>0.22900000000000001</c:v>
                </c:pt>
                <c:pt idx="15">
                  <c:v>1.2270000000000001</c:v>
                </c:pt>
                <c:pt idx="17">
                  <c:v>0.28299999999999997</c:v>
                </c:pt>
                <c:pt idx="18">
                  <c:v>2.2770000000000001</c:v>
                </c:pt>
                <c:pt idx="20">
                  <c:v>0.20599999999999999</c:v>
                </c:pt>
                <c:pt idx="21">
                  <c:v>2.1949999999999998</c:v>
                </c:pt>
                <c:pt idx="23">
                  <c:v>0.35399999999999998</c:v>
                </c:pt>
                <c:pt idx="24">
                  <c:v>1.849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0-4669-ACFE-D9948E1E124C}"/>
            </c:ext>
          </c:extLst>
        </c:ser>
        <c:ser>
          <c:idx val="2"/>
          <c:order val="2"/>
          <c:tx>
            <c:v>Com</c:v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'Sheet1 (3)final'!$A$21:$A$58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8">
                  <c:v>0</c:v>
                </c:pt>
                <c:pt idx="9">
                  <c:v>0</c:v>
                </c:pt>
                <c:pt idx="11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3</c:v>
                </c:pt>
                <c:pt idx="20">
                  <c:v>4</c:v>
                </c:pt>
                <c:pt idx="21">
                  <c:v>4</c:v>
                </c:pt>
                <c:pt idx="23">
                  <c:v>5</c:v>
                </c:pt>
                <c:pt idx="24">
                  <c:v>5</c:v>
                </c:pt>
              </c:numCache>
            </c:numRef>
          </c:xVal>
          <c:yVal>
            <c:numRef>
              <c:f>'Sheet1 (3)final'!$D$21:$D$58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F0-4669-ACFE-D9948E1E124C}"/>
            </c:ext>
          </c:extLst>
        </c:ser>
        <c:ser>
          <c:idx val="3"/>
          <c:order val="3"/>
          <c:tx>
            <c:v>Com</c:v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'Sheet1 (3)final'!$A$21:$A$58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8">
                  <c:v>0</c:v>
                </c:pt>
                <c:pt idx="9">
                  <c:v>0</c:v>
                </c:pt>
                <c:pt idx="11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3</c:v>
                </c:pt>
                <c:pt idx="20">
                  <c:v>4</c:v>
                </c:pt>
                <c:pt idx="21">
                  <c:v>4</c:v>
                </c:pt>
                <c:pt idx="23">
                  <c:v>5</c:v>
                </c:pt>
                <c:pt idx="24">
                  <c:v>5</c:v>
                </c:pt>
              </c:numCache>
            </c:numRef>
          </c:xVal>
          <c:yVal>
            <c:numRef>
              <c:f>'Sheet1 (3)final'!$E$21:$E$58</c:f>
              <c:numCache>
                <c:formatCode>General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F0-4669-ACFE-D9948E1E124C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98085096"/>
        <c:axId val="398085880"/>
      </c:scatterChart>
      <c:valAx>
        <c:axId val="39808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085880"/>
        <c:crosses val="autoZero"/>
        <c:crossBetween val="midCat"/>
      </c:valAx>
      <c:valAx>
        <c:axId val="398085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98085096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prstClr val="black"/>
              </a:solidFill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</c:spPr>
          </c:marker>
          <c:xVal>
            <c:numRef>
              <c:f>'Sheet1 (2)Obese'!$A$21:$A$83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8">
                  <c:v>0</c:v>
                </c:pt>
                <c:pt idx="9">
                  <c:v>0</c:v>
                </c:pt>
                <c:pt idx="11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3</c:v>
                </c:pt>
                <c:pt idx="20">
                  <c:v>4</c:v>
                </c:pt>
                <c:pt idx="21">
                  <c:v>4</c:v>
                </c:pt>
                <c:pt idx="23">
                  <c:v>5</c:v>
                </c:pt>
                <c:pt idx="24">
                  <c:v>5</c:v>
                </c:pt>
                <c:pt idx="32">
                  <c:v>0.1</c:v>
                </c:pt>
                <c:pt idx="33">
                  <c:v>1.1000000000000001</c:v>
                </c:pt>
                <c:pt idx="34">
                  <c:v>2.1</c:v>
                </c:pt>
                <c:pt idx="35">
                  <c:v>3.1</c:v>
                </c:pt>
                <c:pt idx="36">
                  <c:v>4.0999999999999996</c:v>
                </c:pt>
                <c:pt idx="37">
                  <c:v>5.0999999999999996</c:v>
                </c:pt>
                <c:pt idx="40">
                  <c:v>0.1</c:v>
                </c:pt>
                <c:pt idx="41">
                  <c:v>0.1</c:v>
                </c:pt>
                <c:pt idx="43">
                  <c:v>1.1000000000000001</c:v>
                </c:pt>
                <c:pt idx="44">
                  <c:v>1.1000000000000001</c:v>
                </c:pt>
                <c:pt idx="46">
                  <c:v>2.1</c:v>
                </c:pt>
                <c:pt idx="47">
                  <c:v>2.1</c:v>
                </c:pt>
                <c:pt idx="49">
                  <c:v>3.1</c:v>
                </c:pt>
                <c:pt idx="50">
                  <c:v>3.1</c:v>
                </c:pt>
                <c:pt idx="52">
                  <c:v>4.0999999999999996</c:v>
                </c:pt>
                <c:pt idx="53">
                  <c:v>4.0999999999999996</c:v>
                </c:pt>
                <c:pt idx="55">
                  <c:v>5.0999999999999996</c:v>
                </c:pt>
                <c:pt idx="56">
                  <c:v>5.0999999999999996</c:v>
                </c:pt>
              </c:numCache>
            </c:numRef>
          </c:xVal>
          <c:yVal>
            <c:numRef>
              <c:f>'Sheet1 (2)Obese'!$B$21:$B$83</c:f>
              <c:numCache>
                <c:formatCode>General</c:formatCode>
                <c:ptCount val="63"/>
                <c:pt idx="0">
                  <c:v>1.579</c:v>
                </c:pt>
                <c:pt idx="1">
                  <c:v>0.43099999999999999</c:v>
                </c:pt>
                <c:pt idx="2">
                  <c:v>0.77900000000000003</c:v>
                </c:pt>
                <c:pt idx="3">
                  <c:v>1.0269999999999999</c:v>
                </c:pt>
                <c:pt idx="4">
                  <c:v>1.026</c:v>
                </c:pt>
                <c:pt idx="5">
                  <c:v>1.0189999999999999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F-44C5-8C07-35B2C74B633F}"/>
            </c:ext>
          </c:extLst>
        </c:ser>
        <c:ser>
          <c:idx val="1"/>
          <c:order val="1"/>
          <c:spPr>
            <a:ln w="19050">
              <a:solidFill>
                <a:schemeClr val="tx1"/>
              </a:solidFill>
            </a:ln>
          </c:spPr>
          <c:marker>
            <c:symbol val="dash"/>
            <c:size val="7"/>
            <c:spPr>
              <a:solidFill>
                <a:schemeClr val="tx1"/>
              </a:solidFill>
              <a:ln w="3175">
                <a:solidFill>
                  <a:prstClr val="black"/>
                </a:solidFill>
              </a:ln>
            </c:spPr>
          </c:marker>
          <c:xVal>
            <c:numRef>
              <c:f>'Sheet1 (2)Obese'!$A$21:$A$83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8">
                  <c:v>0</c:v>
                </c:pt>
                <c:pt idx="9">
                  <c:v>0</c:v>
                </c:pt>
                <c:pt idx="11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3</c:v>
                </c:pt>
                <c:pt idx="20">
                  <c:v>4</c:v>
                </c:pt>
                <c:pt idx="21">
                  <c:v>4</c:v>
                </c:pt>
                <c:pt idx="23">
                  <c:v>5</c:v>
                </c:pt>
                <c:pt idx="24">
                  <c:v>5</c:v>
                </c:pt>
                <c:pt idx="32">
                  <c:v>0.1</c:v>
                </c:pt>
                <c:pt idx="33">
                  <c:v>1.1000000000000001</c:v>
                </c:pt>
                <c:pt idx="34">
                  <c:v>2.1</c:v>
                </c:pt>
                <c:pt idx="35">
                  <c:v>3.1</c:v>
                </c:pt>
                <c:pt idx="36">
                  <c:v>4.0999999999999996</c:v>
                </c:pt>
                <c:pt idx="37">
                  <c:v>5.0999999999999996</c:v>
                </c:pt>
                <c:pt idx="40">
                  <c:v>0.1</c:v>
                </c:pt>
                <c:pt idx="41">
                  <c:v>0.1</c:v>
                </c:pt>
                <c:pt idx="43">
                  <c:v>1.1000000000000001</c:v>
                </c:pt>
                <c:pt idx="44">
                  <c:v>1.1000000000000001</c:v>
                </c:pt>
                <c:pt idx="46">
                  <c:v>2.1</c:v>
                </c:pt>
                <c:pt idx="47">
                  <c:v>2.1</c:v>
                </c:pt>
                <c:pt idx="49">
                  <c:v>3.1</c:v>
                </c:pt>
                <c:pt idx="50">
                  <c:v>3.1</c:v>
                </c:pt>
                <c:pt idx="52">
                  <c:v>4.0999999999999996</c:v>
                </c:pt>
                <c:pt idx="53">
                  <c:v>4.0999999999999996</c:v>
                </c:pt>
                <c:pt idx="55">
                  <c:v>5.0999999999999996</c:v>
                </c:pt>
                <c:pt idx="56">
                  <c:v>5.0999999999999996</c:v>
                </c:pt>
              </c:numCache>
            </c:numRef>
          </c:xVal>
          <c:yVal>
            <c:numRef>
              <c:f>'Sheet1 (2)Obese'!$C$21:$C$83</c:f>
              <c:numCache>
                <c:formatCode>General</c:formatCode>
                <c:ptCount val="63"/>
                <c:pt idx="8">
                  <c:v>0.35399999999999998</c:v>
                </c:pt>
                <c:pt idx="9">
                  <c:v>7.0469999999999997</c:v>
                </c:pt>
                <c:pt idx="11">
                  <c:v>0.106</c:v>
                </c:pt>
                <c:pt idx="12">
                  <c:v>1.746</c:v>
                </c:pt>
                <c:pt idx="14">
                  <c:v>0.21</c:v>
                </c:pt>
                <c:pt idx="15">
                  <c:v>2.8849999999999998</c:v>
                </c:pt>
                <c:pt idx="17">
                  <c:v>0.28599999999999998</c:v>
                </c:pt>
                <c:pt idx="18">
                  <c:v>3.6930000000000001</c:v>
                </c:pt>
                <c:pt idx="20">
                  <c:v>0.373</c:v>
                </c:pt>
                <c:pt idx="21">
                  <c:v>2.823</c:v>
                </c:pt>
                <c:pt idx="23">
                  <c:v>0.24</c:v>
                </c:pt>
                <c:pt idx="24">
                  <c:v>4.3289999999999997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6F-44C5-8C07-35B2C74B633F}"/>
            </c:ext>
          </c:extLst>
        </c:ser>
        <c:ser>
          <c:idx val="2"/>
          <c:order val="2"/>
          <c:spPr>
            <a:ln>
              <a:solidFill>
                <a:prstClr val="black"/>
              </a:solidFill>
              <a:prstDash val="sys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'Sheet1 (2)Obese'!$A$21:$A$83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8">
                  <c:v>0</c:v>
                </c:pt>
                <c:pt idx="9">
                  <c:v>0</c:v>
                </c:pt>
                <c:pt idx="11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3</c:v>
                </c:pt>
                <c:pt idx="20">
                  <c:v>4</c:v>
                </c:pt>
                <c:pt idx="21">
                  <c:v>4</c:v>
                </c:pt>
                <c:pt idx="23">
                  <c:v>5</c:v>
                </c:pt>
                <c:pt idx="24">
                  <c:v>5</c:v>
                </c:pt>
                <c:pt idx="32">
                  <c:v>0.1</c:v>
                </c:pt>
                <c:pt idx="33">
                  <c:v>1.1000000000000001</c:v>
                </c:pt>
                <c:pt idx="34">
                  <c:v>2.1</c:v>
                </c:pt>
                <c:pt idx="35">
                  <c:v>3.1</c:v>
                </c:pt>
                <c:pt idx="36">
                  <c:v>4.0999999999999996</c:v>
                </c:pt>
                <c:pt idx="37">
                  <c:v>5.0999999999999996</c:v>
                </c:pt>
                <c:pt idx="40">
                  <c:v>0.1</c:v>
                </c:pt>
                <c:pt idx="41">
                  <c:v>0.1</c:v>
                </c:pt>
                <c:pt idx="43">
                  <c:v>1.1000000000000001</c:v>
                </c:pt>
                <c:pt idx="44">
                  <c:v>1.1000000000000001</c:v>
                </c:pt>
                <c:pt idx="46">
                  <c:v>2.1</c:v>
                </c:pt>
                <c:pt idx="47">
                  <c:v>2.1</c:v>
                </c:pt>
                <c:pt idx="49">
                  <c:v>3.1</c:v>
                </c:pt>
                <c:pt idx="50">
                  <c:v>3.1</c:v>
                </c:pt>
                <c:pt idx="52">
                  <c:v>4.0999999999999996</c:v>
                </c:pt>
                <c:pt idx="53">
                  <c:v>4.0999999999999996</c:v>
                </c:pt>
                <c:pt idx="55">
                  <c:v>5.0999999999999996</c:v>
                </c:pt>
                <c:pt idx="56">
                  <c:v>5.0999999999999996</c:v>
                </c:pt>
              </c:numCache>
            </c:numRef>
          </c:xVal>
          <c:yVal>
            <c:numRef>
              <c:f>'Sheet1 (2)Obese'!$D$21:$D$83</c:f>
              <c:numCache>
                <c:formatCode>General</c:formatCode>
                <c:ptCount val="63"/>
                <c:pt idx="32">
                  <c:v>0.89700000000000002</c:v>
                </c:pt>
                <c:pt idx="33">
                  <c:v>0.47499999999999998</c:v>
                </c:pt>
                <c:pt idx="34">
                  <c:v>1.004</c:v>
                </c:pt>
                <c:pt idx="35">
                  <c:v>0.97399999999999998</c:v>
                </c:pt>
                <c:pt idx="36">
                  <c:v>0.70899999999999996</c:v>
                </c:pt>
                <c:pt idx="37">
                  <c:v>1.196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6F-44C5-8C07-35B2C74B633F}"/>
            </c:ext>
          </c:extLst>
        </c:ser>
        <c:ser>
          <c:idx val="3"/>
          <c:order val="3"/>
          <c:spPr>
            <a:ln w="19050">
              <a:solidFill>
                <a:prstClr val="black"/>
              </a:solidFill>
              <a:prstDash val="sysDash"/>
            </a:ln>
          </c:spPr>
          <c:marker>
            <c:symbol val="dash"/>
            <c:size val="7"/>
            <c:spPr>
              <a:ln w="6350">
                <a:solidFill>
                  <a:prstClr val="black"/>
                </a:solidFill>
              </a:ln>
            </c:spPr>
          </c:marker>
          <c:xVal>
            <c:numRef>
              <c:f>'Sheet1 (2)Obese'!$A$21:$A$83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8">
                  <c:v>0</c:v>
                </c:pt>
                <c:pt idx="9">
                  <c:v>0</c:v>
                </c:pt>
                <c:pt idx="11">
                  <c:v>1</c:v>
                </c:pt>
                <c:pt idx="12">
                  <c:v>1</c:v>
                </c:pt>
                <c:pt idx="14">
                  <c:v>2</c:v>
                </c:pt>
                <c:pt idx="15">
                  <c:v>2</c:v>
                </c:pt>
                <c:pt idx="17">
                  <c:v>3</c:v>
                </c:pt>
                <c:pt idx="18">
                  <c:v>3</c:v>
                </c:pt>
                <c:pt idx="20">
                  <c:v>4</c:v>
                </c:pt>
                <c:pt idx="21">
                  <c:v>4</c:v>
                </c:pt>
                <c:pt idx="23">
                  <c:v>5</c:v>
                </c:pt>
                <c:pt idx="24">
                  <c:v>5</c:v>
                </c:pt>
                <c:pt idx="32">
                  <c:v>0.1</c:v>
                </c:pt>
                <c:pt idx="33">
                  <c:v>1.1000000000000001</c:v>
                </c:pt>
                <c:pt idx="34">
                  <c:v>2.1</c:v>
                </c:pt>
                <c:pt idx="35">
                  <c:v>3.1</c:v>
                </c:pt>
                <c:pt idx="36">
                  <c:v>4.0999999999999996</c:v>
                </c:pt>
                <c:pt idx="37">
                  <c:v>5.0999999999999996</c:v>
                </c:pt>
                <c:pt idx="40">
                  <c:v>0.1</c:v>
                </c:pt>
                <c:pt idx="41">
                  <c:v>0.1</c:v>
                </c:pt>
                <c:pt idx="43">
                  <c:v>1.1000000000000001</c:v>
                </c:pt>
                <c:pt idx="44">
                  <c:v>1.1000000000000001</c:v>
                </c:pt>
                <c:pt idx="46">
                  <c:v>2.1</c:v>
                </c:pt>
                <c:pt idx="47">
                  <c:v>2.1</c:v>
                </c:pt>
                <c:pt idx="49">
                  <c:v>3.1</c:v>
                </c:pt>
                <c:pt idx="50">
                  <c:v>3.1</c:v>
                </c:pt>
                <c:pt idx="52">
                  <c:v>4.0999999999999996</c:v>
                </c:pt>
                <c:pt idx="53">
                  <c:v>4.0999999999999996</c:v>
                </c:pt>
                <c:pt idx="55">
                  <c:v>5.0999999999999996</c:v>
                </c:pt>
                <c:pt idx="56">
                  <c:v>5.0999999999999996</c:v>
                </c:pt>
              </c:numCache>
            </c:numRef>
          </c:xVal>
          <c:yVal>
            <c:numRef>
              <c:f>'Sheet1 (2)Obese'!$E$21:$E$83</c:f>
              <c:numCache>
                <c:formatCode>General</c:formatCode>
                <c:ptCount val="63"/>
                <c:pt idx="40">
                  <c:v>0.33400000000000002</c:v>
                </c:pt>
                <c:pt idx="41">
                  <c:v>2.4129999999999998</c:v>
                </c:pt>
                <c:pt idx="43">
                  <c:v>0.223</c:v>
                </c:pt>
                <c:pt idx="44">
                  <c:v>1.0089999999999999</c:v>
                </c:pt>
                <c:pt idx="46">
                  <c:v>0.50800000000000001</c:v>
                </c:pt>
                <c:pt idx="47">
                  <c:v>1.984</c:v>
                </c:pt>
                <c:pt idx="49">
                  <c:v>0.28199999999999997</c:v>
                </c:pt>
                <c:pt idx="50">
                  <c:v>3.3610000000000002</c:v>
                </c:pt>
                <c:pt idx="52">
                  <c:v>0.186</c:v>
                </c:pt>
                <c:pt idx="53">
                  <c:v>2.7080000000000002</c:v>
                </c:pt>
                <c:pt idx="55">
                  <c:v>0.48</c:v>
                </c:pt>
                <c:pt idx="56">
                  <c:v>2.9780000000000002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6F-44C5-8C07-35B2C74B6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42384"/>
        <c:axId val="131308288"/>
      </c:scatterChart>
      <c:valAx>
        <c:axId val="39984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308288"/>
        <c:crosses val="autoZero"/>
        <c:crossBetween val="midCat"/>
      </c:valAx>
      <c:valAx>
        <c:axId val="131308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99842384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20129</xdr:colOff>
      <xdr:row>55</xdr:row>
      <xdr:rowOff>200923</xdr:rowOff>
    </xdr:from>
    <xdr:to>
      <xdr:col>14</xdr:col>
      <xdr:colOff>272143</xdr:colOff>
      <xdr:row>75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38768</xdr:colOff>
      <xdr:row>37</xdr:row>
      <xdr:rowOff>136072</xdr:rowOff>
    </xdr:from>
    <xdr:to>
      <xdr:col>23</xdr:col>
      <xdr:colOff>557893</xdr:colOff>
      <xdr:row>54</xdr:row>
      <xdr:rowOff>163285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3168" y="8118022"/>
          <a:ext cx="3948125" cy="369433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15</xdr:col>
      <xdr:colOff>27215</xdr:colOff>
      <xdr:row>56</xdr:row>
      <xdr:rowOff>0</xdr:rowOff>
    </xdr:from>
    <xdr:to>
      <xdr:col>23</xdr:col>
      <xdr:colOff>272143</xdr:colOff>
      <xdr:row>76</xdr:row>
      <xdr:rowOff>38461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585107</xdr:colOff>
      <xdr:row>41</xdr:row>
      <xdr:rowOff>204107</xdr:rowOff>
    </xdr:from>
    <xdr:to>
      <xdr:col>8</xdr:col>
      <xdr:colOff>394607</xdr:colOff>
      <xdr:row>53</xdr:row>
      <xdr:rowOff>204107</xdr:rowOff>
    </xdr:to>
    <xdr:sp macro="" textlink="">
      <xdr:nvSpPr>
        <xdr:cNvPr id="5" name="아래쪽 화살표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rot="1664756">
          <a:off x="5385707" y="9043307"/>
          <a:ext cx="495300" cy="25908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587347</xdr:colOff>
      <xdr:row>47</xdr:row>
      <xdr:rowOff>155001</xdr:rowOff>
    </xdr:from>
    <xdr:to>
      <xdr:col>16</xdr:col>
      <xdr:colOff>524167</xdr:colOff>
      <xdr:row>50</xdr:row>
      <xdr:rowOff>5322</xdr:rowOff>
    </xdr:to>
    <xdr:sp macro="" textlink="">
      <xdr:nvSpPr>
        <xdr:cNvPr id="6" name="아래쪽 화살표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8743638">
          <a:off x="9222146" y="8512802"/>
          <a:ext cx="498021" cy="405162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13</xdr:col>
      <xdr:colOff>612321</xdr:colOff>
      <xdr:row>39</xdr:row>
      <xdr:rowOff>59872</xdr:rowOff>
    </xdr:from>
    <xdr:to>
      <xdr:col>17</xdr:col>
      <xdr:colOff>285750</xdr:colOff>
      <xdr:row>41</xdr:row>
      <xdr:rowOff>163288</xdr:rowOff>
    </xdr:to>
    <xdr:sp macro="" textlink="">
      <xdr:nvSpPr>
        <xdr:cNvPr id="7" name="아래쪽 화살표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5400000">
          <a:off x="10470015" y="7528153"/>
          <a:ext cx="532041" cy="2416629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20129</xdr:colOff>
      <xdr:row>55</xdr:row>
      <xdr:rowOff>200923</xdr:rowOff>
    </xdr:from>
    <xdr:to>
      <xdr:col>14</xdr:col>
      <xdr:colOff>272143</xdr:colOff>
      <xdr:row>75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38768</xdr:colOff>
      <xdr:row>37</xdr:row>
      <xdr:rowOff>136072</xdr:rowOff>
    </xdr:from>
    <xdr:to>
      <xdr:col>23</xdr:col>
      <xdr:colOff>557893</xdr:colOff>
      <xdr:row>54</xdr:row>
      <xdr:rowOff>163285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3168" y="4879522"/>
          <a:ext cx="3948125" cy="369433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15</xdr:col>
      <xdr:colOff>27215</xdr:colOff>
      <xdr:row>56</xdr:row>
      <xdr:rowOff>0</xdr:rowOff>
    </xdr:from>
    <xdr:to>
      <xdr:col>23</xdr:col>
      <xdr:colOff>272143</xdr:colOff>
      <xdr:row>76</xdr:row>
      <xdr:rowOff>38461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585107</xdr:colOff>
      <xdr:row>41</xdr:row>
      <xdr:rowOff>204107</xdr:rowOff>
    </xdr:from>
    <xdr:to>
      <xdr:col>8</xdr:col>
      <xdr:colOff>394607</xdr:colOff>
      <xdr:row>53</xdr:row>
      <xdr:rowOff>204107</xdr:rowOff>
    </xdr:to>
    <xdr:sp macro="" textlink="">
      <xdr:nvSpPr>
        <xdr:cNvPr id="5" name="아래쪽 화살표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1664756">
          <a:off x="5385707" y="5804807"/>
          <a:ext cx="495300" cy="25908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587347</xdr:colOff>
      <xdr:row>47</xdr:row>
      <xdr:rowOff>155001</xdr:rowOff>
    </xdr:from>
    <xdr:to>
      <xdr:col>16</xdr:col>
      <xdr:colOff>524167</xdr:colOff>
      <xdr:row>50</xdr:row>
      <xdr:rowOff>5322</xdr:rowOff>
    </xdr:to>
    <xdr:sp macro="" textlink="">
      <xdr:nvSpPr>
        <xdr:cNvPr id="6" name="아래쪽 화살표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18743638">
          <a:off x="9222146" y="5274302"/>
          <a:ext cx="498021" cy="405162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13</xdr:col>
      <xdr:colOff>612321</xdr:colOff>
      <xdr:row>39</xdr:row>
      <xdr:rowOff>59872</xdr:rowOff>
    </xdr:from>
    <xdr:to>
      <xdr:col>17</xdr:col>
      <xdr:colOff>285750</xdr:colOff>
      <xdr:row>41</xdr:row>
      <xdr:rowOff>163288</xdr:rowOff>
    </xdr:to>
    <xdr:sp macro="" textlink="">
      <xdr:nvSpPr>
        <xdr:cNvPr id="7" name="아래쪽 화살표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 rot="5400000">
          <a:off x="10470015" y="4289653"/>
          <a:ext cx="532041" cy="2416629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20129</xdr:colOff>
      <xdr:row>55</xdr:row>
      <xdr:rowOff>200923</xdr:rowOff>
    </xdr:from>
    <xdr:to>
      <xdr:col>14</xdr:col>
      <xdr:colOff>272143</xdr:colOff>
      <xdr:row>75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38768</xdr:colOff>
      <xdr:row>37</xdr:row>
      <xdr:rowOff>136072</xdr:rowOff>
    </xdr:from>
    <xdr:to>
      <xdr:col>23</xdr:col>
      <xdr:colOff>557893</xdr:colOff>
      <xdr:row>54</xdr:row>
      <xdr:rowOff>163285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3168" y="8118022"/>
          <a:ext cx="3948125" cy="369433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15</xdr:col>
      <xdr:colOff>27215</xdr:colOff>
      <xdr:row>56</xdr:row>
      <xdr:rowOff>0</xdr:rowOff>
    </xdr:from>
    <xdr:to>
      <xdr:col>23</xdr:col>
      <xdr:colOff>272143</xdr:colOff>
      <xdr:row>76</xdr:row>
      <xdr:rowOff>38461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585107</xdr:colOff>
      <xdr:row>41</xdr:row>
      <xdr:rowOff>204107</xdr:rowOff>
    </xdr:from>
    <xdr:to>
      <xdr:col>8</xdr:col>
      <xdr:colOff>394607</xdr:colOff>
      <xdr:row>53</xdr:row>
      <xdr:rowOff>204107</xdr:rowOff>
    </xdr:to>
    <xdr:sp macro="" textlink="">
      <xdr:nvSpPr>
        <xdr:cNvPr id="5" name="아래쪽 화살표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64756">
          <a:off x="5385707" y="9043307"/>
          <a:ext cx="495300" cy="25908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587347</xdr:colOff>
      <xdr:row>47</xdr:row>
      <xdr:rowOff>155001</xdr:rowOff>
    </xdr:from>
    <xdr:to>
      <xdr:col>16</xdr:col>
      <xdr:colOff>524167</xdr:colOff>
      <xdr:row>50</xdr:row>
      <xdr:rowOff>5322</xdr:rowOff>
    </xdr:to>
    <xdr:sp macro="" textlink="">
      <xdr:nvSpPr>
        <xdr:cNvPr id="6" name="아래쪽 화살표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8743638">
          <a:off x="9222146" y="8512802"/>
          <a:ext cx="498021" cy="405162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13</xdr:col>
      <xdr:colOff>612321</xdr:colOff>
      <xdr:row>39</xdr:row>
      <xdr:rowOff>59872</xdr:rowOff>
    </xdr:from>
    <xdr:to>
      <xdr:col>17</xdr:col>
      <xdr:colOff>285750</xdr:colOff>
      <xdr:row>41</xdr:row>
      <xdr:rowOff>163288</xdr:rowOff>
    </xdr:to>
    <xdr:sp macro="" textlink="">
      <xdr:nvSpPr>
        <xdr:cNvPr id="7" name="아래쪽 화살표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5400000">
          <a:off x="10470015" y="7528153"/>
          <a:ext cx="532041" cy="2416629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149224</xdr:colOff>
      <xdr:row>25</xdr:row>
      <xdr:rowOff>171450</xdr:rowOff>
    </xdr:from>
    <xdr:to>
      <xdr:col>15</xdr:col>
      <xdr:colOff>139699</xdr:colOff>
      <xdr:row>47</xdr:row>
      <xdr:rowOff>146050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139699</xdr:colOff>
      <xdr:row>49</xdr:row>
      <xdr:rowOff>41275</xdr:rowOff>
    </xdr:from>
    <xdr:to>
      <xdr:col>15</xdr:col>
      <xdr:colOff>168274</xdr:colOff>
      <xdr:row>66</xdr:row>
      <xdr:rowOff>41275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149224</xdr:colOff>
      <xdr:row>25</xdr:row>
      <xdr:rowOff>171450</xdr:rowOff>
    </xdr:from>
    <xdr:to>
      <xdr:col>15</xdr:col>
      <xdr:colOff>139699</xdr:colOff>
      <xdr:row>47</xdr:row>
      <xdr:rowOff>146050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139699</xdr:colOff>
      <xdr:row>49</xdr:row>
      <xdr:rowOff>41275</xdr:rowOff>
    </xdr:from>
    <xdr:to>
      <xdr:col>15</xdr:col>
      <xdr:colOff>168274</xdr:colOff>
      <xdr:row>66</xdr:row>
      <xdr:rowOff>41275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149224</xdr:colOff>
      <xdr:row>25</xdr:row>
      <xdr:rowOff>171450</xdr:rowOff>
    </xdr:from>
    <xdr:to>
      <xdr:col>15</xdr:col>
      <xdr:colOff>139699</xdr:colOff>
      <xdr:row>47</xdr:row>
      <xdr:rowOff>146050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139699</xdr:colOff>
      <xdr:row>49</xdr:row>
      <xdr:rowOff>41275</xdr:rowOff>
    </xdr:from>
    <xdr:to>
      <xdr:col>15</xdr:col>
      <xdr:colOff>168274</xdr:colOff>
      <xdr:row>66</xdr:row>
      <xdr:rowOff>41275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0</xdr:rowOff>
    </xdr:from>
    <xdr:to>
      <xdr:col>13</xdr:col>
      <xdr:colOff>685799</xdr:colOff>
      <xdr:row>27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685799</xdr:colOff>
      <xdr:row>29</xdr:row>
      <xdr:rowOff>28575</xdr:rowOff>
    </xdr:from>
    <xdr:to>
      <xdr:col>14</xdr:col>
      <xdr:colOff>28574</xdr:colOff>
      <xdr:row>46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8"/>
  <sheetViews>
    <sheetView tabSelected="1" topLeftCell="V1" zoomScaleNormal="100" workbookViewId="0">
      <selection activeCell="AD20" sqref="AD20"/>
    </sheetView>
  </sheetViews>
  <sheetFormatPr defaultRowHeight="15"/>
  <cols>
    <col min="3" max="5" width="9" style="22"/>
    <col min="18" max="18" width="9" customWidth="1"/>
  </cols>
  <sheetData>
    <row r="1" spans="1:28">
      <c r="A1" s="9" t="s">
        <v>48</v>
      </c>
      <c r="B1" s="10"/>
      <c r="C1" s="25"/>
      <c r="D1" s="25">
        <f>26-TRUNC((ROW()+2)/3)</f>
        <v>25</v>
      </c>
      <c r="E1" s="25"/>
      <c r="G1" s="22">
        <f>TRUNC((ROW()+2)/3)</f>
        <v>1</v>
      </c>
      <c r="H1">
        <f>26-TRUNC((ROW()+2)/3)</f>
        <v>25</v>
      </c>
    </row>
    <row r="2" spans="1:28" ht="16.5" customHeight="1">
      <c r="A2" s="11" t="s">
        <v>22</v>
      </c>
      <c r="B2" s="12"/>
      <c r="C2" s="25">
        <f>26-TRUNC((ROW()+2)/3)</f>
        <v>25</v>
      </c>
      <c r="D2" s="25"/>
      <c r="E2" s="25"/>
      <c r="G2" s="22">
        <f t="shared" ref="G2:G9" si="0">TRUNC((ROW()+2)/3)</f>
        <v>1</v>
      </c>
      <c r="H2">
        <f t="shared" ref="H2:H9" si="1">26-TRUNC((ROW()+2)/3)</f>
        <v>25</v>
      </c>
    </row>
    <row r="3" spans="1:28" ht="15.75" thickBot="1">
      <c r="A3" s="13" t="s">
        <v>23</v>
      </c>
      <c r="B3" s="14"/>
      <c r="C3" s="25">
        <f>26-TRUNC((ROW()+2)/3)</f>
        <v>25</v>
      </c>
      <c r="D3" s="25"/>
      <c r="E3" s="25"/>
      <c r="G3" s="22">
        <f t="shared" si="0"/>
        <v>1</v>
      </c>
      <c r="H3">
        <f t="shared" si="1"/>
        <v>25</v>
      </c>
      <c r="T3">
        <v>24</v>
      </c>
      <c r="Z3">
        <f>25-TRUNC((ROW())/3)</f>
        <v>24</v>
      </c>
      <c r="AA3">
        <v>1</v>
      </c>
      <c r="AB3">
        <f t="shared" ref="AB3:AB34" si="2">INDEX($V$3:$X$26,ROUNDUP(AA3/3,0),IF(MOD(AA3,3)=0,3,MOD(AA3,3)))</f>
        <v>0</v>
      </c>
    </row>
    <row r="4" spans="1:28" ht="15.75" thickTop="1">
      <c r="A4" s="9" t="s">
        <v>21</v>
      </c>
      <c r="B4" s="10"/>
      <c r="C4" s="25"/>
      <c r="D4" s="25">
        <f t="shared" ref="D4" si="3">26-TRUNC((ROW()+2)/3)</f>
        <v>24</v>
      </c>
      <c r="E4" s="25"/>
      <c r="G4" s="22">
        <f t="shared" si="0"/>
        <v>2</v>
      </c>
      <c r="H4">
        <f t="shared" si="1"/>
        <v>24</v>
      </c>
      <c r="T4">
        <v>23</v>
      </c>
      <c r="Z4">
        <f t="shared" ref="Z4:Z67" si="4">25-TRUNC((ROW())/3)</f>
        <v>24</v>
      </c>
      <c r="AA4" s="24">
        <v>2</v>
      </c>
      <c r="AB4">
        <f t="shared" si="2"/>
        <v>0</v>
      </c>
    </row>
    <row r="5" spans="1:28">
      <c r="A5" s="11" t="s">
        <v>22</v>
      </c>
      <c r="B5" s="12"/>
      <c r="C5" s="25">
        <f t="shared" ref="C5:C6" si="5">26-TRUNC((ROW()+2)/3)</f>
        <v>24</v>
      </c>
      <c r="D5" s="25"/>
      <c r="E5" s="25"/>
      <c r="G5" s="22">
        <f t="shared" si="0"/>
        <v>2</v>
      </c>
      <c r="H5">
        <f t="shared" si="1"/>
        <v>24</v>
      </c>
      <c r="T5">
        <v>22</v>
      </c>
      <c r="Z5">
        <f t="shared" si="4"/>
        <v>24</v>
      </c>
      <c r="AA5">
        <v>3</v>
      </c>
      <c r="AB5">
        <f t="shared" si="2"/>
        <v>0</v>
      </c>
    </row>
    <row r="6" spans="1:28" ht="15.75" thickBot="1">
      <c r="A6" s="13" t="s">
        <v>23</v>
      </c>
      <c r="B6" s="14"/>
      <c r="C6" s="25">
        <f t="shared" si="5"/>
        <v>24</v>
      </c>
      <c r="D6" s="25"/>
      <c r="E6" s="25"/>
      <c r="G6" s="22">
        <f t="shared" si="0"/>
        <v>2</v>
      </c>
      <c r="H6">
        <f t="shared" si="1"/>
        <v>24</v>
      </c>
      <c r="T6">
        <v>21</v>
      </c>
      <c r="Z6">
        <f t="shared" si="4"/>
        <v>23</v>
      </c>
      <c r="AA6" s="24">
        <v>4</v>
      </c>
      <c r="AB6">
        <f t="shared" si="2"/>
        <v>0</v>
      </c>
    </row>
    <row r="7" spans="1:28" ht="15.75" thickTop="1">
      <c r="A7" s="9" t="s">
        <v>21</v>
      </c>
      <c r="B7" s="10"/>
      <c r="C7" s="25"/>
      <c r="D7" s="25">
        <f t="shared" ref="D7" si="6">26-TRUNC((ROW()+2)/3)</f>
        <v>23</v>
      </c>
      <c r="E7" s="25"/>
      <c r="G7" s="22">
        <f t="shared" si="0"/>
        <v>3</v>
      </c>
      <c r="H7">
        <f t="shared" si="1"/>
        <v>23</v>
      </c>
      <c r="T7">
        <v>20</v>
      </c>
      <c r="Z7">
        <f t="shared" si="4"/>
        <v>23</v>
      </c>
      <c r="AA7">
        <v>5</v>
      </c>
      <c r="AB7">
        <f t="shared" si="2"/>
        <v>0</v>
      </c>
    </row>
    <row r="8" spans="1:28">
      <c r="A8" s="11" t="s">
        <v>22</v>
      </c>
      <c r="B8" s="12"/>
      <c r="C8" s="25">
        <f t="shared" ref="C8:C9" si="7">26-TRUNC((ROW()+2)/3)</f>
        <v>23</v>
      </c>
      <c r="D8" s="25"/>
      <c r="E8" s="25"/>
      <c r="G8" s="22">
        <f t="shared" si="0"/>
        <v>3</v>
      </c>
      <c r="H8">
        <f t="shared" si="1"/>
        <v>23</v>
      </c>
      <c r="T8">
        <v>19</v>
      </c>
      <c r="U8" s="27" t="s">
        <v>0</v>
      </c>
      <c r="V8" s="28"/>
      <c r="W8" s="28"/>
      <c r="X8" s="28"/>
      <c r="Z8">
        <f t="shared" si="4"/>
        <v>23</v>
      </c>
      <c r="AA8" s="24">
        <v>6</v>
      </c>
      <c r="AB8">
        <f t="shared" si="2"/>
        <v>0</v>
      </c>
    </row>
    <row r="9" spans="1:28" ht="17.25" customHeight="1" thickBot="1">
      <c r="A9" s="13" t="s">
        <v>23</v>
      </c>
      <c r="B9" s="14"/>
      <c r="C9" s="25">
        <f t="shared" si="7"/>
        <v>23</v>
      </c>
      <c r="D9" s="25"/>
      <c r="E9" s="25"/>
      <c r="G9" s="22">
        <f t="shared" si="0"/>
        <v>3</v>
      </c>
      <c r="H9">
        <f t="shared" si="1"/>
        <v>23</v>
      </c>
      <c r="T9">
        <v>18</v>
      </c>
      <c r="U9" s="27" t="s">
        <v>0</v>
      </c>
      <c r="V9" s="28"/>
      <c r="W9" s="28"/>
      <c r="X9" s="28"/>
      <c r="Z9">
        <f t="shared" si="4"/>
        <v>22</v>
      </c>
      <c r="AA9">
        <v>7</v>
      </c>
      <c r="AB9">
        <f t="shared" si="2"/>
        <v>0</v>
      </c>
    </row>
    <row r="10" spans="1:28" ht="17.25" customHeight="1" thickTop="1">
      <c r="A10" s="9" t="s">
        <v>48</v>
      </c>
      <c r="B10" s="10"/>
      <c r="C10" s="25"/>
      <c r="D10" s="25">
        <f t="shared" ref="D10" si="8">26-TRUNC((ROW()+2)/3)</f>
        <v>22</v>
      </c>
      <c r="E10" s="26"/>
      <c r="T10">
        <v>17</v>
      </c>
      <c r="U10" s="1" t="s">
        <v>1</v>
      </c>
      <c r="V10" s="2" t="s">
        <v>2</v>
      </c>
      <c r="W10" s="29" t="s">
        <v>3</v>
      </c>
      <c r="X10" s="30"/>
      <c r="Z10">
        <f t="shared" si="4"/>
        <v>22</v>
      </c>
      <c r="AA10" s="24">
        <v>8</v>
      </c>
      <c r="AB10">
        <f t="shared" si="2"/>
        <v>0</v>
      </c>
    </row>
    <row r="11" spans="1:28">
      <c r="A11" s="11" t="s">
        <v>49</v>
      </c>
      <c r="B11" s="12"/>
      <c r="C11" s="25">
        <f t="shared" ref="C11:C12" si="9">26-TRUNC((ROW()+2)/3)</f>
        <v>22</v>
      </c>
      <c r="D11" s="25"/>
      <c r="E11" s="26"/>
      <c r="T11">
        <v>16</v>
      </c>
      <c r="U11" s="3" t="s">
        <v>4</v>
      </c>
      <c r="V11" s="4">
        <v>0.995</v>
      </c>
      <c r="W11" s="4">
        <v>0.98299999999999998</v>
      </c>
      <c r="X11" s="4">
        <v>1.008</v>
      </c>
      <c r="Z11">
        <f t="shared" si="4"/>
        <v>22</v>
      </c>
      <c r="AA11">
        <v>9</v>
      </c>
      <c r="AB11">
        <f t="shared" si="2"/>
        <v>0</v>
      </c>
    </row>
    <row r="12" spans="1:28" ht="15.75" thickBot="1">
      <c r="A12" s="13" t="s">
        <v>23</v>
      </c>
      <c r="B12" s="14"/>
      <c r="C12" s="25">
        <f t="shared" si="9"/>
        <v>22</v>
      </c>
      <c r="D12" s="25"/>
      <c r="E12" s="26"/>
      <c r="T12">
        <v>15</v>
      </c>
      <c r="U12" s="3" t="s">
        <v>5</v>
      </c>
      <c r="V12" s="4">
        <v>1.1879999999999999</v>
      </c>
      <c r="W12" s="4">
        <v>0.81699999999999995</v>
      </c>
      <c r="X12" s="4">
        <v>1.7250000000000001</v>
      </c>
      <c r="Z12">
        <f t="shared" si="4"/>
        <v>21</v>
      </c>
      <c r="AA12" s="24">
        <v>10</v>
      </c>
      <c r="AB12">
        <f t="shared" si="2"/>
        <v>0</v>
      </c>
    </row>
    <row r="13" spans="1:28" ht="15.75" thickTop="1">
      <c r="A13" s="9" t="s">
        <v>21</v>
      </c>
      <c r="B13" s="10"/>
      <c r="C13" s="25"/>
      <c r="D13" s="25">
        <f t="shared" ref="D13" si="10">26-TRUNC((ROW()+2)/3)</f>
        <v>21</v>
      </c>
      <c r="E13" s="26"/>
      <c r="T13">
        <v>14</v>
      </c>
      <c r="U13" s="3" t="s">
        <v>6</v>
      </c>
      <c r="V13" s="4">
        <v>1.5009999999999999</v>
      </c>
      <c r="W13" s="4">
        <v>1.0569999999999999</v>
      </c>
      <c r="X13" s="4">
        <v>2.13</v>
      </c>
      <c r="Z13">
        <f t="shared" si="4"/>
        <v>21</v>
      </c>
      <c r="AA13">
        <v>11</v>
      </c>
      <c r="AB13">
        <f t="shared" si="2"/>
        <v>0</v>
      </c>
    </row>
    <row r="14" spans="1:28">
      <c r="A14" s="11" t="s">
        <v>22</v>
      </c>
      <c r="B14" s="12"/>
      <c r="C14" s="25">
        <f t="shared" ref="C14:C15" si="11">26-TRUNC((ROW()+2)/3)</f>
        <v>21</v>
      </c>
      <c r="D14" s="25"/>
      <c r="E14" s="26"/>
      <c r="T14">
        <v>13</v>
      </c>
      <c r="U14" s="3" t="s">
        <v>8</v>
      </c>
      <c r="V14" s="4">
        <v>0.94499999999999995</v>
      </c>
      <c r="W14" s="4">
        <v>0.84799999999999998</v>
      </c>
      <c r="X14" s="4">
        <v>1.054</v>
      </c>
      <c r="Z14">
        <f t="shared" si="4"/>
        <v>21</v>
      </c>
      <c r="AA14" s="24">
        <v>12</v>
      </c>
      <c r="AB14">
        <f t="shared" si="2"/>
        <v>0</v>
      </c>
    </row>
    <row r="15" spans="1:28" ht="15.75" thickBot="1">
      <c r="A15" s="13" t="s">
        <v>23</v>
      </c>
      <c r="B15" s="14"/>
      <c r="C15" s="25">
        <f t="shared" si="11"/>
        <v>21</v>
      </c>
      <c r="D15" s="25"/>
      <c r="E15" s="26"/>
      <c r="T15">
        <v>12</v>
      </c>
      <c r="U15" s="3" t="s">
        <v>9</v>
      </c>
      <c r="V15" s="8">
        <v>1.579</v>
      </c>
      <c r="W15" s="4">
        <v>0.35399999999999998</v>
      </c>
      <c r="X15" s="4">
        <v>7.0469999999999997</v>
      </c>
      <c r="Z15">
        <f t="shared" si="4"/>
        <v>20</v>
      </c>
      <c r="AA15">
        <v>13</v>
      </c>
      <c r="AB15">
        <f t="shared" si="2"/>
        <v>0</v>
      </c>
    </row>
    <row r="16" spans="1:28" ht="15.75" thickTop="1">
      <c r="A16" s="9" t="s">
        <v>21</v>
      </c>
      <c r="B16" s="10"/>
      <c r="C16" s="25"/>
      <c r="D16" s="25">
        <f t="shared" ref="D16" si="12">26-TRUNC((ROW()+2)/3)</f>
        <v>20</v>
      </c>
      <c r="E16" s="26"/>
      <c r="T16">
        <v>11</v>
      </c>
      <c r="U16" s="3" t="s">
        <v>10</v>
      </c>
      <c r="V16" s="4">
        <v>0.43099999999999999</v>
      </c>
      <c r="W16" s="4">
        <v>0.106</v>
      </c>
      <c r="X16" s="4">
        <v>1.746</v>
      </c>
      <c r="Z16">
        <f t="shared" si="4"/>
        <v>20</v>
      </c>
      <c r="AA16" s="24">
        <v>14</v>
      </c>
      <c r="AB16">
        <f t="shared" si="2"/>
        <v>0</v>
      </c>
    </row>
    <row r="17" spans="1:28">
      <c r="A17" s="11" t="s">
        <v>49</v>
      </c>
      <c r="B17" s="12"/>
      <c r="C17" s="25">
        <f t="shared" ref="C17:C18" si="13">26-TRUNC((ROW()+2)/3)</f>
        <v>20</v>
      </c>
      <c r="D17" s="25"/>
      <c r="E17" s="26"/>
      <c r="T17">
        <v>10</v>
      </c>
      <c r="U17" s="3" t="s">
        <v>11</v>
      </c>
      <c r="V17" s="4">
        <v>0.77900000000000003</v>
      </c>
      <c r="W17" s="4">
        <v>0.21</v>
      </c>
      <c r="X17" s="4">
        <v>2.8849999999999998</v>
      </c>
      <c r="Z17">
        <f t="shared" si="4"/>
        <v>20</v>
      </c>
      <c r="AA17">
        <v>15</v>
      </c>
      <c r="AB17">
        <f t="shared" si="2"/>
        <v>0</v>
      </c>
    </row>
    <row r="18" spans="1:28" ht="15.75" thickBot="1">
      <c r="A18" s="13" t="s">
        <v>50</v>
      </c>
      <c r="B18" s="14"/>
      <c r="C18" s="25">
        <f t="shared" si="13"/>
        <v>20</v>
      </c>
      <c r="D18" s="25"/>
      <c r="E18" s="26"/>
      <c r="T18">
        <v>9</v>
      </c>
      <c r="U18" s="3" t="s">
        <v>12</v>
      </c>
      <c r="V18" s="4">
        <v>1.0269999999999999</v>
      </c>
      <c r="W18" s="4">
        <v>0.28599999999999998</v>
      </c>
      <c r="X18" s="4">
        <v>3.6930000000000001</v>
      </c>
      <c r="Z18">
        <f t="shared" si="4"/>
        <v>19</v>
      </c>
      <c r="AA18" s="24">
        <v>16</v>
      </c>
      <c r="AB18">
        <f t="shared" si="2"/>
        <v>0</v>
      </c>
    </row>
    <row r="19" spans="1:28" ht="15.75" thickTop="1">
      <c r="A19" s="9" t="s">
        <v>21</v>
      </c>
      <c r="B19" s="10"/>
      <c r="C19" s="25"/>
      <c r="D19" s="25">
        <f t="shared" ref="D19" si="14">26-TRUNC((ROW()+2)/3)</f>
        <v>19</v>
      </c>
      <c r="E19" s="26"/>
      <c r="T19">
        <v>8</v>
      </c>
      <c r="U19" s="3" t="s">
        <v>13</v>
      </c>
      <c r="V19" s="4">
        <v>1.026</v>
      </c>
      <c r="W19" s="4">
        <v>0.373</v>
      </c>
      <c r="X19" s="4">
        <v>2.823</v>
      </c>
      <c r="Z19">
        <f t="shared" si="4"/>
        <v>19</v>
      </c>
      <c r="AA19">
        <v>17</v>
      </c>
      <c r="AB19">
        <f t="shared" si="2"/>
        <v>0</v>
      </c>
    </row>
    <row r="20" spans="1:28">
      <c r="A20" s="11" t="s">
        <v>22</v>
      </c>
      <c r="B20" s="12"/>
      <c r="C20" s="25">
        <f t="shared" ref="C20:C21" si="15">26-TRUNC((ROW()+2)/3)</f>
        <v>19</v>
      </c>
      <c r="D20" s="25"/>
      <c r="E20" s="26"/>
      <c r="T20">
        <v>7</v>
      </c>
      <c r="U20" s="3" t="s">
        <v>14</v>
      </c>
      <c r="V20" s="4">
        <v>1.0189999999999999</v>
      </c>
      <c r="W20" s="4">
        <v>0.24</v>
      </c>
      <c r="X20" s="4">
        <v>4.3289999999999997</v>
      </c>
      <c r="Z20">
        <f t="shared" si="4"/>
        <v>19</v>
      </c>
      <c r="AA20" s="24">
        <v>18</v>
      </c>
      <c r="AB20">
        <f t="shared" si="2"/>
        <v>0</v>
      </c>
    </row>
    <row r="21" spans="1:28" ht="15.75" thickBot="1">
      <c r="A21" s="13" t="s">
        <v>23</v>
      </c>
      <c r="B21" s="14"/>
      <c r="C21" s="25">
        <f t="shared" si="15"/>
        <v>19</v>
      </c>
      <c r="D21" s="25"/>
      <c r="E21" s="26"/>
      <c r="T21">
        <v>6</v>
      </c>
      <c r="U21" s="3" t="s">
        <v>15</v>
      </c>
      <c r="V21" s="8">
        <v>0.89700000000000002</v>
      </c>
      <c r="W21" s="4">
        <v>0.33400000000000002</v>
      </c>
      <c r="X21" s="4">
        <v>2.4129999999999998</v>
      </c>
      <c r="Z21">
        <f t="shared" si="4"/>
        <v>18</v>
      </c>
      <c r="AA21">
        <v>19</v>
      </c>
      <c r="AB21">
        <f t="shared" si="2"/>
        <v>0</v>
      </c>
    </row>
    <row r="22" spans="1:28" ht="15.75" thickTop="1">
      <c r="A22" s="9" t="s">
        <v>48</v>
      </c>
      <c r="B22" s="10"/>
      <c r="C22" s="25"/>
      <c r="D22" s="25">
        <f t="shared" ref="D22" si="16">26-TRUNC((ROW()+2)/3)</f>
        <v>18</v>
      </c>
      <c r="E22" s="26"/>
      <c r="T22">
        <v>5</v>
      </c>
      <c r="U22" s="3" t="s">
        <v>16</v>
      </c>
      <c r="V22" s="4">
        <v>0.47499999999999998</v>
      </c>
      <c r="W22" s="4">
        <v>0.223</v>
      </c>
      <c r="X22" s="4">
        <v>1.0089999999999999</v>
      </c>
      <c r="Z22">
        <f t="shared" si="4"/>
        <v>18</v>
      </c>
      <c r="AA22" s="24">
        <v>20</v>
      </c>
      <c r="AB22">
        <f t="shared" si="2"/>
        <v>0</v>
      </c>
    </row>
    <row r="23" spans="1:28">
      <c r="A23" s="11" t="s">
        <v>49</v>
      </c>
      <c r="B23" s="12"/>
      <c r="C23" s="25">
        <f t="shared" ref="C23:C24" si="17">26-TRUNC((ROW()+2)/3)</f>
        <v>18</v>
      </c>
      <c r="D23" s="25"/>
      <c r="E23" s="26"/>
      <c r="T23">
        <v>4</v>
      </c>
      <c r="U23" s="3" t="s">
        <v>17</v>
      </c>
      <c r="V23" s="4">
        <v>1.004</v>
      </c>
      <c r="W23" s="4">
        <v>0.50800000000000001</v>
      </c>
      <c r="X23" s="4">
        <v>1.984</v>
      </c>
      <c r="Z23">
        <f t="shared" si="4"/>
        <v>18</v>
      </c>
      <c r="AA23">
        <v>21</v>
      </c>
      <c r="AB23">
        <f t="shared" si="2"/>
        <v>0</v>
      </c>
    </row>
    <row r="24" spans="1:28" ht="15.75" thickBot="1">
      <c r="A24" s="13" t="s">
        <v>23</v>
      </c>
      <c r="B24" s="14"/>
      <c r="C24" s="25">
        <f t="shared" si="17"/>
        <v>18</v>
      </c>
      <c r="D24" s="25"/>
      <c r="E24" s="26"/>
      <c r="T24">
        <v>3</v>
      </c>
      <c r="U24" s="3" t="s">
        <v>18</v>
      </c>
      <c r="V24" s="4">
        <v>0.97399999999999998</v>
      </c>
      <c r="W24" s="4">
        <v>0.28199999999999997</v>
      </c>
      <c r="X24" s="4">
        <v>3.3610000000000002</v>
      </c>
      <c r="Z24">
        <f t="shared" si="4"/>
        <v>17</v>
      </c>
      <c r="AA24" s="24">
        <v>22</v>
      </c>
      <c r="AB24" s="7" t="str">
        <f t="shared" si="2"/>
        <v>Point Estimate</v>
      </c>
    </row>
    <row r="25" spans="1:28" ht="15.75" thickTop="1">
      <c r="A25" s="9" t="s">
        <v>21</v>
      </c>
      <c r="B25" s="10"/>
      <c r="C25" s="25"/>
      <c r="D25" s="25">
        <f t="shared" ref="D25" si="18">26-TRUNC((ROW()+2)/3)</f>
        <v>17</v>
      </c>
      <c r="E25" s="26"/>
      <c r="T25">
        <v>2</v>
      </c>
      <c r="U25" s="3" t="s">
        <v>19</v>
      </c>
      <c r="V25" s="4">
        <v>0.70899999999999996</v>
      </c>
      <c r="W25" s="4">
        <v>0.186</v>
      </c>
      <c r="X25" s="4">
        <v>2.7080000000000002</v>
      </c>
      <c r="Z25">
        <f t="shared" si="4"/>
        <v>17</v>
      </c>
      <c r="AA25">
        <v>23</v>
      </c>
      <c r="AB25" t="str">
        <f t="shared" si="2"/>
        <v>95% Wald
 Confidence Limits</v>
      </c>
    </row>
    <row r="26" spans="1:28">
      <c r="A26" s="11" t="s">
        <v>22</v>
      </c>
      <c r="B26" s="12"/>
      <c r="C26" s="25">
        <f t="shared" ref="C26:C27" si="19">26-TRUNC((ROW()+2)/3)</f>
        <v>17</v>
      </c>
      <c r="D26" s="25"/>
      <c r="E26" s="26"/>
      <c r="T26">
        <v>1</v>
      </c>
      <c r="U26" s="3" t="s">
        <v>20</v>
      </c>
      <c r="V26" s="4">
        <v>1.196</v>
      </c>
      <c r="W26" s="4">
        <v>0.48</v>
      </c>
      <c r="X26" s="4">
        <v>2.9780000000000002</v>
      </c>
      <c r="Z26">
        <f t="shared" si="4"/>
        <v>17</v>
      </c>
      <c r="AA26" s="24">
        <v>24</v>
      </c>
      <c r="AB26">
        <f t="shared" si="2"/>
        <v>0</v>
      </c>
    </row>
    <row r="27" spans="1:28" ht="15.75" thickBot="1">
      <c r="A27" s="13" t="s">
        <v>23</v>
      </c>
      <c r="B27" s="14"/>
      <c r="C27" s="25">
        <f t="shared" si="19"/>
        <v>17</v>
      </c>
      <c r="D27" s="25"/>
      <c r="E27" s="26"/>
      <c r="Z27">
        <f t="shared" si="4"/>
        <v>16</v>
      </c>
      <c r="AA27">
        <v>25</v>
      </c>
      <c r="AB27">
        <f t="shared" si="2"/>
        <v>0.995</v>
      </c>
    </row>
    <row r="28" spans="1:28" ht="15.75" thickTop="1">
      <c r="A28" s="9" t="s">
        <v>21</v>
      </c>
      <c r="B28" s="10">
        <v>0.995</v>
      </c>
      <c r="C28" s="25"/>
      <c r="D28" s="25">
        <f t="shared" ref="D28" si="20">26-TRUNC((ROW()+2)/3)</f>
        <v>16</v>
      </c>
      <c r="E28" s="26"/>
      <c r="Z28">
        <f t="shared" si="4"/>
        <v>16</v>
      </c>
      <c r="AA28" s="24">
        <v>26</v>
      </c>
      <c r="AB28">
        <f t="shared" si="2"/>
        <v>0.98299999999999998</v>
      </c>
    </row>
    <row r="29" spans="1:28">
      <c r="A29" s="11" t="s">
        <v>22</v>
      </c>
      <c r="B29" s="12">
        <v>0.98299999999999998</v>
      </c>
      <c r="C29" s="25">
        <f t="shared" ref="C29:C30" si="21">26-TRUNC((ROW()+2)/3)</f>
        <v>16</v>
      </c>
      <c r="D29" s="25"/>
      <c r="E29" s="26"/>
      <c r="Z29">
        <f t="shared" si="4"/>
        <v>16</v>
      </c>
      <c r="AA29">
        <v>27</v>
      </c>
      <c r="AB29">
        <f t="shared" si="2"/>
        <v>1.008</v>
      </c>
    </row>
    <row r="30" spans="1:28" ht="15.75" thickBot="1">
      <c r="A30" s="13" t="s">
        <v>23</v>
      </c>
      <c r="B30" s="14">
        <v>1.008</v>
      </c>
      <c r="C30" s="25">
        <f t="shared" si="21"/>
        <v>16</v>
      </c>
      <c r="D30" s="25"/>
      <c r="E30" s="26"/>
      <c r="Z30">
        <f t="shared" si="4"/>
        <v>15</v>
      </c>
      <c r="AA30" s="24">
        <v>28</v>
      </c>
      <c r="AB30">
        <f t="shared" si="2"/>
        <v>1.1879999999999999</v>
      </c>
    </row>
    <row r="31" spans="1:28" ht="15.75" thickTop="1">
      <c r="A31" s="9" t="s">
        <v>21</v>
      </c>
      <c r="B31" s="10">
        <v>1.1879999999999999</v>
      </c>
      <c r="C31" s="25"/>
      <c r="D31" s="25">
        <f t="shared" ref="D31" si="22">26-TRUNC((ROW()+2)/3)</f>
        <v>15</v>
      </c>
      <c r="E31" s="26"/>
      <c r="Z31">
        <f t="shared" si="4"/>
        <v>15</v>
      </c>
      <c r="AA31">
        <v>29</v>
      </c>
      <c r="AB31">
        <f t="shared" si="2"/>
        <v>0.81699999999999995</v>
      </c>
    </row>
    <row r="32" spans="1:28">
      <c r="A32" s="11" t="s">
        <v>49</v>
      </c>
      <c r="B32" s="12">
        <v>0.81699999999999995</v>
      </c>
      <c r="C32" s="25">
        <f t="shared" ref="C32:C33" si="23">26-TRUNC((ROW()+2)/3)</f>
        <v>15</v>
      </c>
      <c r="D32" s="25"/>
      <c r="E32" s="26"/>
      <c r="Z32">
        <f t="shared" si="4"/>
        <v>15</v>
      </c>
      <c r="AA32" s="24">
        <v>30</v>
      </c>
      <c r="AB32">
        <f t="shared" si="2"/>
        <v>1.7250000000000001</v>
      </c>
    </row>
    <row r="33" spans="1:28" ht="15.75" thickBot="1">
      <c r="A33" s="13" t="s">
        <v>50</v>
      </c>
      <c r="B33" s="14">
        <v>1.7250000000000001</v>
      </c>
      <c r="C33" s="25">
        <f t="shared" si="23"/>
        <v>15</v>
      </c>
      <c r="D33" s="25"/>
      <c r="E33" s="26"/>
      <c r="Z33">
        <f t="shared" si="4"/>
        <v>14</v>
      </c>
      <c r="AA33">
        <v>31</v>
      </c>
      <c r="AB33">
        <f t="shared" si="2"/>
        <v>1.5009999999999999</v>
      </c>
    </row>
    <row r="34" spans="1:28" ht="15.75" thickTop="1">
      <c r="A34" s="9" t="s">
        <v>48</v>
      </c>
      <c r="B34" s="10">
        <v>1.5009999999999999</v>
      </c>
      <c r="C34" s="25"/>
      <c r="D34" s="25">
        <f t="shared" ref="D34" si="24">26-TRUNC((ROW()+2)/3)</f>
        <v>14</v>
      </c>
      <c r="E34" s="26"/>
      <c r="Z34">
        <f t="shared" si="4"/>
        <v>14</v>
      </c>
      <c r="AA34" s="24">
        <v>32</v>
      </c>
      <c r="AB34">
        <f t="shared" si="2"/>
        <v>1.0569999999999999</v>
      </c>
    </row>
    <row r="35" spans="1:28">
      <c r="A35" s="11" t="s">
        <v>22</v>
      </c>
      <c r="B35" s="12">
        <v>1.0569999999999999</v>
      </c>
      <c r="C35" s="25">
        <f t="shared" ref="C35:C36" si="25">26-TRUNC((ROW()+2)/3)</f>
        <v>14</v>
      </c>
      <c r="D35" s="25"/>
      <c r="E35" s="26"/>
      <c r="Z35">
        <f t="shared" si="4"/>
        <v>14</v>
      </c>
      <c r="AA35">
        <v>33</v>
      </c>
      <c r="AB35">
        <f t="shared" ref="AB35:AB66" si="26">INDEX($V$3:$X$26,ROUNDUP(AA35/3,0),IF(MOD(AA35,3)=0,3,MOD(AA35,3)))</f>
        <v>2.13</v>
      </c>
    </row>
    <row r="36" spans="1:28" ht="15.75" thickBot="1">
      <c r="A36" s="13" t="s">
        <v>23</v>
      </c>
      <c r="B36" s="14">
        <v>2.13</v>
      </c>
      <c r="C36" s="25">
        <f t="shared" si="25"/>
        <v>14</v>
      </c>
      <c r="D36" s="25"/>
      <c r="E36" s="26"/>
      <c r="Z36">
        <f t="shared" si="4"/>
        <v>13</v>
      </c>
      <c r="AA36" s="24">
        <v>34</v>
      </c>
      <c r="AB36">
        <f t="shared" si="26"/>
        <v>0.94499999999999995</v>
      </c>
    </row>
    <row r="37" spans="1:28" ht="15.75" thickTop="1">
      <c r="A37" s="9" t="s">
        <v>48</v>
      </c>
      <c r="B37" s="10">
        <v>0.94499999999999995</v>
      </c>
      <c r="C37" s="25"/>
      <c r="D37" s="25">
        <f t="shared" ref="D37" si="27">26-TRUNC((ROW()+2)/3)</f>
        <v>13</v>
      </c>
      <c r="E37" s="26"/>
      <c r="N37" s="15" t="s">
        <v>24</v>
      </c>
      <c r="Z37">
        <f t="shared" si="4"/>
        <v>13</v>
      </c>
      <c r="AA37">
        <v>35</v>
      </c>
      <c r="AB37">
        <f t="shared" si="26"/>
        <v>0.84799999999999998</v>
      </c>
    </row>
    <row r="38" spans="1:28">
      <c r="A38" s="11" t="s">
        <v>22</v>
      </c>
      <c r="B38" s="12">
        <v>0.84799999999999998</v>
      </c>
      <c r="C38" s="25">
        <f t="shared" ref="C38:C39" si="28">26-TRUNC((ROW()+2)/3)</f>
        <v>13</v>
      </c>
      <c r="D38" s="25"/>
      <c r="E38" s="26"/>
      <c r="Z38">
        <f t="shared" si="4"/>
        <v>13</v>
      </c>
      <c r="AA38" s="24">
        <v>36</v>
      </c>
      <c r="AB38">
        <f t="shared" si="26"/>
        <v>1.054</v>
      </c>
    </row>
    <row r="39" spans="1:28" ht="15.75" thickBot="1">
      <c r="A39" s="13" t="s">
        <v>23</v>
      </c>
      <c r="B39" s="14">
        <v>1.054</v>
      </c>
      <c r="C39" s="25">
        <f t="shared" si="28"/>
        <v>13</v>
      </c>
      <c r="D39" s="25"/>
      <c r="E39" s="26"/>
      <c r="Z39">
        <f t="shared" si="4"/>
        <v>12</v>
      </c>
      <c r="AA39">
        <v>37</v>
      </c>
      <c r="AB39">
        <f t="shared" si="26"/>
        <v>1.579</v>
      </c>
    </row>
    <row r="40" spans="1:28" ht="15.75" thickTop="1">
      <c r="A40" s="9" t="s">
        <v>48</v>
      </c>
      <c r="B40" s="10">
        <v>1.579</v>
      </c>
      <c r="C40" s="25"/>
      <c r="D40" s="25">
        <f t="shared" ref="D40" si="29">26-TRUNC((ROW()+2)/3)</f>
        <v>12</v>
      </c>
      <c r="E40" s="26"/>
      <c r="Z40">
        <f t="shared" si="4"/>
        <v>12</v>
      </c>
      <c r="AA40" s="24">
        <v>38</v>
      </c>
      <c r="AB40">
        <f t="shared" si="26"/>
        <v>0.35399999999999998</v>
      </c>
    </row>
    <row r="41" spans="1:28">
      <c r="A41" s="11" t="s">
        <v>22</v>
      </c>
      <c r="B41" s="12">
        <v>0.35399999999999998</v>
      </c>
      <c r="C41" s="25">
        <f t="shared" ref="C41:C42" si="30">26-TRUNC((ROW()+2)/3)</f>
        <v>12</v>
      </c>
      <c r="D41" s="25"/>
      <c r="E41" s="26"/>
      <c r="G41" t="s">
        <v>51</v>
      </c>
      <c r="Z41">
        <f t="shared" si="4"/>
        <v>12</v>
      </c>
      <c r="AA41">
        <v>39</v>
      </c>
      <c r="AB41">
        <f t="shared" si="26"/>
        <v>7.0469999999999997</v>
      </c>
    </row>
    <row r="42" spans="1:28" ht="15.75" thickBot="1">
      <c r="A42" s="13" t="s">
        <v>50</v>
      </c>
      <c r="B42" s="14">
        <v>7.0469999999999997</v>
      </c>
      <c r="C42" s="25">
        <f t="shared" si="30"/>
        <v>12</v>
      </c>
      <c r="D42" s="25"/>
      <c r="E42" s="26"/>
      <c r="Z42">
        <f t="shared" si="4"/>
        <v>11</v>
      </c>
      <c r="AA42" s="24">
        <v>40</v>
      </c>
      <c r="AB42">
        <f t="shared" si="26"/>
        <v>0.43099999999999999</v>
      </c>
    </row>
    <row r="43" spans="1:28" ht="15.75" thickTop="1">
      <c r="A43" s="9" t="s">
        <v>21</v>
      </c>
      <c r="B43" s="10">
        <v>0.43099999999999999</v>
      </c>
      <c r="C43" s="25"/>
      <c r="D43" s="25">
        <f t="shared" ref="D43" si="31">26-TRUNC((ROW()+2)/3)</f>
        <v>11</v>
      </c>
      <c r="E43" s="26"/>
      <c r="Z43">
        <f t="shared" si="4"/>
        <v>11</v>
      </c>
      <c r="AA43">
        <v>41</v>
      </c>
      <c r="AB43">
        <f t="shared" si="26"/>
        <v>0.106</v>
      </c>
    </row>
    <row r="44" spans="1:28">
      <c r="A44" s="11" t="s">
        <v>22</v>
      </c>
      <c r="B44" s="12">
        <v>0.106</v>
      </c>
      <c r="C44" s="25">
        <f t="shared" ref="C44:C45" si="32">26-TRUNC((ROW()+2)/3)</f>
        <v>11</v>
      </c>
      <c r="D44" s="25"/>
      <c r="E44" s="26"/>
      <c r="Z44">
        <f t="shared" si="4"/>
        <v>11</v>
      </c>
      <c r="AA44" s="24">
        <v>42</v>
      </c>
      <c r="AB44">
        <f t="shared" si="26"/>
        <v>1.746</v>
      </c>
    </row>
    <row r="45" spans="1:28" ht="15.75" thickBot="1">
      <c r="A45" s="13" t="s">
        <v>23</v>
      </c>
      <c r="B45" s="14">
        <v>1.746</v>
      </c>
      <c r="C45" s="25">
        <f t="shared" si="32"/>
        <v>11</v>
      </c>
      <c r="D45" s="25"/>
      <c r="E45" s="26"/>
      <c r="Z45">
        <f t="shared" si="4"/>
        <v>10</v>
      </c>
      <c r="AA45">
        <v>43</v>
      </c>
      <c r="AB45">
        <f t="shared" si="26"/>
        <v>0.77900000000000003</v>
      </c>
    </row>
    <row r="46" spans="1:28" ht="15.75" thickTop="1">
      <c r="A46" s="9" t="s">
        <v>21</v>
      </c>
      <c r="B46" s="10">
        <v>0.77900000000000003</v>
      </c>
      <c r="C46" s="25"/>
      <c r="D46" s="25">
        <f t="shared" ref="D46" si="33">26-TRUNC((ROW()+2)/3)</f>
        <v>10</v>
      </c>
      <c r="E46" s="26"/>
      <c r="Z46">
        <f t="shared" si="4"/>
        <v>10</v>
      </c>
      <c r="AA46" s="24">
        <v>44</v>
      </c>
      <c r="AB46">
        <f t="shared" si="26"/>
        <v>0.21</v>
      </c>
    </row>
    <row r="47" spans="1:28">
      <c r="A47" s="11" t="s">
        <v>22</v>
      </c>
      <c r="B47" s="12">
        <v>0.21</v>
      </c>
      <c r="C47" s="25">
        <f t="shared" ref="C47:C48" si="34">26-TRUNC((ROW()+2)/3)</f>
        <v>10</v>
      </c>
      <c r="D47" s="25"/>
      <c r="E47" s="26"/>
      <c r="Z47">
        <f t="shared" si="4"/>
        <v>10</v>
      </c>
      <c r="AA47">
        <v>45</v>
      </c>
      <c r="AB47">
        <f t="shared" si="26"/>
        <v>2.8849999999999998</v>
      </c>
    </row>
    <row r="48" spans="1:28" ht="15.75" thickBot="1">
      <c r="A48" s="13" t="s">
        <v>50</v>
      </c>
      <c r="B48" s="14">
        <v>2.8849999999999998</v>
      </c>
      <c r="C48" s="25">
        <f t="shared" si="34"/>
        <v>10</v>
      </c>
      <c r="D48" s="25"/>
      <c r="E48" s="26"/>
      <c r="Z48">
        <f t="shared" si="4"/>
        <v>9</v>
      </c>
      <c r="AA48" s="24">
        <v>46</v>
      </c>
      <c r="AB48">
        <f t="shared" si="26"/>
        <v>1.0269999999999999</v>
      </c>
    </row>
    <row r="49" spans="1:28" ht="15.75" thickTop="1">
      <c r="A49" s="9" t="s">
        <v>21</v>
      </c>
      <c r="B49" s="10">
        <v>1.0269999999999999</v>
      </c>
      <c r="C49" s="25"/>
      <c r="D49" s="25">
        <f t="shared" ref="D49" si="35">26-TRUNC((ROW()+2)/3)</f>
        <v>9</v>
      </c>
      <c r="E49" s="25"/>
      <c r="Z49">
        <f t="shared" si="4"/>
        <v>9</v>
      </c>
      <c r="AA49">
        <v>47</v>
      </c>
      <c r="AB49">
        <f t="shared" si="26"/>
        <v>0.28599999999999998</v>
      </c>
    </row>
    <row r="50" spans="1:28">
      <c r="A50" s="11" t="s">
        <v>22</v>
      </c>
      <c r="B50" s="12">
        <v>0.28599999999999998</v>
      </c>
      <c r="C50" s="25">
        <f t="shared" ref="C50:C51" si="36">26-TRUNC((ROW()+2)/3)</f>
        <v>9</v>
      </c>
      <c r="D50" s="25"/>
      <c r="E50" s="25"/>
      <c r="Z50">
        <f t="shared" si="4"/>
        <v>9</v>
      </c>
      <c r="AA50" s="24">
        <v>48</v>
      </c>
      <c r="AB50">
        <f t="shared" si="26"/>
        <v>3.6930000000000001</v>
      </c>
    </row>
    <row r="51" spans="1:28" ht="15.75" thickBot="1">
      <c r="A51" s="13" t="s">
        <v>23</v>
      </c>
      <c r="B51" s="14">
        <v>3.6930000000000001</v>
      </c>
      <c r="C51" s="25">
        <f t="shared" si="36"/>
        <v>9</v>
      </c>
      <c r="D51" s="25"/>
      <c r="E51" s="25"/>
      <c r="Z51">
        <f t="shared" si="4"/>
        <v>8</v>
      </c>
      <c r="AA51">
        <v>49</v>
      </c>
      <c r="AB51">
        <f t="shared" si="26"/>
        <v>1.026</v>
      </c>
    </row>
    <row r="52" spans="1:28" ht="15.75" thickTop="1">
      <c r="A52" s="9" t="s">
        <v>21</v>
      </c>
      <c r="B52" s="10">
        <v>1.026</v>
      </c>
      <c r="C52" s="25"/>
      <c r="D52" s="25">
        <f t="shared" ref="D52" si="37">26-TRUNC((ROW()+2)/3)</f>
        <v>8</v>
      </c>
      <c r="E52" s="25"/>
      <c r="Z52">
        <f t="shared" si="4"/>
        <v>8</v>
      </c>
      <c r="AA52" s="24">
        <v>50</v>
      </c>
      <c r="AB52">
        <f t="shared" si="26"/>
        <v>0.373</v>
      </c>
    </row>
    <row r="53" spans="1:28">
      <c r="A53" s="11" t="s">
        <v>22</v>
      </c>
      <c r="B53" s="12">
        <v>0.373</v>
      </c>
      <c r="C53" s="25">
        <f t="shared" ref="C53:C54" si="38">26-TRUNC((ROW()+2)/3)</f>
        <v>8</v>
      </c>
      <c r="D53" s="25"/>
      <c r="E53" s="25"/>
      <c r="Z53">
        <f t="shared" si="4"/>
        <v>8</v>
      </c>
      <c r="AA53">
        <v>51</v>
      </c>
      <c r="AB53">
        <f t="shared" si="26"/>
        <v>2.823</v>
      </c>
    </row>
    <row r="54" spans="1:28" ht="15.75" thickBot="1">
      <c r="A54" s="13" t="s">
        <v>23</v>
      </c>
      <c r="B54" s="14">
        <v>2.823</v>
      </c>
      <c r="C54" s="25">
        <f t="shared" si="38"/>
        <v>8</v>
      </c>
      <c r="D54" s="25"/>
      <c r="E54" s="25"/>
      <c r="Z54">
        <f t="shared" si="4"/>
        <v>7</v>
      </c>
      <c r="AA54" s="24">
        <v>52</v>
      </c>
      <c r="AB54">
        <f t="shared" si="26"/>
        <v>1.0189999999999999</v>
      </c>
    </row>
    <row r="55" spans="1:28" ht="15.75" thickTop="1">
      <c r="A55" s="9" t="s">
        <v>21</v>
      </c>
      <c r="B55" s="10">
        <v>1.0189999999999999</v>
      </c>
      <c r="C55" s="25"/>
      <c r="D55" s="25">
        <f t="shared" ref="D55" si="39">26-TRUNC((ROW()+2)/3)</f>
        <v>7</v>
      </c>
      <c r="E55" s="25"/>
      <c r="Z55">
        <f t="shared" si="4"/>
        <v>7</v>
      </c>
      <c r="AA55">
        <v>53</v>
      </c>
      <c r="AB55">
        <f t="shared" si="26"/>
        <v>0.24</v>
      </c>
    </row>
    <row r="56" spans="1:28">
      <c r="A56" s="11" t="s">
        <v>22</v>
      </c>
      <c r="B56" s="12">
        <v>0.24</v>
      </c>
      <c r="C56" s="25">
        <f t="shared" ref="C56:C57" si="40">26-TRUNC((ROW()+2)/3)</f>
        <v>7</v>
      </c>
      <c r="D56" s="25"/>
      <c r="E56" s="25"/>
      <c r="Z56">
        <f t="shared" si="4"/>
        <v>7</v>
      </c>
      <c r="AA56" s="24">
        <v>54</v>
      </c>
      <c r="AB56">
        <f t="shared" si="26"/>
        <v>4.3289999999999997</v>
      </c>
    </row>
    <row r="57" spans="1:28" ht="15.75" thickBot="1">
      <c r="A57" s="13" t="s">
        <v>23</v>
      </c>
      <c r="B57" s="14">
        <v>4.3289999999999997</v>
      </c>
      <c r="C57" s="25">
        <f t="shared" si="40"/>
        <v>7</v>
      </c>
      <c r="D57" s="25"/>
      <c r="E57" s="25"/>
      <c r="Z57">
        <f t="shared" si="4"/>
        <v>6</v>
      </c>
      <c r="AA57">
        <v>55</v>
      </c>
      <c r="AB57">
        <f t="shared" si="26"/>
        <v>0.89700000000000002</v>
      </c>
    </row>
    <row r="58" spans="1:28" ht="15.75" thickTop="1">
      <c r="A58" s="9" t="s">
        <v>48</v>
      </c>
      <c r="B58" s="10">
        <v>0.89700000000000002</v>
      </c>
      <c r="C58" s="25"/>
      <c r="D58" s="25">
        <f t="shared" ref="D58" si="41">26-TRUNC((ROW()+2)/3)</f>
        <v>6</v>
      </c>
      <c r="E58" s="25"/>
      <c r="Z58">
        <f t="shared" si="4"/>
        <v>6</v>
      </c>
      <c r="AA58" s="24">
        <v>56</v>
      </c>
      <c r="AB58">
        <f t="shared" si="26"/>
        <v>0.33400000000000002</v>
      </c>
    </row>
    <row r="59" spans="1:28">
      <c r="A59" s="11" t="s">
        <v>22</v>
      </c>
      <c r="B59" s="12">
        <v>0.33400000000000002</v>
      </c>
      <c r="C59" s="25">
        <f t="shared" ref="C59:C60" si="42">26-TRUNC((ROW()+2)/3)</f>
        <v>6</v>
      </c>
      <c r="D59" s="25"/>
      <c r="E59" s="25"/>
      <c r="Z59">
        <f t="shared" si="4"/>
        <v>6</v>
      </c>
      <c r="AA59">
        <v>57</v>
      </c>
      <c r="AB59">
        <f t="shared" si="26"/>
        <v>2.4129999999999998</v>
      </c>
    </row>
    <row r="60" spans="1:28" ht="15.75" thickBot="1">
      <c r="A60" s="13" t="s">
        <v>23</v>
      </c>
      <c r="B60" s="14">
        <v>2.4129999999999998</v>
      </c>
      <c r="C60" s="25">
        <f t="shared" si="42"/>
        <v>6</v>
      </c>
      <c r="D60" s="25"/>
      <c r="E60" s="25"/>
      <c r="Z60">
        <f t="shared" si="4"/>
        <v>5</v>
      </c>
      <c r="AA60" s="24">
        <v>58</v>
      </c>
      <c r="AB60">
        <f t="shared" si="26"/>
        <v>0.47499999999999998</v>
      </c>
    </row>
    <row r="61" spans="1:28" ht="15.75" thickTop="1">
      <c r="A61" s="9" t="s">
        <v>21</v>
      </c>
      <c r="B61" s="10">
        <v>0.47499999999999998</v>
      </c>
      <c r="C61" s="25"/>
      <c r="D61" s="25">
        <f t="shared" ref="D61" si="43">26-TRUNC((ROW()+2)/3)</f>
        <v>5</v>
      </c>
      <c r="E61" s="25"/>
      <c r="Z61">
        <f t="shared" si="4"/>
        <v>5</v>
      </c>
      <c r="AA61">
        <v>59</v>
      </c>
      <c r="AB61">
        <f t="shared" si="26"/>
        <v>0.223</v>
      </c>
    </row>
    <row r="62" spans="1:28">
      <c r="A62" s="11" t="s">
        <v>22</v>
      </c>
      <c r="B62" s="12">
        <v>0.223</v>
      </c>
      <c r="C62" s="25">
        <f t="shared" ref="C62:C63" si="44">26-TRUNC((ROW()+2)/3)</f>
        <v>5</v>
      </c>
      <c r="D62" s="25"/>
      <c r="E62" s="25"/>
      <c r="Z62">
        <f t="shared" si="4"/>
        <v>5</v>
      </c>
      <c r="AA62" s="24">
        <v>60</v>
      </c>
      <c r="AB62">
        <f t="shared" si="26"/>
        <v>1.0089999999999999</v>
      </c>
    </row>
    <row r="63" spans="1:28" ht="15.75" thickBot="1">
      <c r="A63" s="13" t="s">
        <v>23</v>
      </c>
      <c r="B63" s="14">
        <v>1.0089999999999999</v>
      </c>
      <c r="C63" s="25">
        <f t="shared" si="44"/>
        <v>5</v>
      </c>
      <c r="D63" s="25"/>
      <c r="E63" s="25"/>
      <c r="Z63">
        <f t="shared" si="4"/>
        <v>4</v>
      </c>
      <c r="AA63">
        <v>61</v>
      </c>
      <c r="AB63">
        <f t="shared" si="26"/>
        <v>1.004</v>
      </c>
    </row>
    <row r="64" spans="1:28" ht="15.75" thickTop="1">
      <c r="A64" s="9" t="s">
        <v>21</v>
      </c>
      <c r="B64" s="10">
        <v>1.004</v>
      </c>
      <c r="C64" s="25"/>
      <c r="D64" s="25">
        <f t="shared" ref="D64" si="45">26-TRUNC((ROW()+2)/3)</f>
        <v>4</v>
      </c>
      <c r="E64" s="25"/>
      <c r="Z64">
        <f t="shared" si="4"/>
        <v>4</v>
      </c>
      <c r="AA64" s="24">
        <v>62</v>
      </c>
      <c r="AB64">
        <f t="shared" si="26"/>
        <v>0.50800000000000001</v>
      </c>
    </row>
    <row r="65" spans="1:28">
      <c r="A65" s="11" t="s">
        <v>22</v>
      </c>
      <c r="B65" s="12">
        <v>0.50800000000000001</v>
      </c>
      <c r="C65" s="25">
        <f t="shared" ref="C65:C66" si="46">26-TRUNC((ROW()+2)/3)</f>
        <v>4</v>
      </c>
      <c r="D65" s="25"/>
      <c r="E65" s="25"/>
      <c r="Z65">
        <f t="shared" si="4"/>
        <v>4</v>
      </c>
      <c r="AA65">
        <v>63</v>
      </c>
      <c r="AB65">
        <f t="shared" si="26"/>
        <v>1.984</v>
      </c>
    </row>
    <row r="66" spans="1:28" ht="15.75" thickBot="1">
      <c r="A66" s="13" t="s">
        <v>23</v>
      </c>
      <c r="B66" s="14">
        <v>1.984</v>
      </c>
      <c r="C66" s="25">
        <f t="shared" si="46"/>
        <v>4</v>
      </c>
      <c r="D66" s="25"/>
      <c r="E66" s="25"/>
      <c r="Z66">
        <f t="shared" si="4"/>
        <v>3</v>
      </c>
      <c r="AA66" s="24">
        <v>64</v>
      </c>
      <c r="AB66">
        <f t="shared" si="26"/>
        <v>0.97399999999999998</v>
      </c>
    </row>
    <row r="67" spans="1:28" ht="15.75" thickTop="1">
      <c r="A67" s="9" t="s">
        <v>21</v>
      </c>
      <c r="B67" s="10">
        <v>0.97399999999999998</v>
      </c>
      <c r="C67" s="25"/>
      <c r="D67" s="25">
        <f t="shared" ref="D67" si="47">26-TRUNC((ROW()+2)/3)</f>
        <v>3</v>
      </c>
      <c r="E67" s="25"/>
      <c r="Z67">
        <f t="shared" si="4"/>
        <v>3</v>
      </c>
      <c r="AA67">
        <v>65</v>
      </c>
      <c r="AB67">
        <f t="shared" ref="AB67:AB98" si="48">INDEX($V$3:$X$26,ROUNDUP(AA67/3,0),IF(MOD(AA67,3)=0,3,MOD(AA67,3)))</f>
        <v>0.28199999999999997</v>
      </c>
    </row>
    <row r="68" spans="1:28">
      <c r="A68" s="11" t="s">
        <v>22</v>
      </c>
      <c r="B68" s="12">
        <v>0.28199999999999997</v>
      </c>
      <c r="C68" s="25">
        <f t="shared" ref="C68:C69" si="49">26-TRUNC((ROW()+2)/3)</f>
        <v>3</v>
      </c>
      <c r="D68" s="25"/>
      <c r="E68" s="25"/>
      <c r="Z68">
        <f t="shared" ref="Z68:Z74" si="50">25-TRUNC((ROW())/3)</f>
        <v>3</v>
      </c>
      <c r="AA68" s="24">
        <v>66</v>
      </c>
      <c r="AB68">
        <f t="shared" si="48"/>
        <v>3.3610000000000002</v>
      </c>
    </row>
    <row r="69" spans="1:28" ht="15.75" thickBot="1">
      <c r="A69" s="13" t="s">
        <v>23</v>
      </c>
      <c r="B69" s="14">
        <v>3.3610000000000002</v>
      </c>
      <c r="C69" s="25">
        <f t="shared" si="49"/>
        <v>3</v>
      </c>
      <c r="D69" s="25"/>
      <c r="E69" s="25"/>
      <c r="Z69">
        <f t="shared" si="50"/>
        <v>2</v>
      </c>
      <c r="AA69">
        <v>67</v>
      </c>
      <c r="AB69">
        <f t="shared" si="48"/>
        <v>0.70899999999999996</v>
      </c>
    </row>
    <row r="70" spans="1:28" ht="15.75" thickTop="1">
      <c r="A70" s="9" t="s">
        <v>21</v>
      </c>
      <c r="B70" s="10">
        <v>0.70899999999999996</v>
      </c>
      <c r="C70" s="25"/>
      <c r="D70" s="25">
        <f t="shared" ref="D70" si="51">26-TRUNC((ROW()+2)/3)</f>
        <v>2</v>
      </c>
      <c r="E70" s="25"/>
      <c r="Z70">
        <f t="shared" si="50"/>
        <v>2</v>
      </c>
      <c r="AA70" s="24">
        <v>68</v>
      </c>
      <c r="AB70">
        <f t="shared" si="48"/>
        <v>0.186</v>
      </c>
    </row>
    <row r="71" spans="1:28">
      <c r="A71" s="11" t="s">
        <v>22</v>
      </c>
      <c r="B71" s="12">
        <v>0.186</v>
      </c>
      <c r="C71" s="25">
        <f t="shared" ref="C71:C72" si="52">26-TRUNC((ROW()+2)/3)</f>
        <v>2</v>
      </c>
      <c r="D71" s="25"/>
      <c r="E71" s="25"/>
      <c r="Z71">
        <f t="shared" si="50"/>
        <v>2</v>
      </c>
      <c r="AA71">
        <v>69</v>
      </c>
      <c r="AB71">
        <f t="shared" si="48"/>
        <v>2.7080000000000002</v>
      </c>
    </row>
    <row r="72" spans="1:28" ht="15.75" thickBot="1">
      <c r="A72" s="13" t="s">
        <v>23</v>
      </c>
      <c r="B72" s="14">
        <v>2.7080000000000002</v>
      </c>
      <c r="C72" s="25">
        <f t="shared" si="52"/>
        <v>2</v>
      </c>
      <c r="D72" s="25"/>
      <c r="E72" s="25"/>
      <c r="Z72">
        <f t="shared" si="50"/>
        <v>1</v>
      </c>
      <c r="AA72" s="24">
        <v>70</v>
      </c>
      <c r="AB72">
        <f t="shared" si="48"/>
        <v>1.196</v>
      </c>
    </row>
    <row r="73" spans="1:28" ht="15.75" thickTop="1">
      <c r="A73" s="9" t="s">
        <v>21</v>
      </c>
      <c r="B73" s="10">
        <v>1.196</v>
      </c>
      <c r="C73" s="25"/>
      <c r="D73" s="25">
        <f t="shared" ref="D73" si="53">26-TRUNC((ROW()+2)/3)</f>
        <v>1</v>
      </c>
      <c r="E73" s="25"/>
      <c r="Z73">
        <f t="shared" si="50"/>
        <v>1</v>
      </c>
      <c r="AA73">
        <v>71</v>
      </c>
      <c r="AB73">
        <f t="shared" si="48"/>
        <v>0.48</v>
      </c>
    </row>
    <row r="74" spans="1:28">
      <c r="A74" s="11" t="s">
        <v>22</v>
      </c>
      <c r="B74" s="12">
        <v>0.48</v>
      </c>
      <c r="C74" s="25">
        <f t="shared" ref="C74:C75" si="54">26-TRUNC((ROW()+2)/3)</f>
        <v>1</v>
      </c>
      <c r="D74" s="25"/>
      <c r="E74" s="25"/>
      <c r="Z74">
        <f t="shared" si="50"/>
        <v>1</v>
      </c>
      <c r="AA74" s="24">
        <v>72</v>
      </c>
      <c r="AB74">
        <f t="shared" si="48"/>
        <v>2.9780000000000002</v>
      </c>
    </row>
    <row r="75" spans="1:28" ht="15.75" thickBot="1">
      <c r="A75" s="13" t="s">
        <v>23</v>
      </c>
      <c r="B75" s="14">
        <v>2.9780000000000002</v>
      </c>
      <c r="C75" s="25">
        <f t="shared" si="54"/>
        <v>1</v>
      </c>
      <c r="D75" s="25"/>
      <c r="E75" s="25"/>
    </row>
    <row r="76" spans="1:28" ht="15.75" thickTop="1"/>
    <row r="77" spans="1:28">
      <c r="B77" s="16">
        <v>1</v>
      </c>
      <c r="E77" s="23">
        <v>17</v>
      </c>
    </row>
    <row r="78" spans="1:28">
      <c r="B78" s="16">
        <v>1</v>
      </c>
      <c r="E78" s="23">
        <v>0</v>
      </c>
    </row>
  </sheetData>
  <mergeCells count="3">
    <mergeCell ref="U8:X8"/>
    <mergeCell ref="U9:X9"/>
    <mergeCell ref="W10:X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78"/>
  <sheetViews>
    <sheetView topLeftCell="Q1" zoomScale="70" zoomScaleNormal="70" workbookViewId="0">
      <selection activeCell="AC3" sqref="AC3"/>
    </sheetView>
  </sheetViews>
  <sheetFormatPr defaultRowHeight="15"/>
  <cols>
    <col min="3" max="5" width="9" style="22"/>
    <col min="18" max="18" width="9" customWidth="1"/>
  </cols>
  <sheetData>
    <row r="1" spans="1:35">
      <c r="A1" s="9" t="s">
        <v>48</v>
      </c>
      <c r="B1" s="10"/>
      <c r="C1" s="25"/>
      <c r="D1" s="25">
        <f>26-TRUNC((ROW()+2)/3)</f>
        <v>25</v>
      </c>
      <c r="E1" s="25"/>
      <c r="G1" s="22">
        <f>TRUNC((ROW()+2)/3)</f>
        <v>1</v>
      </c>
      <c r="H1">
        <f>26-TRUNC((ROW()+2)/3)</f>
        <v>25</v>
      </c>
      <c r="U1" s="31" t="s">
        <v>0</v>
      </c>
      <c r="V1" s="32"/>
      <c r="W1" s="32"/>
      <c r="X1" s="32"/>
    </row>
    <row r="2" spans="1:35">
      <c r="A2" s="11" t="s">
        <v>22</v>
      </c>
      <c r="B2" s="12"/>
      <c r="C2" s="25">
        <f>26-TRUNC((ROW()+2)/3)</f>
        <v>25</v>
      </c>
      <c r="D2" s="25"/>
      <c r="E2" s="25"/>
      <c r="G2" s="22">
        <f t="shared" ref="G2:G9" si="0">TRUNC((ROW()+2)/3)</f>
        <v>1</v>
      </c>
      <c r="H2">
        <f t="shared" ref="H2:H9" si="1">26-TRUNC((ROW()+2)/3)</f>
        <v>25</v>
      </c>
      <c r="U2" s="20" t="s">
        <v>1</v>
      </c>
      <c r="V2" s="19" t="s">
        <v>2</v>
      </c>
      <c r="W2" s="33" t="s">
        <v>3</v>
      </c>
      <c r="X2" s="34"/>
    </row>
    <row r="3" spans="1:35" ht="15.75" thickBot="1">
      <c r="A3" s="13" t="s">
        <v>23</v>
      </c>
      <c r="B3" s="14"/>
      <c r="C3" s="25">
        <f>26-TRUNC((ROW()+2)/3)</f>
        <v>25</v>
      </c>
      <c r="D3" s="25"/>
      <c r="E3" s="25"/>
      <c r="G3" s="22">
        <f t="shared" si="0"/>
        <v>1</v>
      </c>
      <c r="H3">
        <f t="shared" si="1"/>
        <v>25</v>
      </c>
      <c r="T3">
        <v>24</v>
      </c>
      <c r="U3" s="17" t="s">
        <v>25</v>
      </c>
      <c r="V3" s="21">
        <v>1.3380000000000001</v>
      </c>
      <c r="W3" s="18">
        <v>0.98899999999999999</v>
      </c>
      <c r="X3" s="18">
        <v>1.81</v>
      </c>
      <c r="Z3">
        <f>25-TRUNC((ROW())/3)</f>
        <v>24</v>
      </c>
      <c r="AA3">
        <v>1</v>
      </c>
      <c r="AB3">
        <f>INDEX($V$3:$X$26,ROUNDUP(AA3/3,0),IF(MOD(AA3,3)=0,3,MOD(AA3,3)))</f>
        <v>1.3380000000000001</v>
      </c>
      <c r="AC3">
        <f>INDEX($V$3:$X$26,TRUNC(AA3/3,0),IF(MOD(AA3,3)=0,3,MOD(AA3,3)))</f>
        <v>1.3380000000000001</v>
      </c>
      <c r="AD3">
        <f>ROUNDUP(AA3/3,0)</f>
        <v>1</v>
      </c>
      <c r="AE3">
        <f>TRUNC((AA3+2)/3)</f>
        <v>1</v>
      </c>
      <c r="AF3">
        <f>IF(MOD(AA3,3)=0,3,MOD(AA3,3))</f>
        <v>1</v>
      </c>
      <c r="AG3">
        <f>MOD(AA3,3)</f>
        <v>1</v>
      </c>
      <c r="AH3">
        <f>MOD(AA3,3)+1</f>
        <v>2</v>
      </c>
      <c r="AI3">
        <f>MOD(AA3-1,3)+1</f>
        <v>1</v>
      </c>
    </row>
    <row r="4" spans="1:35" ht="15.75" thickTop="1">
      <c r="A4" s="9" t="s">
        <v>21</v>
      </c>
      <c r="B4" s="10">
        <v>1.3380000000000001</v>
      </c>
      <c r="C4" s="25"/>
      <c r="D4" s="25">
        <f t="shared" ref="D4" si="2">26-TRUNC((ROW()+2)/3)</f>
        <v>24</v>
      </c>
      <c r="E4" s="25"/>
      <c r="G4" s="22">
        <f t="shared" si="0"/>
        <v>2</v>
      </c>
      <c r="H4">
        <f t="shared" si="1"/>
        <v>24</v>
      </c>
      <c r="T4">
        <v>23</v>
      </c>
      <c r="U4" s="17" t="s">
        <v>26</v>
      </c>
      <c r="V4" s="18">
        <v>0.69099999999999995</v>
      </c>
      <c r="W4" s="18">
        <v>0.35899999999999999</v>
      </c>
      <c r="X4" s="18">
        <v>1.3320000000000001</v>
      </c>
      <c r="Z4">
        <f t="shared" ref="Z4:Z67" si="3">25-TRUNC((ROW())/3)</f>
        <v>24</v>
      </c>
      <c r="AA4" s="24">
        <v>2</v>
      </c>
      <c r="AB4">
        <f t="shared" ref="AB4:AB67" si="4">INDEX($V$3:$X$26,ROUNDUP(AA4/3,0),IF(MOD(AA4,3)=0,3,MOD(AA4,3)))</f>
        <v>0.98899999999999999</v>
      </c>
      <c r="AC4">
        <f t="shared" ref="AC4:AC7" si="5">INDEX($V$3:$X$26,TRUNC(AA4/3,0),IF(MOD(AA4,3)=0,3,MOD(AA4,3)))</f>
        <v>0.35899999999999999</v>
      </c>
      <c r="AD4">
        <f t="shared" ref="AD4:AD15" si="6">ROUNDUP(AA4/3,0)</f>
        <v>1</v>
      </c>
      <c r="AE4">
        <f t="shared" ref="AE4:AE11" si="7">TRUNC((AA4+2)/3)</f>
        <v>1</v>
      </c>
      <c r="AF4">
        <f t="shared" ref="AF4:AF14" si="8">IF(MOD(AA4,3)=0,3,MOD(AA4,3))</f>
        <v>2</v>
      </c>
      <c r="AG4">
        <f t="shared" ref="AG4:AG14" si="9">MOD(AA4,3)</f>
        <v>2</v>
      </c>
      <c r="AH4">
        <f t="shared" ref="AH4:AH14" si="10">MOD(AA4,3)+1</f>
        <v>3</v>
      </c>
      <c r="AI4">
        <f t="shared" ref="AI4:AI14" si="11">MOD(AA4-1,3)+1</f>
        <v>2</v>
      </c>
    </row>
    <row r="5" spans="1:35">
      <c r="A5" s="11" t="s">
        <v>22</v>
      </c>
      <c r="B5" s="12">
        <v>0.98899999999999999</v>
      </c>
      <c r="C5" s="25">
        <f t="shared" ref="C5:C6" si="12">26-TRUNC((ROW()+2)/3)</f>
        <v>24</v>
      </c>
      <c r="D5" s="25"/>
      <c r="E5" s="25"/>
      <c r="G5" s="22">
        <f t="shared" si="0"/>
        <v>2</v>
      </c>
      <c r="H5">
        <f t="shared" si="1"/>
        <v>24</v>
      </c>
      <c r="T5">
        <v>22</v>
      </c>
      <c r="U5" s="17" t="s">
        <v>27</v>
      </c>
      <c r="V5" s="18">
        <v>1.3029999999999999</v>
      </c>
      <c r="W5" s="18">
        <v>0.52</v>
      </c>
      <c r="X5" s="18">
        <v>3.27</v>
      </c>
      <c r="Z5">
        <f t="shared" si="3"/>
        <v>24</v>
      </c>
      <c r="AA5">
        <v>3</v>
      </c>
      <c r="AB5">
        <f t="shared" si="4"/>
        <v>1.81</v>
      </c>
      <c r="AC5">
        <f t="shared" si="5"/>
        <v>1.81</v>
      </c>
      <c r="AD5">
        <f t="shared" si="6"/>
        <v>1</v>
      </c>
      <c r="AE5">
        <f t="shared" si="7"/>
        <v>1</v>
      </c>
      <c r="AF5">
        <f t="shared" si="8"/>
        <v>3</v>
      </c>
      <c r="AG5">
        <f t="shared" si="9"/>
        <v>0</v>
      </c>
      <c r="AH5">
        <f t="shared" si="10"/>
        <v>1</v>
      </c>
      <c r="AI5">
        <f t="shared" si="11"/>
        <v>3</v>
      </c>
    </row>
    <row r="6" spans="1:35" ht="15.75" thickBot="1">
      <c r="A6" s="13" t="s">
        <v>23</v>
      </c>
      <c r="B6" s="14">
        <v>1.81</v>
      </c>
      <c r="C6" s="25">
        <f t="shared" si="12"/>
        <v>24</v>
      </c>
      <c r="D6" s="25"/>
      <c r="E6" s="25"/>
      <c r="G6" s="22">
        <f t="shared" si="0"/>
        <v>2</v>
      </c>
      <c r="H6">
        <f t="shared" si="1"/>
        <v>24</v>
      </c>
      <c r="T6">
        <v>21</v>
      </c>
      <c r="U6" s="17" t="s">
        <v>28</v>
      </c>
      <c r="V6" s="18">
        <v>0.35799999999999998</v>
      </c>
      <c r="W6" s="18">
        <v>0.18099999999999999</v>
      </c>
      <c r="X6" s="18">
        <v>0.70799999999999996</v>
      </c>
      <c r="Z6">
        <f t="shared" si="3"/>
        <v>23</v>
      </c>
      <c r="AA6" s="24">
        <v>4</v>
      </c>
      <c r="AB6">
        <f t="shared" si="4"/>
        <v>0.69099999999999995</v>
      </c>
      <c r="AC6">
        <f t="shared" si="5"/>
        <v>1.3380000000000001</v>
      </c>
      <c r="AD6">
        <f t="shared" si="6"/>
        <v>2</v>
      </c>
      <c r="AE6">
        <f t="shared" si="7"/>
        <v>2</v>
      </c>
      <c r="AF6">
        <f t="shared" si="8"/>
        <v>1</v>
      </c>
      <c r="AG6">
        <f t="shared" si="9"/>
        <v>1</v>
      </c>
      <c r="AH6">
        <f t="shared" si="10"/>
        <v>2</v>
      </c>
      <c r="AI6">
        <f t="shared" si="11"/>
        <v>1</v>
      </c>
    </row>
    <row r="7" spans="1:35" ht="15.75" thickTop="1">
      <c r="A7" s="9" t="s">
        <v>21</v>
      </c>
      <c r="B7" s="10">
        <v>0.69099999999999995</v>
      </c>
      <c r="C7" s="25"/>
      <c r="D7" s="25">
        <f t="shared" ref="D7" si="13">26-TRUNC((ROW()+2)/3)</f>
        <v>23</v>
      </c>
      <c r="E7" s="25"/>
      <c r="G7" s="22">
        <f t="shared" si="0"/>
        <v>3</v>
      </c>
      <c r="H7">
        <f t="shared" si="1"/>
        <v>23</v>
      </c>
      <c r="T7">
        <v>20</v>
      </c>
      <c r="U7" s="17" t="s">
        <v>29</v>
      </c>
      <c r="V7" s="18">
        <v>0.63400000000000001</v>
      </c>
      <c r="W7" s="18">
        <v>0.26200000000000001</v>
      </c>
      <c r="X7" s="18">
        <v>1.534</v>
      </c>
      <c r="Z7">
        <f t="shared" si="3"/>
        <v>23</v>
      </c>
      <c r="AA7">
        <v>5</v>
      </c>
      <c r="AB7">
        <f t="shared" si="4"/>
        <v>0.35899999999999999</v>
      </c>
      <c r="AC7">
        <f t="shared" si="5"/>
        <v>0.98899999999999999</v>
      </c>
      <c r="AD7">
        <f t="shared" si="6"/>
        <v>2</v>
      </c>
      <c r="AE7">
        <f t="shared" si="7"/>
        <v>2</v>
      </c>
      <c r="AF7">
        <f t="shared" si="8"/>
        <v>2</v>
      </c>
      <c r="AG7">
        <f t="shared" si="9"/>
        <v>2</v>
      </c>
      <c r="AH7">
        <f t="shared" si="10"/>
        <v>3</v>
      </c>
      <c r="AI7">
        <f t="shared" si="11"/>
        <v>2</v>
      </c>
    </row>
    <row r="8" spans="1:35">
      <c r="A8" s="11" t="s">
        <v>22</v>
      </c>
      <c r="B8" s="12">
        <v>0.35899999999999999</v>
      </c>
      <c r="C8" s="25">
        <f t="shared" ref="C8:C9" si="14">26-TRUNC((ROW()+2)/3)</f>
        <v>23</v>
      </c>
      <c r="D8" s="25"/>
      <c r="E8" s="25"/>
      <c r="G8" s="22">
        <f t="shared" si="0"/>
        <v>3</v>
      </c>
      <c r="H8">
        <f t="shared" si="1"/>
        <v>23</v>
      </c>
      <c r="T8">
        <v>19</v>
      </c>
      <c r="U8" s="17" t="s">
        <v>30</v>
      </c>
      <c r="V8" s="18">
        <v>0.58299999999999996</v>
      </c>
      <c r="W8" s="18">
        <v>0.28100000000000003</v>
      </c>
      <c r="X8" s="18">
        <v>1.208</v>
      </c>
      <c r="Z8">
        <f t="shared" si="3"/>
        <v>23</v>
      </c>
      <c r="AA8" s="24">
        <v>6</v>
      </c>
      <c r="AB8">
        <f t="shared" si="4"/>
        <v>1.3320000000000001</v>
      </c>
      <c r="AD8">
        <f t="shared" si="6"/>
        <v>2</v>
      </c>
      <c r="AE8">
        <f t="shared" si="7"/>
        <v>2</v>
      </c>
      <c r="AF8">
        <f t="shared" si="8"/>
        <v>3</v>
      </c>
      <c r="AG8">
        <f t="shared" si="9"/>
        <v>0</v>
      </c>
      <c r="AH8">
        <f t="shared" si="10"/>
        <v>1</v>
      </c>
      <c r="AI8">
        <f t="shared" si="11"/>
        <v>3</v>
      </c>
    </row>
    <row r="9" spans="1:35" ht="15.75" thickBot="1">
      <c r="A9" s="13" t="s">
        <v>23</v>
      </c>
      <c r="B9" s="14">
        <v>1.3320000000000001</v>
      </c>
      <c r="C9" s="25">
        <f t="shared" si="14"/>
        <v>23</v>
      </c>
      <c r="D9" s="25"/>
      <c r="E9" s="25"/>
      <c r="G9" s="22">
        <f t="shared" si="0"/>
        <v>3</v>
      </c>
      <c r="H9">
        <f t="shared" si="1"/>
        <v>23</v>
      </c>
      <c r="T9">
        <v>18</v>
      </c>
      <c r="U9" s="17" t="s">
        <v>31</v>
      </c>
      <c r="V9" s="18">
        <v>0.443</v>
      </c>
      <c r="W9" s="18">
        <v>0.11799999999999999</v>
      </c>
      <c r="X9" s="18">
        <v>1.665</v>
      </c>
      <c r="Z9">
        <f t="shared" si="3"/>
        <v>22</v>
      </c>
      <c r="AA9">
        <v>7</v>
      </c>
      <c r="AB9">
        <f t="shared" si="4"/>
        <v>1.3029999999999999</v>
      </c>
      <c r="AD9">
        <f t="shared" si="6"/>
        <v>3</v>
      </c>
      <c r="AE9">
        <f t="shared" si="7"/>
        <v>3</v>
      </c>
      <c r="AF9">
        <f t="shared" si="8"/>
        <v>1</v>
      </c>
      <c r="AG9">
        <f t="shared" si="9"/>
        <v>1</v>
      </c>
      <c r="AH9">
        <f t="shared" si="10"/>
        <v>2</v>
      </c>
      <c r="AI9">
        <f t="shared" si="11"/>
        <v>1</v>
      </c>
    </row>
    <row r="10" spans="1:35" ht="15.75" thickTop="1">
      <c r="A10" s="9" t="s">
        <v>48</v>
      </c>
      <c r="B10" s="10">
        <v>1.3029999999999999</v>
      </c>
      <c r="C10" s="25"/>
      <c r="D10" s="25">
        <f t="shared" ref="D10" si="15">26-TRUNC((ROW()+2)/3)</f>
        <v>22</v>
      </c>
      <c r="E10" s="26"/>
      <c r="T10">
        <v>17</v>
      </c>
      <c r="U10" s="17" t="s">
        <v>32</v>
      </c>
      <c r="V10" s="18">
        <v>1.014</v>
      </c>
      <c r="W10" s="18">
        <v>0.70399999999999996</v>
      </c>
      <c r="X10" s="18">
        <v>1.462</v>
      </c>
      <c r="Z10">
        <f t="shared" si="3"/>
        <v>22</v>
      </c>
      <c r="AA10" s="24">
        <v>8</v>
      </c>
      <c r="AB10">
        <f t="shared" si="4"/>
        <v>0.52</v>
      </c>
      <c r="AD10">
        <f t="shared" si="6"/>
        <v>3</v>
      </c>
      <c r="AE10">
        <f t="shared" si="7"/>
        <v>3</v>
      </c>
      <c r="AF10">
        <f t="shared" si="8"/>
        <v>2</v>
      </c>
      <c r="AG10">
        <f t="shared" si="9"/>
        <v>2</v>
      </c>
      <c r="AH10">
        <f t="shared" si="10"/>
        <v>3</v>
      </c>
      <c r="AI10">
        <f t="shared" si="11"/>
        <v>2</v>
      </c>
    </row>
    <row r="11" spans="1:35">
      <c r="A11" s="11" t="s">
        <v>49</v>
      </c>
      <c r="B11" s="12">
        <v>0.52</v>
      </c>
      <c r="C11" s="25">
        <f t="shared" ref="C11:C12" si="16">26-TRUNC((ROW()+2)/3)</f>
        <v>22</v>
      </c>
      <c r="D11" s="25"/>
      <c r="E11" s="26"/>
      <c r="T11">
        <v>16</v>
      </c>
      <c r="U11" s="17" t="s">
        <v>33</v>
      </c>
      <c r="V11" s="18">
        <v>1.0049999999999999</v>
      </c>
      <c r="W11" s="18">
        <v>0.99199999999999999</v>
      </c>
      <c r="X11" s="18">
        <v>1.0189999999999999</v>
      </c>
      <c r="Z11">
        <f t="shared" si="3"/>
        <v>22</v>
      </c>
      <c r="AA11">
        <v>9</v>
      </c>
      <c r="AB11">
        <f t="shared" si="4"/>
        <v>3.27</v>
      </c>
      <c r="AD11">
        <f t="shared" si="6"/>
        <v>3</v>
      </c>
      <c r="AE11">
        <f t="shared" si="7"/>
        <v>3</v>
      </c>
      <c r="AF11">
        <f t="shared" si="8"/>
        <v>3</v>
      </c>
      <c r="AG11">
        <f t="shared" si="9"/>
        <v>0</v>
      </c>
      <c r="AH11">
        <f>MOD(AA11,3)+1</f>
        <v>1</v>
      </c>
      <c r="AI11">
        <f t="shared" si="11"/>
        <v>3</v>
      </c>
    </row>
    <row r="12" spans="1:35" ht="15.75" thickBot="1">
      <c r="A12" s="13" t="s">
        <v>23</v>
      </c>
      <c r="B12" s="14">
        <v>3.27</v>
      </c>
      <c r="C12" s="25">
        <f t="shared" si="16"/>
        <v>22</v>
      </c>
      <c r="D12" s="25"/>
      <c r="E12" s="26"/>
      <c r="T12">
        <v>15</v>
      </c>
      <c r="U12" s="17" t="s">
        <v>34</v>
      </c>
      <c r="V12" s="18">
        <v>0.999</v>
      </c>
      <c r="W12" s="18">
        <v>0.999</v>
      </c>
      <c r="X12" s="18">
        <v>1</v>
      </c>
      <c r="Z12">
        <f t="shared" si="3"/>
        <v>21</v>
      </c>
      <c r="AA12" s="24">
        <v>10</v>
      </c>
      <c r="AB12">
        <f t="shared" si="4"/>
        <v>0.35799999999999998</v>
      </c>
      <c r="AD12">
        <f t="shared" si="6"/>
        <v>4</v>
      </c>
      <c r="AF12">
        <f t="shared" si="8"/>
        <v>1</v>
      </c>
      <c r="AG12">
        <f t="shared" si="9"/>
        <v>1</v>
      </c>
      <c r="AH12">
        <f t="shared" si="10"/>
        <v>2</v>
      </c>
      <c r="AI12">
        <f t="shared" si="11"/>
        <v>1</v>
      </c>
    </row>
    <row r="13" spans="1:35" ht="15.75" thickTop="1">
      <c r="A13" s="9" t="s">
        <v>21</v>
      </c>
      <c r="B13" s="10">
        <v>0.35799999999999998</v>
      </c>
      <c r="C13" s="25"/>
      <c r="D13" s="25">
        <f t="shared" ref="D13" si="17">26-TRUNC((ROW()+2)/3)</f>
        <v>21</v>
      </c>
      <c r="E13" s="26"/>
      <c r="T13">
        <v>14</v>
      </c>
      <c r="U13" s="17" t="s">
        <v>35</v>
      </c>
      <c r="V13" s="18">
        <v>1.2769999999999999</v>
      </c>
      <c r="W13" s="18">
        <v>0.92</v>
      </c>
      <c r="X13" s="18">
        <v>1.7709999999999999</v>
      </c>
      <c r="Z13">
        <f t="shared" si="3"/>
        <v>21</v>
      </c>
      <c r="AA13">
        <v>11</v>
      </c>
      <c r="AB13">
        <f t="shared" si="4"/>
        <v>0.18099999999999999</v>
      </c>
      <c r="AD13">
        <f t="shared" si="6"/>
        <v>4</v>
      </c>
      <c r="AF13">
        <f t="shared" si="8"/>
        <v>2</v>
      </c>
      <c r="AG13">
        <f>MOD(AA13,3)</f>
        <v>2</v>
      </c>
      <c r="AH13">
        <f t="shared" si="10"/>
        <v>3</v>
      </c>
      <c r="AI13">
        <f t="shared" si="11"/>
        <v>2</v>
      </c>
    </row>
    <row r="14" spans="1:35">
      <c r="A14" s="11" t="s">
        <v>22</v>
      </c>
      <c r="B14" s="12">
        <v>0.18099999999999999</v>
      </c>
      <c r="C14" s="25">
        <f t="shared" ref="C14:C15" si="18">26-TRUNC((ROW()+2)/3)</f>
        <v>21</v>
      </c>
      <c r="D14" s="25"/>
      <c r="E14" s="26"/>
      <c r="T14">
        <v>13</v>
      </c>
      <c r="U14" s="17" t="s">
        <v>36</v>
      </c>
      <c r="V14" s="21">
        <v>7.4999999999999997E-2</v>
      </c>
      <c r="W14" s="18">
        <v>2.4E-2</v>
      </c>
      <c r="X14" s="18">
        <v>0.23799999999999999</v>
      </c>
      <c r="Z14">
        <f t="shared" si="3"/>
        <v>21</v>
      </c>
      <c r="AA14" s="24">
        <v>12</v>
      </c>
      <c r="AB14">
        <f t="shared" si="4"/>
        <v>0.70799999999999996</v>
      </c>
      <c r="AD14">
        <f t="shared" si="6"/>
        <v>4</v>
      </c>
      <c r="AF14">
        <f t="shared" si="8"/>
        <v>3</v>
      </c>
      <c r="AG14">
        <f t="shared" si="9"/>
        <v>0</v>
      </c>
      <c r="AH14">
        <f t="shared" si="10"/>
        <v>1</v>
      </c>
      <c r="AI14">
        <f t="shared" si="11"/>
        <v>3</v>
      </c>
    </row>
    <row r="15" spans="1:35" ht="15.75" thickBot="1">
      <c r="A15" s="13" t="s">
        <v>23</v>
      </c>
      <c r="B15" s="14">
        <v>0.70799999999999996</v>
      </c>
      <c r="C15" s="25">
        <f t="shared" si="18"/>
        <v>21</v>
      </c>
      <c r="D15" s="25"/>
      <c r="E15" s="26"/>
      <c r="T15">
        <v>12</v>
      </c>
      <c r="U15" s="17" t="s">
        <v>37</v>
      </c>
      <c r="V15" s="18">
        <v>0.34200000000000003</v>
      </c>
      <c r="W15" s="18">
        <v>8.5999999999999993E-2</v>
      </c>
      <c r="X15" s="18">
        <v>1.3620000000000001</v>
      </c>
      <c r="Z15">
        <f t="shared" si="3"/>
        <v>20</v>
      </c>
      <c r="AA15">
        <v>13</v>
      </c>
      <c r="AB15">
        <f t="shared" si="4"/>
        <v>0.63400000000000001</v>
      </c>
      <c r="AD15">
        <f t="shared" si="6"/>
        <v>5</v>
      </c>
    </row>
    <row r="16" spans="1:35" ht="15.75" thickTop="1">
      <c r="A16" s="9" t="s">
        <v>21</v>
      </c>
      <c r="B16" s="10">
        <v>0.63400000000000001</v>
      </c>
      <c r="C16" s="25"/>
      <c r="D16" s="25">
        <f t="shared" ref="D16" si="19">26-TRUNC((ROW()+2)/3)</f>
        <v>20</v>
      </c>
      <c r="E16" s="26"/>
      <c r="T16">
        <v>11</v>
      </c>
      <c r="U16" s="17" t="s">
        <v>38</v>
      </c>
      <c r="V16" s="18">
        <v>0.193</v>
      </c>
      <c r="W16" s="18">
        <v>6.4000000000000001E-2</v>
      </c>
      <c r="X16" s="18">
        <v>0.58699999999999997</v>
      </c>
      <c r="Z16">
        <f t="shared" si="3"/>
        <v>20</v>
      </c>
      <c r="AA16" s="24">
        <v>14</v>
      </c>
      <c r="AB16">
        <f t="shared" si="4"/>
        <v>0.26200000000000001</v>
      </c>
    </row>
    <row r="17" spans="1:28">
      <c r="A17" s="11" t="s">
        <v>49</v>
      </c>
      <c r="B17" s="12">
        <v>0.26200000000000001</v>
      </c>
      <c r="C17" s="25">
        <f t="shared" ref="C17:C18" si="20">26-TRUNC((ROW()+2)/3)</f>
        <v>20</v>
      </c>
      <c r="D17" s="25"/>
      <c r="E17" s="26"/>
      <c r="T17">
        <v>10</v>
      </c>
      <c r="U17" s="17" t="s">
        <v>39</v>
      </c>
      <c r="V17" s="18">
        <v>9.8000000000000004E-2</v>
      </c>
      <c r="W17" s="18">
        <v>2.8000000000000001E-2</v>
      </c>
      <c r="X17" s="18">
        <v>0.34300000000000003</v>
      </c>
      <c r="Z17">
        <f t="shared" si="3"/>
        <v>20</v>
      </c>
      <c r="AA17">
        <v>15</v>
      </c>
      <c r="AB17">
        <f t="shared" si="4"/>
        <v>1.534</v>
      </c>
    </row>
    <row r="18" spans="1:28" ht="15.75" thickBot="1">
      <c r="A18" s="13" t="s">
        <v>50</v>
      </c>
      <c r="B18" s="14">
        <v>1.534</v>
      </c>
      <c r="C18" s="25">
        <f t="shared" si="20"/>
        <v>20</v>
      </c>
      <c r="D18" s="25"/>
      <c r="E18" s="26"/>
      <c r="T18">
        <v>9</v>
      </c>
      <c r="U18" s="17" t="s">
        <v>40</v>
      </c>
      <c r="V18" s="18">
        <v>1.0329999999999999</v>
      </c>
      <c r="W18" s="18">
        <v>1.0149999999999999</v>
      </c>
      <c r="X18" s="18">
        <v>1.052</v>
      </c>
      <c r="Z18">
        <f t="shared" si="3"/>
        <v>19</v>
      </c>
      <c r="AA18" s="24">
        <v>16</v>
      </c>
      <c r="AB18">
        <f t="shared" si="4"/>
        <v>0.58299999999999996</v>
      </c>
    </row>
    <row r="19" spans="1:28" ht="15.75" thickTop="1">
      <c r="A19" s="9" t="s">
        <v>21</v>
      </c>
      <c r="B19" s="10">
        <v>0.58299999999999996</v>
      </c>
      <c r="C19" s="25"/>
      <c r="D19" s="25">
        <f t="shared" ref="D19" si="21">26-TRUNC((ROW()+2)/3)</f>
        <v>19</v>
      </c>
      <c r="E19" s="26"/>
      <c r="T19">
        <v>8</v>
      </c>
      <c r="U19" s="17" t="s">
        <v>41</v>
      </c>
      <c r="V19" s="18">
        <v>2.1560000000000001</v>
      </c>
      <c r="W19" s="18">
        <v>1.335</v>
      </c>
      <c r="X19" s="18">
        <v>3.4820000000000002</v>
      </c>
      <c r="Z19">
        <f t="shared" si="3"/>
        <v>19</v>
      </c>
      <c r="AA19">
        <v>17</v>
      </c>
      <c r="AB19">
        <f t="shared" si="4"/>
        <v>0.28100000000000003</v>
      </c>
    </row>
    <row r="20" spans="1:28">
      <c r="A20" s="11" t="s">
        <v>22</v>
      </c>
      <c r="B20" s="12">
        <v>0.28100000000000003</v>
      </c>
      <c r="C20" s="25">
        <f t="shared" ref="C20:C21" si="22">26-TRUNC((ROW()+2)/3)</f>
        <v>19</v>
      </c>
      <c r="D20" s="25"/>
      <c r="E20" s="26"/>
      <c r="T20">
        <v>7</v>
      </c>
      <c r="U20" s="17" t="s">
        <v>8</v>
      </c>
      <c r="V20" s="21">
        <v>0.99099999999999999</v>
      </c>
      <c r="W20" s="18">
        <v>0.90800000000000003</v>
      </c>
      <c r="X20" s="18">
        <v>1.08</v>
      </c>
      <c r="Z20">
        <f t="shared" si="3"/>
        <v>19</v>
      </c>
      <c r="AA20" s="24">
        <v>18</v>
      </c>
      <c r="AB20">
        <f t="shared" si="4"/>
        <v>1.208</v>
      </c>
    </row>
    <row r="21" spans="1:28" ht="15.75" thickBot="1">
      <c r="A21" s="13" t="s">
        <v>23</v>
      </c>
      <c r="B21" s="14">
        <v>1.208</v>
      </c>
      <c r="C21" s="25">
        <f t="shared" si="22"/>
        <v>19</v>
      </c>
      <c r="D21" s="25"/>
      <c r="E21" s="26"/>
      <c r="T21">
        <v>6</v>
      </c>
      <c r="U21" s="17" t="s">
        <v>42</v>
      </c>
      <c r="V21" s="21">
        <v>0.92300000000000004</v>
      </c>
      <c r="W21" s="18">
        <v>0.35299999999999998</v>
      </c>
      <c r="X21" s="18">
        <v>2.415</v>
      </c>
      <c r="Z21">
        <f t="shared" si="3"/>
        <v>18</v>
      </c>
      <c r="AA21">
        <v>19</v>
      </c>
      <c r="AB21">
        <f t="shared" si="4"/>
        <v>0.443</v>
      </c>
    </row>
    <row r="22" spans="1:28" ht="15.75" thickTop="1">
      <c r="A22" s="9" t="s">
        <v>48</v>
      </c>
      <c r="B22" s="10">
        <v>0.443</v>
      </c>
      <c r="C22" s="25"/>
      <c r="D22" s="25">
        <f t="shared" ref="D22" si="23">26-TRUNC((ROW()+2)/3)</f>
        <v>18</v>
      </c>
      <c r="E22" s="26"/>
      <c r="T22">
        <v>5</v>
      </c>
      <c r="U22" s="17" t="s">
        <v>43</v>
      </c>
      <c r="V22" s="18">
        <v>0.39100000000000001</v>
      </c>
      <c r="W22" s="18">
        <v>0.13400000000000001</v>
      </c>
      <c r="X22" s="18">
        <v>1.145</v>
      </c>
      <c r="Z22">
        <f t="shared" si="3"/>
        <v>18</v>
      </c>
      <c r="AA22" s="24">
        <v>20</v>
      </c>
      <c r="AB22">
        <f t="shared" si="4"/>
        <v>0.11799999999999999</v>
      </c>
    </row>
    <row r="23" spans="1:28">
      <c r="A23" s="11" t="s">
        <v>49</v>
      </c>
      <c r="B23" s="12">
        <v>0.11799999999999999</v>
      </c>
      <c r="C23" s="25">
        <f t="shared" ref="C23:C24" si="24">26-TRUNC((ROW()+2)/3)</f>
        <v>18</v>
      </c>
      <c r="D23" s="25"/>
      <c r="E23" s="26"/>
      <c r="T23">
        <v>4</v>
      </c>
      <c r="U23" s="17" t="s">
        <v>44</v>
      </c>
      <c r="V23" s="18">
        <v>0.53</v>
      </c>
      <c r="W23" s="18">
        <v>0.22900000000000001</v>
      </c>
      <c r="X23" s="18">
        <v>1.2270000000000001</v>
      </c>
      <c r="Z23">
        <f t="shared" si="3"/>
        <v>18</v>
      </c>
      <c r="AA23">
        <v>21</v>
      </c>
      <c r="AB23">
        <f t="shared" si="4"/>
        <v>1.665</v>
      </c>
    </row>
    <row r="24" spans="1:28" ht="15.75" thickBot="1">
      <c r="A24" s="13" t="s">
        <v>23</v>
      </c>
      <c r="B24" s="14">
        <v>1.665</v>
      </c>
      <c r="C24" s="25">
        <f t="shared" si="24"/>
        <v>18</v>
      </c>
      <c r="D24" s="25"/>
      <c r="E24" s="26"/>
      <c r="T24">
        <v>3</v>
      </c>
      <c r="U24" s="17" t="s">
        <v>45</v>
      </c>
      <c r="V24" s="18">
        <v>0.80300000000000005</v>
      </c>
      <c r="W24" s="18">
        <v>0.28299999999999997</v>
      </c>
      <c r="X24" s="18">
        <v>2.2770000000000001</v>
      </c>
      <c r="Z24">
        <f t="shared" si="3"/>
        <v>17</v>
      </c>
      <c r="AA24" s="24">
        <v>22</v>
      </c>
      <c r="AB24">
        <f t="shared" si="4"/>
        <v>1.014</v>
      </c>
    </row>
    <row r="25" spans="1:28" ht="15.75" thickTop="1">
      <c r="A25" s="9" t="s">
        <v>21</v>
      </c>
      <c r="B25" s="10">
        <v>1.014</v>
      </c>
      <c r="C25" s="25"/>
      <c r="D25" s="25">
        <f t="shared" ref="D25" si="25">26-TRUNC((ROW()+2)/3)</f>
        <v>17</v>
      </c>
      <c r="E25" s="26"/>
      <c r="T25">
        <v>2</v>
      </c>
      <c r="U25" s="17" t="s">
        <v>46</v>
      </c>
      <c r="V25" s="18">
        <v>0.67200000000000004</v>
      </c>
      <c r="W25" s="18">
        <v>0.20599999999999999</v>
      </c>
      <c r="X25" s="18">
        <v>2.1949999999999998</v>
      </c>
      <c r="Z25">
        <f t="shared" si="3"/>
        <v>17</v>
      </c>
      <c r="AA25">
        <v>23</v>
      </c>
      <c r="AB25">
        <f t="shared" si="4"/>
        <v>0.70399999999999996</v>
      </c>
    </row>
    <row r="26" spans="1:28">
      <c r="A26" s="11" t="s">
        <v>22</v>
      </c>
      <c r="B26" s="12">
        <v>0.70399999999999996</v>
      </c>
      <c r="C26" s="25">
        <f t="shared" ref="C26:C27" si="26">26-TRUNC((ROW()+2)/3)</f>
        <v>17</v>
      </c>
      <c r="D26" s="25"/>
      <c r="E26" s="26"/>
      <c r="T26">
        <v>1</v>
      </c>
      <c r="U26" s="17" t="s">
        <v>47</v>
      </c>
      <c r="V26" s="18">
        <v>0.80900000000000005</v>
      </c>
      <c r="W26" s="18">
        <v>0.35399999999999998</v>
      </c>
      <c r="X26" s="18">
        <v>1.849</v>
      </c>
      <c r="Z26">
        <f t="shared" si="3"/>
        <v>17</v>
      </c>
      <c r="AA26" s="24">
        <v>24</v>
      </c>
      <c r="AB26">
        <f t="shared" si="4"/>
        <v>1.462</v>
      </c>
    </row>
    <row r="27" spans="1:28" ht="15.75" thickBot="1">
      <c r="A27" s="13" t="s">
        <v>23</v>
      </c>
      <c r="B27" s="14">
        <v>1.462</v>
      </c>
      <c r="C27" s="25">
        <f t="shared" si="26"/>
        <v>17</v>
      </c>
      <c r="D27" s="25"/>
      <c r="E27" s="26"/>
      <c r="Z27">
        <f t="shared" si="3"/>
        <v>16</v>
      </c>
      <c r="AA27">
        <v>25</v>
      </c>
      <c r="AB27">
        <f t="shared" si="4"/>
        <v>1.0049999999999999</v>
      </c>
    </row>
    <row r="28" spans="1:28" ht="15.75" thickTop="1">
      <c r="A28" s="9" t="s">
        <v>21</v>
      </c>
      <c r="B28" s="10">
        <v>1.0049999999999999</v>
      </c>
      <c r="C28" s="25"/>
      <c r="D28" s="25">
        <f t="shared" ref="D28" si="27">26-TRUNC((ROW()+2)/3)</f>
        <v>16</v>
      </c>
      <c r="E28" s="26"/>
      <c r="Z28">
        <f t="shared" si="3"/>
        <v>16</v>
      </c>
      <c r="AA28" s="24">
        <v>26</v>
      </c>
      <c r="AB28">
        <f t="shared" si="4"/>
        <v>0.99199999999999999</v>
      </c>
    </row>
    <row r="29" spans="1:28">
      <c r="A29" s="11" t="s">
        <v>22</v>
      </c>
      <c r="B29" s="12">
        <v>0.99199999999999999</v>
      </c>
      <c r="C29" s="25">
        <f t="shared" ref="C29:C30" si="28">26-TRUNC((ROW()+2)/3)</f>
        <v>16</v>
      </c>
      <c r="D29" s="25"/>
      <c r="E29" s="26"/>
      <c r="Z29">
        <f t="shared" si="3"/>
        <v>16</v>
      </c>
      <c r="AA29">
        <v>27</v>
      </c>
      <c r="AB29">
        <f t="shared" si="4"/>
        <v>1.0189999999999999</v>
      </c>
    </row>
    <row r="30" spans="1:28" ht="15.75" thickBot="1">
      <c r="A30" s="13" t="s">
        <v>23</v>
      </c>
      <c r="B30" s="14">
        <v>1.0189999999999999</v>
      </c>
      <c r="C30" s="25">
        <f t="shared" si="28"/>
        <v>16</v>
      </c>
      <c r="D30" s="25"/>
      <c r="E30" s="26"/>
      <c r="Z30">
        <f t="shared" si="3"/>
        <v>15</v>
      </c>
      <c r="AA30" s="24">
        <v>28</v>
      </c>
      <c r="AB30">
        <f t="shared" si="4"/>
        <v>0.999</v>
      </c>
    </row>
    <row r="31" spans="1:28" ht="15.75" thickTop="1">
      <c r="A31" s="9" t="s">
        <v>21</v>
      </c>
      <c r="B31" s="10">
        <v>0.999</v>
      </c>
      <c r="C31" s="25"/>
      <c r="D31" s="25">
        <f t="shared" ref="D31" si="29">26-TRUNC((ROW()+2)/3)</f>
        <v>15</v>
      </c>
      <c r="E31" s="26"/>
      <c r="Z31">
        <f t="shared" si="3"/>
        <v>15</v>
      </c>
      <c r="AA31">
        <v>29</v>
      </c>
      <c r="AB31">
        <f t="shared" si="4"/>
        <v>0.999</v>
      </c>
    </row>
    <row r="32" spans="1:28">
      <c r="A32" s="11" t="s">
        <v>49</v>
      </c>
      <c r="B32" s="12">
        <v>0.999</v>
      </c>
      <c r="C32" s="25">
        <f t="shared" ref="C32:C33" si="30">26-TRUNC((ROW()+2)/3)</f>
        <v>15</v>
      </c>
      <c r="D32" s="25"/>
      <c r="E32" s="26"/>
      <c r="Z32">
        <f t="shared" si="3"/>
        <v>15</v>
      </c>
      <c r="AA32" s="24">
        <v>30</v>
      </c>
      <c r="AB32">
        <f t="shared" si="4"/>
        <v>1</v>
      </c>
    </row>
    <row r="33" spans="1:28" ht="15.75" thickBot="1">
      <c r="A33" s="13" t="s">
        <v>50</v>
      </c>
      <c r="B33" s="14">
        <v>1</v>
      </c>
      <c r="C33" s="25">
        <f t="shared" si="30"/>
        <v>15</v>
      </c>
      <c r="D33" s="25"/>
      <c r="E33" s="26"/>
      <c r="Z33">
        <f t="shared" si="3"/>
        <v>14</v>
      </c>
      <c r="AA33">
        <v>31</v>
      </c>
      <c r="AB33">
        <f t="shared" si="4"/>
        <v>1.2769999999999999</v>
      </c>
    </row>
    <row r="34" spans="1:28" ht="15.75" thickTop="1">
      <c r="A34" s="9" t="s">
        <v>48</v>
      </c>
      <c r="B34" s="10">
        <v>1.2769999999999999</v>
      </c>
      <c r="C34" s="25"/>
      <c r="D34" s="25">
        <f t="shared" ref="D34" si="31">26-TRUNC((ROW()+2)/3)</f>
        <v>14</v>
      </c>
      <c r="E34" s="26"/>
      <c r="Z34">
        <f t="shared" si="3"/>
        <v>14</v>
      </c>
      <c r="AA34" s="24">
        <v>32</v>
      </c>
      <c r="AB34">
        <f t="shared" si="4"/>
        <v>0.92</v>
      </c>
    </row>
    <row r="35" spans="1:28">
      <c r="A35" s="11" t="s">
        <v>22</v>
      </c>
      <c r="B35" s="12">
        <v>0.92</v>
      </c>
      <c r="C35" s="25">
        <f t="shared" ref="C35:C36" si="32">26-TRUNC((ROW()+2)/3)</f>
        <v>14</v>
      </c>
      <c r="D35" s="25"/>
      <c r="E35" s="26"/>
      <c r="Z35">
        <f t="shared" si="3"/>
        <v>14</v>
      </c>
      <c r="AA35">
        <v>33</v>
      </c>
      <c r="AB35">
        <f t="shared" si="4"/>
        <v>1.7709999999999999</v>
      </c>
    </row>
    <row r="36" spans="1:28" ht="15.75" thickBot="1">
      <c r="A36" s="13" t="s">
        <v>23</v>
      </c>
      <c r="B36" s="14">
        <v>1.7709999999999999</v>
      </c>
      <c r="C36" s="25">
        <f t="shared" si="32"/>
        <v>14</v>
      </c>
      <c r="D36" s="25"/>
      <c r="E36" s="26"/>
      <c r="Z36">
        <f t="shared" si="3"/>
        <v>13</v>
      </c>
      <c r="AA36" s="24">
        <v>34</v>
      </c>
      <c r="AB36">
        <f t="shared" si="4"/>
        <v>7.4999999999999997E-2</v>
      </c>
    </row>
    <row r="37" spans="1:28" ht="15.75" thickTop="1">
      <c r="A37" s="9" t="s">
        <v>48</v>
      </c>
      <c r="B37" s="10">
        <v>7.4999999999999997E-2</v>
      </c>
      <c r="C37" s="25"/>
      <c r="D37" s="25">
        <f t="shared" ref="D37" si="33">26-TRUNC((ROW()+2)/3)</f>
        <v>13</v>
      </c>
      <c r="E37" s="26"/>
      <c r="N37" s="15" t="s">
        <v>24</v>
      </c>
      <c r="Z37">
        <f t="shared" si="3"/>
        <v>13</v>
      </c>
      <c r="AA37">
        <v>35</v>
      </c>
      <c r="AB37">
        <f t="shared" si="4"/>
        <v>2.4E-2</v>
      </c>
    </row>
    <row r="38" spans="1:28">
      <c r="A38" s="11" t="s">
        <v>22</v>
      </c>
      <c r="B38" s="12">
        <v>2.4E-2</v>
      </c>
      <c r="C38" s="25">
        <f t="shared" ref="C38:C39" si="34">26-TRUNC((ROW()+2)/3)</f>
        <v>13</v>
      </c>
      <c r="D38" s="25"/>
      <c r="E38" s="26"/>
      <c r="Z38">
        <f t="shared" si="3"/>
        <v>13</v>
      </c>
      <c r="AA38" s="24">
        <v>36</v>
      </c>
      <c r="AB38">
        <f t="shared" si="4"/>
        <v>0.23799999999999999</v>
      </c>
    </row>
    <row r="39" spans="1:28" ht="15.75" thickBot="1">
      <c r="A39" s="13" t="s">
        <v>23</v>
      </c>
      <c r="B39" s="14">
        <v>0.23799999999999999</v>
      </c>
      <c r="C39" s="25">
        <f t="shared" si="34"/>
        <v>13</v>
      </c>
      <c r="D39" s="25"/>
      <c r="E39" s="26"/>
      <c r="Z39">
        <f t="shared" si="3"/>
        <v>12</v>
      </c>
      <c r="AA39">
        <v>37</v>
      </c>
      <c r="AB39">
        <f t="shared" si="4"/>
        <v>0.34200000000000003</v>
      </c>
    </row>
    <row r="40" spans="1:28" ht="15.75" thickTop="1">
      <c r="A40" s="9" t="s">
        <v>48</v>
      </c>
      <c r="B40" s="10">
        <v>0.34200000000000003</v>
      </c>
      <c r="C40" s="25"/>
      <c r="D40" s="25">
        <f t="shared" ref="D40" si="35">26-TRUNC((ROW()+2)/3)</f>
        <v>12</v>
      </c>
      <c r="E40" s="26"/>
      <c r="Z40">
        <f t="shared" si="3"/>
        <v>12</v>
      </c>
      <c r="AA40" s="24">
        <v>38</v>
      </c>
      <c r="AB40">
        <f t="shared" si="4"/>
        <v>8.5999999999999993E-2</v>
      </c>
    </row>
    <row r="41" spans="1:28">
      <c r="A41" s="11" t="s">
        <v>22</v>
      </c>
      <c r="B41" s="12">
        <v>8.5999999999999993E-2</v>
      </c>
      <c r="C41" s="25">
        <f t="shared" ref="C41:C42" si="36">26-TRUNC((ROW()+2)/3)</f>
        <v>12</v>
      </c>
      <c r="D41" s="25"/>
      <c r="E41" s="26"/>
      <c r="G41" t="s">
        <v>51</v>
      </c>
      <c r="Z41">
        <f t="shared" si="3"/>
        <v>12</v>
      </c>
      <c r="AA41">
        <v>39</v>
      </c>
      <c r="AB41">
        <f t="shared" si="4"/>
        <v>1.3620000000000001</v>
      </c>
    </row>
    <row r="42" spans="1:28" ht="15.75" thickBot="1">
      <c r="A42" s="13" t="s">
        <v>50</v>
      </c>
      <c r="B42" s="14">
        <v>1.3620000000000001</v>
      </c>
      <c r="C42" s="25">
        <f t="shared" si="36"/>
        <v>12</v>
      </c>
      <c r="D42" s="25"/>
      <c r="E42" s="26"/>
      <c r="Z42">
        <f t="shared" si="3"/>
        <v>11</v>
      </c>
      <c r="AA42" s="24">
        <v>40</v>
      </c>
      <c r="AB42">
        <f t="shared" si="4"/>
        <v>0.193</v>
      </c>
    </row>
    <row r="43" spans="1:28" ht="15.75" thickTop="1">
      <c r="A43" s="9" t="s">
        <v>21</v>
      </c>
      <c r="B43" s="10">
        <v>0.193</v>
      </c>
      <c r="C43" s="25"/>
      <c r="D43" s="25">
        <f t="shared" ref="D43" si="37">26-TRUNC((ROW()+2)/3)</f>
        <v>11</v>
      </c>
      <c r="E43" s="26"/>
      <c r="Z43">
        <f t="shared" si="3"/>
        <v>11</v>
      </c>
      <c r="AA43">
        <v>41</v>
      </c>
      <c r="AB43">
        <f t="shared" si="4"/>
        <v>6.4000000000000001E-2</v>
      </c>
    </row>
    <row r="44" spans="1:28">
      <c r="A44" s="11" t="s">
        <v>22</v>
      </c>
      <c r="B44" s="12">
        <v>6.4000000000000001E-2</v>
      </c>
      <c r="C44" s="25">
        <f t="shared" ref="C44:C45" si="38">26-TRUNC((ROW()+2)/3)</f>
        <v>11</v>
      </c>
      <c r="D44" s="25"/>
      <c r="E44" s="26"/>
      <c r="Z44">
        <f t="shared" si="3"/>
        <v>11</v>
      </c>
      <c r="AA44" s="24">
        <v>42</v>
      </c>
      <c r="AB44">
        <f t="shared" si="4"/>
        <v>0.58699999999999997</v>
      </c>
    </row>
    <row r="45" spans="1:28" ht="15.75" thickBot="1">
      <c r="A45" s="13" t="s">
        <v>23</v>
      </c>
      <c r="B45" s="14">
        <v>0.58699999999999997</v>
      </c>
      <c r="C45" s="25">
        <f t="shared" si="38"/>
        <v>11</v>
      </c>
      <c r="D45" s="25"/>
      <c r="E45" s="26"/>
      <c r="Z45">
        <f t="shared" si="3"/>
        <v>10</v>
      </c>
      <c r="AA45">
        <v>43</v>
      </c>
      <c r="AB45">
        <f t="shared" si="4"/>
        <v>9.8000000000000004E-2</v>
      </c>
    </row>
    <row r="46" spans="1:28" ht="15.75" thickTop="1">
      <c r="A46" s="9" t="s">
        <v>21</v>
      </c>
      <c r="B46" s="10">
        <v>9.8000000000000004E-2</v>
      </c>
      <c r="C46" s="25"/>
      <c r="D46" s="25">
        <f t="shared" ref="D46" si="39">26-TRUNC((ROW()+2)/3)</f>
        <v>10</v>
      </c>
      <c r="E46" s="26"/>
      <c r="Z46">
        <f t="shared" si="3"/>
        <v>10</v>
      </c>
      <c r="AA46" s="24">
        <v>44</v>
      </c>
      <c r="AB46">
        <f t="shared" si="4"/>
        <v>2.8000000000000001E-2</v>
      </c>
    </row>
    <row r="47" spans="1:28">
      <c r="A47" s="11" t="s">
        <v>22</v>
      </c>
      <c r="B47" s="12">
        <v>2.8000000000000001E-2</v>
      </c>
      <c r="C47" s="25">
        <f t="shared" ref="C47:C48" si="40">26-TRUNC((ROW()+2)/3)</f>
        <v>10</v>
      </c>
      <c r="D47" s="25"/>
      <c r="E47" s="26"/>
      <c r="Z47">
        <f t="shared" si="3"/>
        <v>10</v>
      </c>
      <c r="AA47">
        <v>45</v>
      </c>
      <c r="AB47">
        <f t="shared" si="4"/>
        <v>0.34300000000000003</v>
      </c>
    </row>
    <row r="48" spans="1:28" ht="15.75" thickBot="1">
      <c r="A48" s="13" t="s">
        <v>50</v>
      </c>
      <c r="B48" s="14">
        <v>0.34300000000000003</v>
      </c>
      <c r="C48" s="25">
        <f t="shared" si="40"/>
        <v>10</v>
      </c>
      <c r="D48" s="25"/>
      <c r="E48" s="26"/>
      <c r="Z48">
        <f t="shared" si="3"/>
        <v>9</v>
      </c>
      <c r="AA48" s="24">
        <v>46</v>
      </c>
      <c r="AB48">
        <f t="shared" si="4"/>
        <v>1.0329999999999999</v>
      </c>
    </row>
    <row r="49" spans="1:28" ht="15.75" thickTop="1">
      <c r="A49" s="9" t="s">
        <v>21</v>
      </c>
      <c r="B49" s="10">
        <v>1.0329999999999999</v>
      </c>
      <c r="C49" s="25"/>
      <c r="D49" s="25">
        <f t="shared" ref="D49" si="41">26-TRUNC((ROW()+2)/3)</f>
        <v>9</v>
      </c>
      <c r="E49" s="25"/>
      <c r="Z49">
        <f t="shared" si="3"/>
        <v>9</v>
      </c>
      <c r="AA49">
        <v>47</v>
      </c>
      <c r="AB49">
        <f t="shared" si="4"/>
        <v>1.0149999999999999</v>
      </c>
    </row>
    <row r="50" spans="1:28">
      <c r="A50" s="11" t="s">
        <v>22</v>
      </c>
      <c r="B50" s="12">
        <v>1.0149999999999999</v>
      </c>
      <c r="C50" s="25">
        <f t="shared" ref="C50:C51" si="42">26-TRUNC((ROW()+2)/3)</f>
        <v>9</v>
      </c>
      <c r="D50" s="25"/>
      <c r="E50" s="25"/>
      <c r="Z50">
        <f t="shared" si="3"/>
        <v>9</v>
      </c>
      <c r="AA50" s="24">
        <v>48</v>
      </c>
      <c r="AB50">
        <f t="shared" si="4"/>
        <v>1.052</v>
      </c>
    </row>
    <row r="51" spans="1:28" ht="15.75" thickBot="1">
      <c r="A51" s="13" t="s">
        <v>23</v>
      </c>
      <c r="B51" s="14">
        <v>1.052</v>
      </c>
      <c r="C51" s="25">
        <f t="shared" si="42"/>
        <v>9</v>
      </c>
      <c r="D51" s="25"/>
      <c r="E51" s="25"/>
      <c r="Z51">
        <f t="shared" si="3"/>
        <v>8</v>
      </c>
      <c r="AA51">
        <v>49</v>
      </c>
      <c r="AB51">
        <f t="shared" si="4"/>
        <v>2.1560000000000001</v>
      </c>
    </row>
    <row r="52" spans="1:28" ht="15.75" thickTop="1">
      <c r="A52" s="9" t="s">
        <v>21</v>
      </c>
      <c r="B52" s="10">
        <v>2.1560000000000001</v>
      </c>
      <c r="C52" s="25"/>
      <c r="D52" s="25">
        <f t="shared" ref="D52" si="43">26-TRUNC((ROW()+2)/3)</f>
        <v>8</v>
      </c>
      <c r="E52" s="25"/>
      <c r="Z52">
        <f t="shared" si="3"/>
        <v>8</v>
      </c>
      <c r="AA52" s="24">
        <v>50</v>
      </c>
      <c r="AB52">
        <f t="shared" si="4"/>
        <v>1.335</v>
      </c>
    </row>
    <row r="53" spans="1:28">
      <c r="A53" s="11" t="s">
        <v>22</v>
      </c>
      <c r="B53" s="12">
        <v>1.335</v>
      </c>
      <c r="C53" s="25">
        <f t="shared" ref="C53:C54" si="44">26-TRUNC((ROW()+2)/3)</f>
        <v>8</v>
      </c>
      <c r="D53" s="25"/>
      <c r="E53" s="25"/>
      <c r="Z53">
        <f t="shared" si="3"/>
        <v>8</v>
      </c>
      <c r="AA53">
        <v>51</v>
      </c>
      <c r="AB53">
        <f t="shared" si="4"/>
        <v>3.4820000000000002</v>
      </c>
    </row>
    <row r="54" spans="1:28" ht="15.75" thickBot="1">
      <c r="A54" s="13" t="s">
        <v>23</v>
      </c>
      <c r="B54" s="14">
        <v>3.4820000000000002</v>
      </c>
      <c r="C54" s="25">
        <f t="shared" si="44"/>
        <v>8</v>
      </c>
      <c r="D54" s="25"/>
      <c r="E54" s="25"/>
      <c r="Z54">
        <f t="shared" si="3"/>
        <v>7</v>
      </c>
      <c r="AA54" s="24">
        <v>52</v>
      </c>
      <c r="AB54">
        <f t="shared" si="4"/>
        <v>0.99099999999999999</v>
      </c>
    </row>
    <row r="55" spans="1:28" ht="15.75" thickTop="1">
      <c r="A55" s="9" t="s">
        <v>21</v>
      </c>
      <c r="B55" s="10">
        <v>0.99099999999999999</v>
      </c>
      <c r="C55" s="25"/>
      <c r="D55" s="25">
        <f t="shared" ref="D55" si="45">26-TRUNC((ROW()+2)/3)</f>
        <v>7</v>
      </c>
      <c r="E55" s="25"/>
      <c r="Z55">
        <f t="shared" si="3"/>
        <v>7</v>
      </c>
      <c r="AA55">
        <v>53</v>
      </c>
      <c r="AB55">
        <f t="shared" si="4"/>
        <v>0.90800000000000003</v>
      </c>
    </row>
    <row r="56" spans="1:28">
      <c r="A56" s="11" t="s">
        <v>22</v>
      </c>
      <c r="B56" s="12">
        <v>0.90800000000000003</v>
      </c>
      <c r="C56" s="25">
        <f t="shared" ref="C56:C57" si="46">26-TRUNC((ROW()+2)/3)</f>
        <v>7</v>
      </c>
      <c r="D56" s="25"/>
      <c r="E56" s="25"/>
      <c r="Z56">
        <f t="shared" si="3"/>
        <v>7</v>
      </c>
      <c r="AA56" s="24">
        <v>54</v>
      </c>
      <c r="AB56">
        <f t="shared" si="4"/>
        <v>1.08</v>
      </c>
    </row>
    <row r="57" spans="1:28" ht="15.75" thickBot="1">
      <c r="A57" s="13" t="s">
        <v>23</v>
      </c>
      <c r="B57" s="14">
        <v>1.08</v>
      </c>
      <c r="C57" s="25">
        <f t="shared" si="46"/>
        <v>7</v>
      </c>
      <c r="D57" s="25"/>
      <c r="E57" s="25"/>
      <c r="Z57">
        <f t="shared" si="3"/>
        <v>6</v>
      </c>
      <c r="AA57">
        <v>55</v>
      </c>
      <c r="AB57">
        <f t="shared" si="4"/>
        <v>0.92300000000000004</v>
      </c>
    </row>
    <row r="58" spans="1:28" ht="15.75" thickTop="1">
      <c r="A58" s="9" t="s">
        <v>48</v>
      </c>
      <c r="B58" s="10">
        <v>0.92300000000000004</v>
      </c>
      <c r="C58" s="25"/>
      <c r="D58" s="25">
        <f t="shared" ref="D58" si="47">26-TRUNC((ROW()+2)/3)</f>
        <v>6</v>
      </c>
      <c r="E58" s="25"/>
      <c r="Z58">
        <f t="shared" si="3"/>
        <v>6</v>
      </c>
      <c r="AA58" s="24">
        <v>56</v>
      </c>
      <c r="AB58">
        <f t="shared" si="4"/>
        <v>0.35299999999999998</v>
      </c>
    </row>
    <row r="59" spans="1:28">
      <c r="A59" s="11" t="s">
        <v>22</v>
      </c>
      <c r="B59" s="12">
        <v>0.35299999999999998</v>
      </c>
      <c r="C59" s="25">
        <f t="shared" ref="C59:C60" si="48">26-TRUNC((ROW()+2)/3)</f>
        <v>6</v>
      </c>
      <c r="D59" s="25"/>
      <c r="E59" s="25"/>
      <c r="Z59">
        <f t="shared" si="3"/>
        <v>6</v>
      </c>
      <c r="AA59">
        <v>57</v>
      </c>
      <c r="AB59">
        <f t="shared" si="4"/>
        <v>2.415</v>
      </c>
    </row>
    <row r="60" spans="1:28" ht="15.75" thickBot="1">
      <c r="A60" s="13" t="s">
        <v>23</v>
      </c>
      <c r="B60" s="14">
        <v>2.415</v>
      </c>
      <c r="C60" s="25">
        <f t="shared" si="48"/>
        <v>6</v>
      </c>
      <c r="D60" s="25"/>
      <c r="E60" s="25"/>
      <c r="Z60">
        <f t="shared" si="3"/>
        <v>5</v>
      </c>
      <c r="AA60" s="24">
        <v>58</v>
      </c>
      <c r="AB60">
        <f t="shared" si="4"/>
        <v>0.39100000000000001</v>
      </c>
    </row>
    <row r="61" spans="1:28" ht="15.75" thickTop="1">
      <c r="A61" s="9" t="s">
        <v>21</v>
      </c>
      <c r="B61" s="10">
        <v>0.39100000000000001</v>
      </c>
      <c r="C61" s="25"/>
      <c r="D61" s="25">
        <f t="shared" ref="D61" si="49">26-TRUNC((ROW()+2)/3)</f>
        <v>5</v>
      </c>
      <c r="E61" s="25"/>
      <c r="Z61">
        <f t="shared" si="3"/>
        <v>5</v>
      </c>
      <c r="AA61">
        <v>59</v>
      </c>
      <c r="AB61">
        <f t="shared" si="4"/>
        <v>0.13400000000000001</v>
      </c>
    </row>
    <row r="62" spans="1:28">
      <c r="A62" s="11" t="s">
        <v>22</v>
      </c>
      <c r="B62" s="12">
        <v>0.13400000000000001</v>
      </c>
      <c r="C62" s="25">
        <f t="shared" ref="C62:C63" si="50">26-TRUNC((ROW()+2)/3)</f>
        <v>5</v>
      </c>
      <c r="D62" s="25"/>
      <c r="E62" s="25"/>
      <c r="Z62">
        <f t="shared" si="3"/>
        <v>5</v>
      </c>
      <c r="AA62" s="24">
        <v>60</v>
      </c>
      <c r="AB62">
        <f t="shared" si="4"/>
        <v>1.145</v>
      </c>
    </row>
    <row r="63" spans="1:28" ht="15.75" thickBot="1">
      <c r="A63" s="13" t="s">
        <v>23</v>
      </c>
      <c r="B63" s="14">
        <v>1.145</v>
      </c>
      <c r="C63" s="25">
        <f t="shared" si="50"/>
        <v>5</v>
      </c>
      <c r="D63" s="25"/>
      <c r="E63" s="25"/>
      <c r="Z63">
        <f t="shared" si="3"/>
        <v>4</v>
      </c>
      <c r="AA63">
        <v>61</v>
      </c>
      <c r="AB63">
        <f t="shared" si="4"/>
        <v>0.53</v>
      </c>
    </row>
    <row r="64" spans="1:28" ht="15.75" thickTop="1">
      <c r="A64" s="9" t="s">
        <v>21</v>
      </c>
      <c r="B64" s="10">
        <v>0.53</v>
      </c>
      <c r="C64" s="25"/>
      <c r="D64" s="25">
        <f t="shared" ref="D64" si="51">26-TRUNC((ROW()+2)/3)</f>
        <v>4</v>
      </c>
      <c r="E64" s="25"/>
      <c r="Z64">
        <f t="shared" si="3"/>
        <v>4</v>
      </c>
      <c r="AA64" s="24">
        <v>62</v>
      </c>
      <c r="AB64">
        <f t="shared" si="4"/>
        <v>0.22900000000000001</v>
      </c>
    </row>
    <row r="65" spans="1:28">
      <c r="A65" s="11" t="s">
        <v>22</v>
      </c>
      <c r="B65" s="12">
        <v>0.22900000000000001</v>
      </c>
      <c r="C65" s="25">
        <f t="shared" ref="C65:C66" si="52">26-TRUNC((ROW()+2)/3)</f>
        <v>4</v>
      </c>
      <c r="D65" s="25"/>
      <c r="E65" s="25"/>
      <c r="Z65">
        <f t="shared" si="3"/>
        <v>4</v>
      </c>
      <c r="AA65">
        <v>63</v>
      </c>
      <c r="AB65">
        <f t="shared" si="4"/>
        <v>1.2270000000000001</v>
      </c>
    </row>
    <row r="66" spans="1:28" ht="15.75" thickBot="1">
      <c r="A66" s="13" t="s">
        <v>23</v>
      </c>
      <c r="B66" s="14">
        <v>1.2270000000000001</v>
      </c>
      <c r="C66" s="25">
        <f t="shared" si="52"/>
        <v>4</v>
      </c>
      <c r="D66" s="25"/>
      <c r="E66" s="25"/>
      <c r="Z66">
        <f t="shared" si="3"/>
        <v>3</v>
      </c>
      <c r="AA66" s="24">
        <v>64</v>
      </c>
      <c r="AB66">
        <f t="shared" si="4"/>
        <v>0.80300000000000005</v>
      </c>
    </row>
    <row r="67" spans="1:28" ht="15.75" thickTop="1">
      <c r="A67" s="9" t="s">
        <v>21</v>
      </c>
      <c r="B67" s="10">
        <v>0.80300000000000005</v>
      </c>
      <c r="C67" s="25"/>
      <c r="D67" s="25">
        <f t="shared" ref="D67" si="53">26-TRUNC((ROW()+2)/3)</f>
        <v>3</v>
      </c>
      <c r="E67" s="25"/>
      <c r="Z67">
        <f t="shared" si="3"/>
        <v>3</v>
      </c>
      <c r="AA67">
        <v>65</v>
      </c>
      <c r="AB67">
        <f t="shared" si="4"/>
        <v>0.28299999999999997</v>
      </c>
    </row>
    <row r="68" spans="1:28">
      <c r="A68" s="11" t="s">
        <v>22</v>
      </c>
      <c r="B68" s="12">
        <v>0.28299999999999997</v>
      </c>
      <c r="C68" s="25">
        <f t="shared" ref="C68:C69" si="54">26-TRUNC((ROW()+2)/3)</f>
        <v>3</v>
      </c>
      <c r="D68" s="25"/>
      <c r="E68" s="25"/>
      <c r="Z68">
        <f t="shared" ref="Z68:Z74" si="55">25-TRUNC((ROW())/3)</f>
        <v>3</v>
      </c>
      <c r="AA68" s="24">
        <v>66</v>
      </c>
      <c r="AB68">
        <f t="shared" ref="AB68:AB74" si="56">INDEX($V$3:$X$26,ROUNDUP(AA68/3,0),IF(MOD(AA68,3)=0,3,MOD(AA68,3)))</f>
        <v>2.2770000000000001</v>
      </c>
    </row>
    <row r="69" spans="1:28" ht="15.75" thickBot="1">
      <c r="A69" s="13" t="s">
        <v>23</v>
      </c>
      <c r="B69" s="14">
        <v>2.2770000000000001</v>
      </c>
      <c r="C69" s="25">
        <f t="shared" si="54"/>
        <v>3</v>
      </c>
      <c r="D69" s="25"/>
      <c r="E69" s="25"/>
      <c r="Z69">
        <f t="shared" si="55"/>
        <v>2</v>
      </c>
      <c r="AA69">
        <v>67</v>
      </c>
      <c r="AB69">
        <f t="shared" si="56"/>
        <v>0.67200000000000004</v>
      </c>
    </row>
    <row r="70" spans="1:28" ht="15.75" thickTop="1">
      <c r="A70" s="9" t="s">
        <v>21</v>
      </c>
      <c r="B70" s="10">
        <v>0.67200000000000004</v>
      </c>
      <c r="C70" s="25"/>
      <c r="D70" s="25">
        <f t="shared" ref="D70" si="57">26-TRUNC((ROW()+2)/3)</f>
        <v>2</v>
      </c>
      <c r="E70" s="25"/>
      <c r="Z70">
        <f t="shared" si="55"/>
        <v>2</v>
      </c>
      <c r="AA70" s="24">
        <v>68</v>
      </c>
      <c r="AB70">
        <f t="shared" si="56"/>
        <v>0.20599999999999999</v>
      </c>
    </row>
    <row r="71" spans="1:28">
      <c r="A71" s="11" t="s">
        <v>22</v>
      </c>
      <c r="B71" s="12">
        <v>0.20599999999999999</v>
      </c>
      <c r="C71" s="25">
        <f t="shared" ref="C71:C72" si="58">26-TRUNC((ROW()+2)/3)</f>
        <v>2</v>
      </c>
      <c r="D71" s="25"/>
      <c r="E71" s="25"/>
      <c r="Z71">
        <f t="shared" si="55"/>
        <v>2</v>
      </c>
      <c r="AA71">
        <v>69</v>
      </c>
      <c r="AB71">
        <f t="shared" si="56"/>
        <v>2.1949999999999998</v>
      </c>
    </row>
    <row r="72" spans="1:28" ht="15.75" thickBot="1">
      <c r="A72" s="13" t="s">
        <v>23</v>
      </c>
      <c r="B72" s="14">
        <v>2.1949999999999998</v>
      </c>
      <c r="C72" s="25">
        <f t="shared" si="58"/>
        <v>2</v>
      </c>
      <c r="D72" s="25"/>
      <c r="E72" s="25"/>
      <c r="Z72">
        <f t="shared" si="55"/>
        <v>1</v>
      </c>
      <c r="AA72" s="24">
        <v>70</v>
      </c>
      <c r="AB72">
        <f t="shared" si="56"/>
        <v>0.80900000000000005</v>
      </c>
    </row>
    <row r="73" spans="1:28" ht="15.75" thickTop="1">
      <c r="A73" s="9" t="s">
        <v>21</v>
      </c>
      <c r="B73" s="10">
        <v>0.80900000000000005</v>
      </c>
      <c r="C73" s="25"/>
      <c r="D73" s="25">
        <f t="shared" ref="D73" si="59">26-TRUNC((ROW()+2)/3)</f>
        <v>1</v>
      </c>
      <c r="E73" s="25"/>
      <c r="Z73">
        <f t="shared" si="55"/>
        <v>1</v>
      </c>
      <c r="AA73">
        <v>71</v>
      </c>
      <c r="AB73">
        <f t="shared" si="56"/>
        <v>0.35399999999999998</v>
      </c>
    </row>
    <row r="74" spans="1:28">
      <c r="A74" s="11" t="s">
        <v>22</v>
      </c>
      <c r="B74" s="12">
        <v>0.35399999999999998</v>
      </c>
      <c r="C74" s="25">
        <f t="shared" ref="C74:C75" si="60">26-TRUNC((ROW()+2)/3)</f>
        <v>1</v>
      </c>
      <c r="D74" s="25"/>
      <c r="E74" s="25"/>
      <c r="Z74">
        <f t="shared" si="55"/>
        <v>1</v>
      </c>
      <c r="AA74" s="24">
        <v>72</v>
      </c>
      <c r="AB74">
        <f t="shared" si="56"/>
        <v>1.849</v>
      </c>
    </row>
    <row r="75" spans="1:28" ht="15.75" thickBot="1">
      <c r="A75" s="13" t="s">
        <v>23</v>
      </c>
      <c r="B75" s="14">
        <v>1.849</v>
      </c>
      <c r="C75" s="25">
        <f t="shared" si="60"/>
        <v>1</v>
      </c>
      <c r="D75" s="25"/>
      <c r="E75" s="25"/>
    </row>
    <row r="76" spans="1:28" ht="15.75" thickTop="1"/>
    <row r="77" spans="1:28">
      <c r="B77" s="16">
        <v>1</v>
      </c>
      <c r="E77" s="23">
        <v>25</v>
      </c>
    </row>
    <row r="78" spans="1:28">
      <c r="B78" s="16">
        <v>1</v>
      </c>
      <c r="E78" s="23">
        <v>0</v>
      </c>
    </row>
  </sheetData>
  <mergeCells count="2">
    <mergeCell ref="U1:X1"/>
    <mergeCell ref="W2:X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8"/>
  <sheetViews>
    <sheetView topLeftCell="A46" zoomScale="70" zoomScaleNormal="70" workbookViewId="0">
      <selection activeCell="E78" sqref="E78"/>
    </sheetView>
  </sheetViews>
  <sheetFormatPr defaultRowHeight="15"/>
  <cols>
    <col min="3" max="5" width="9" style="22"/>
    <col min="18" max="18" width="9" customWidth="1"/>
  </cols>
  <sheetData>
    <row r="1" spans="1:28">
      <c r="A1" s="9" t="s">
        <v>48</v>
      </c>
      <c r="B1" s="10"/>
      <c r="C1" s="25"/>
      <c r="D1" s="25">
        <f>26-TRUNC((ROW()+2)/3)</f>
        <v>25</v>
      </c>
      <c r="E1" s="25"/>
      <c r="G1" s="22">
        <f>TRUNC((ROW()+2)/3)</f>
        <v>1</v>
      </c>
      <c r="H1">
        <f>26-TRUNC((ROW()+2)/3)</f>
        <v>25</v>
      </c>
    </row>
    <row r="2" spans="1:28" ht="16.5" customHeight="1">
      <c r="A2" s="11" t="s">
        <v>22</v>
      </c>
      <c r="B2" s="12"/>
      <c r="C2" s="25">
        <f>26-TRUNC((ROW()+2)/3)</f>
        <v>25</v>
      </c>
      <c r="D2" s="25"/>
      <c r="E2" s="25"/>
      <c r="G2" s="22">
        <f t="shared" ref="G2:G9" si="0">TRUNC((ROW()+2)/3)</f>
        <v>1</v>
      </c>
      <c r="H2">
        <f t="shared" ref="H2:H9" si="1">26-TRUNC((ROW()+2)/3)</f>
        <v>25</v>
      </c>
    </row>
    <row r="3" spans="1:28" ht="15.75" thickBot="1">
      <c r="A3" s="13" t="s">
        <v>23</v>
      </c>
      <c r="B3" s="14"/>
      <c r="C3" s="25">
        <f>26-TRUNC((ROW()+2)/3)</f>
        <v>25</v>
      </c>
      <c r="D3" s="25"/>
      <c r="E3" s="25"/>
      <c r="G3" s="22">
        <f t="shared" si="0"/>
        <v>1</v>
      </c>
      <c r="H3">
        <f t="shared" si="1"/>
        <v>25</v>
      </c>
      <c r="T3">
        <v>24</v>
      </c>
      <c r="Z3">
        <f>25-TRUNC((ROW())/3)</f>
        <v>24</v>
      </c>
      <c r="AA3">
        <v>1</v>
      </c>
      <c r="AB3">
        <f t="shared" ref="AB3:AB34" si="2">INDEX($V$3:$X$26,ROUNDUP(AA3/3,0),IF(MOD(AA3,3)=0,3,MOD(AA3,3)))</f>
        <v>0</v>
      </c>
    </row>
    <row r="4" spans="1:28" ht="15.75" thickTop="1">
      <c r="A4" s="9" t="s">
        <v>21</v>
      </c>
      <c r="B4" s="10"/>
      <c r="C4" s="25"/>
      <c r="D4" s="25">
        <f t="shared" ref="D4" si="3">26-TRUNC((ROW()+2)/3)</f>
        <v>24</v>
      </c>
      <c r="E4" s="25"/>
      <c r="G4" s="22">
        <f t="shared" si="0"/>
        <v>2</v>
      </c>
      <c r="H4">
        <f t="shared" si="1"/>
        <v>24</v>
      </c>
      <c r="T4">
        <v>23</v>
      </c>
      <c r="Z4">
        <f t="shared" ref="Z4:Z67" si="4">25-TRUNC((ROW())/3)</f>
        <v>24</v>
      </c>
      <c r="AA4" s="24">
        <v>2</v>
      </c>
      <c r="AB4">
        <f t="shared" si="2"/>
        <v>0</v>
      </c>
    </row>
    <row r="5" spans="1:28">
      <c r="A5" s="11" t="s">
        <v>22</v>
      </c>
      <c r="B5" s="12"/>
      <c r="C5" s="25">
        <f t="shared" ref="C5:C6" si="5">26-TRUNC((ROW()+2)/3)</f>
        <v>24</v>
      </c>
      <c r="D5" s="25"/>
      <c r="E5" s="25"/>
      <c r="G5" s="22">
        <f t="shared" si="0"/>
        <v>2</v>
      </c>
      <c r="H5">
        <f t="shared" si="1"/>
        <v>24</v>
      </c>
      <c r="T5">
        <v>22</v>
      </c>
      <c r="Z5">
        <f t="shared" si="4"/>
        <v>24</v>
      </c>
      <c r="AA5">
        <v>3</v>
      </c>
      <c r="AB5">
        <f t="shared" si="2"/>
        <v>0</v>
      </c>
    </row>
    <row r="6" spans="1:28" ht="15.75" thickBot="1">
      <c r="A6" s="13" t="s">
        <v>23</v>
      </c>
      <c r="B6" s="14"/>
      <c r="C6" s="25">
        <f t="shared" si="5"/>
        <v>24</v>
      </c>
      <c r="D6" s="25"/>
      <c r="E6" s="25"/>
      <c r="G6" s="22">
        <f t="shared" si="0"/>
        <v>2</v>
      </c>
      <c r="H6">
        <f t="shared" si="1"/>
        <v>24</v>
      </c>
      <c r="T6">
        <v>21</v>
      </c>
      <c r="Z6">
        <f t="shared" si="4"/>
        <v>23</v>
      </c>
      <c r="AA6" s="24">
        <v>4</v>
      </c>
      <c r="AB6">
        <f t="shared" si="2"/>
        <v>0</v>
      </c>
    </row>
    <row r="7" spans="1:28" ht="15.75" thickTop="1">
      <c r="A7" s="9" t="s">
        <v>21</v>
      </c>
      <c r="B7" s="10"/>
      <c r="C7" s="25"/>
      <c r="D7" s="25">
        <f t="shared" ref="D7" si="6">26-TRUNC((ROW()+2)/3)</f>
        <v>23</v>
      </c>
      <c r="E7" s="25"/>
      <c r="G7" s="22">
        <f t="shared" si="0"/>
        <v>3</v>
      </c>
      <c r="H7">
        <f t="shared" si="1"/>
        <v>23</v>
      </c>
      <c r="T7">
        <v>20</v>
      </c>
      <c r="Z7">
        <f t="shared" si="4"/>
        <v>23</v>
      </c>
      <c r="AA7">
        <v>5</v>
      </c>
      <c r="AB7">
        <f t="shared" si="2"/>
        <v>0</v>
      </c>
    </row>
    <row r="8" spans="1:28">
      <c r="A8" s="11" t="s">
        <v>22</v>
      </c>
      <c r="B8" s="12"/>
      <c r="C8" s="25">
        <f t="shared" ref="C8:C9" si="7">26-TRUNC((ROW()+2)/3)</f>
        <v>23</v>
      </c>
      <c r="D8" s="25"/>
      <c r="E8" s="25"/>
      <c r="G8" s="22">
        <f t="shared" si="0"/>
        <v>3</v>
      </c>
      <c r="H8">
        <f t="shared" si="1"/>
        <v>23</v>
      </c>
      <c r="T8">
        <v>19</v>
      </c>
      <c r="U8" s="27" t="s">
        <v>0</v>
      </c>
      <c r="V8" s="28"/>
      <c r="W8" s="28"/>
      <c r="X8" s="28"/>
      <c r="Z8">
        <f t="shared" si="4"/>
        <v>23</v>
      </c>
      <c r="AA8" s="24">
        <v>6</v>
      </c>
      <c r="AB8">
        <f t="shared" si="2"/>
        <v>0</v>
      </c>
    </row>
    <row r="9" spans="1:28" ht="15.75" thickBot="1">
      <c r="A9" s="13" t="s">
        <v>23</v>
      </c>
      <c r="B9" s="14"/>
      <c r="C9" s="25">
        <f t="shared" si="7"/>
        <v>23</v>
      </c>
      <c r="D9" s="25"/>
      <c r="E9" s="25"/>
      <c r="G9" s="22">
        <f t="shared" si="0"/>
        <v>3</v>
      </c>
      <c r="H9">
        <f t="shared" si="1"/>
        <v>23</v>
      </c>
      <c r="T9">
        <v>18</v>
      </c>
      <c r="U9" s="1" t="s">
        <v>1</v>
      </c>
      <c r="V9" s="2" t="s">
        <v>2</v>
      </c>
      <c r="W9" s="29" t="s">
        <v>3</v>
      </c>
      <c r="X9" s="30"/>
      <c r="Z9">
        <f t="shared" si="4"/>
        <v>22</v>
      </c>
      <c r="AA9">
        <v>7</v>
      </c>
      <c r="AB9">
        <f t="shared" si="2"/>
        <v>0</v>
      </c>
    </row>
    <row r="10" spans="1:28" ht="15.75" thickTop="1">
      <c r="A10" s="9" t="s">
        <v>48</v>
      </c>
      <c r="B10" s="10"/>
      <c r="C10" s="25"/>
      <c r="D10" s="25">
        <f t="shared" ref="D10" si="8">26-TRUNC((ROW()+2)/3)</f>
        <v>22</v>
      </c>
      <c r="E10" s="26"/>
      <c r="T10">
        <v>17</v>
      </c>
      <c r="U10" s="3" t="s">
        <v>4</v>
      </c>
      <c r="V10" s="4">
        <v>0.995</v>
      </c>
      <c r="W10" s="4">
        <v>0.98199999999999998</v>
      </c>
      <c r="X10" s="4">
        <v>1.008</v>
      </c>
      <c r="Z10">
        <f t="shared" si="4"/>
        <v>22</v>
      </c>
      <c r="AA10" s="24">
        <v>8</v>
      </c>
      <c r="AB10">
        <f t="shared" si="2"/>
        <v>0</v>
      </c>
    </row>
    <row r="11" spans="1:28">
      <c r="A11" s="11" t="s">
        <v>49</v>
      </c>
      <c r="B11" s="12"/>
      <c r="C11" s="25">
        <f t="shared" ref="C11:C12" si="9">26-TRUNC((ROW()+2)/3)</f>
        <v>22</v>
      </c>
      <c r="D11" s="25"/>
      <c r="E11" s="26"/>
      <c r="T11">
        <v>16</v>
      </c>
      <c r="U11" s="3" t="s">
        <v>5</v>
      </c>
      <c r="V11" s="4">
        <v>1.3939999999999999</v>
      </c>
      <c r="W11" s="4">
        <v>1.0009999999999999</v>
      </c>
      <c r="X11" s="4">
        <v>1.94</v>
      </c>
      <c r="Z11">
        <f t="shared" si="4"/>
        <v>22</v>
      </c>
      <c r="AA11">
        <v>9</v>
      </c>
      <c r="AB11">
        <f t="shared" si="2"/>
        <v>0</v>
      </c>
    </row>
    <row r="12" spans="1:28" ht="15.75" thickBot="1">
      <c r="A12" s="13" t="s">
        <v>23</v>
      </c>
      <c r="B12" s="14"/>
      <c r="C12" s="25">
        <f t="shared" si="9"/>
        <v>22</v>
      </c>
      <c r="D12" s="25"/>
      <c r="E12" s="26"/>
      <c r="T12">
        <v>15</v>
      </c>
      <c r="U12" s="3" t="s">
        <v>6</v>
      </c>
      <c r="V12" s="4">
        <v>1.367</v>
      </c>
      <c r="W12" s="4">
        <v>1.0760000000000001</v>
      </c>
      <c r="X12" s="4">
        <v>1.7370000000000001</v>
      </c>
      <c r="Z12">
        <f t="shared" si="4"/>
        <v>21</v>
      </c>
      <c r="AA12" s="24">
        <v>10</v>
      </c>
      <c r="AB12">
        <f t="shared" si="2"/>
        <v>0</v>
      </c>
    </row>
    <row r="13" spans="1:28" ht="15.75" thickTop="1">
      <c r="A13" s="9" t="s">
        <v>21</v>
      </c>
      <c r="B13" s="10"/>
      <c r="C13" s="25"/>
      <c r="D13" s="25">
        <f t="shared" ref="D13" si="10">26-TRUNC((ROW()+2)/3)</f>
        <v>21</v>
      </c>
      <c r="E13" s="26"/>
      <c r="T13">
        <v>14</v>
      </c>
      <c r="U13" s="3" t="s">
        <v>7</v>
      </c>
      <c r="V13" s="4">
        <v>1.026</v>
      </c>
      <c r="W13" s="4">
        <v>0.996</v>
      </c>
      <c r="X13" s="4">
        <v>1.0569999999999999</v>
      </c>
      <c r="Z13">
        <f t="shared" si="4"/>
        <v>21</v>
      </c>
      <c r="AA13">
        <v>11</v>
      </c>
      <c r="AB13">
        <f t="shared" si="2"/>
        <v>0</v>
      </c>
    </row>
    <row r="14" spans="1:28">
      <c r="A14" s="11" t="s">
        <v>22</v>
      </c>
      <c r="B14" s="12"/>
      <c r="C14" s="25">
        <f t="shared" ref="C14:C15" si="11">26-TRUNC((ROW()+2)/3)</f>
        <v>21</v>
      </c>
      <c r="D14" s="25"/>
      <c r="E14" s="26"/>
      <c r="T14">
        <v>13</v>
      </c>
      <c r="U14" s="3" t="s">
        <v>8</v>
      </c>
      <c r="V14" s="4">
        <v>0.95499999999999996</v>
      </c>
      <c r="W14" s="4">
        <v>0.86399999999999999</v>
      </c>
      <c r="X14" s="4">
        <v>1.0549999999999999</v>
      </c>
      <c r="Z14">
        <f t="shared" si="4"/>
        <v>21</v>
      </c>
      <c r="AA14" s="24">
        <v>12</v>
      </c>
      <c r="AB14">
        <f t="shared" si="2"/>
        <v>0</v>
      </c>
    </row>
    <row r="15" spans="1:28" ht="15.75" thickBot="1">
      <c r="A15" s="13" t="s">
        <v>23</v>
      </c>
      <c r="B15" s="14"/>
      <c r="C15" s="25">
        <f t="shared" si="11"/>
        <v>21</v>
      </c>
      <c r="D15" s="25"/>
      <c r="E15" s="26"/>
      <c r="T15">
        <v>12</v>
      </c>
      <c r="U15" s="3" t="s">
        <v>9</v>
      </c>
      <c r="V15" s="8">
        <v>0.70299999999999996</v>
      </c>
      <c r="W15" s="4">
        <v>0.215</v>
      </c>
      <c r="X15" s="4">
        <v>2.2930000000000001</v>
      </c>
      <c r="Z15">
        <f t="shared" si="4"/>
        <v>20</v>
      </c>
      <c r="AA15">
        <v>13</v>
      </c>
      <c r="AB15">
        <f t="shared" si="2"/>
        <v>0</v>
      </c>
    </row>
    <row r="16" spans="1:28" ht="15.75" thickTop="1">
      <c r="A16" s="9" t="s">
        <v>21</v>
      </c>
      <c r="B16" s="10"/>
      <c r="C16" s="25"/>
      <c r="D16" s="25">
        <f t="shared" ref="D16" si="12">26-TRUNC((ROW()+2)/3)</f>
        <v>20</v>
      </c>
      <c r="E16" s="26"/>
      <c r="T16">
        <v>11</v>
      </c>
      <c r="U16" s="3" t="s">
        <v>10</v>
      </c>
      <c r="V16" s="4">
        <v>0.317</v>
      </c>
      <c r="W16" s="4">
        <v>9.6000000000000002E-2</v>
      </c>
      <c r="X16" s="4">
        <v>1.046</v>
      </c>
      <c r="Z16">
        <f t="shared" si="4"/>
        <v>20</v>
      </c>
      <c r="AA16" s="24">
        <v>14</v>
      </c>
      <c r="AB16">
        <f t="shared" si="2"/>
        <v>0</v>
      </c>
    </row>
    <row r="17" spans="1:28">
      <c r="A17" s="11" t="s">
        <v>49</v>
      </c>
      <c r="B17" s="12"/>
      <c r="C17" s="25">
        <f t="shared" ref="C17:C18" si="13">26-TRUNC((ROW()+2)/3)</f>
        <v>20</v>
      </c>
      <c r="D17" s="25"/>
      <c r="E17" s="26"/>
      <c r="T17">
        <v>10</v>
      </c>
      <c r="U17" s="3" t="s">
        <v>11</v>
      </c>
      <c r="V17" s="4">
        <v>0.45600000000000002</v>
      </c>
      <c r="W17" s="4">
        <v>0.20799999999999999</v>
      </c>
      <c r="X17" s="4">
        <v>1</v>
      </c>
      <c r="Z17">
        <f t="shared" si="4"/>
        <v>20</v>
      </c>
      <c r="AA17">
        <v>15</v>
      </c>
      <c r="AB17">
        <f t="shared" si="2"/>
        <v>0</v>
      </c>
    </row>
    <row r="18" spans="1:28" ht="15.75" thickBot="1">
      <c r="A18" s="13" t="s">
        <v>50</v>
      </c>
      <c r="B18" s="14"/>
      <c r="C18" s="25">
        <f t="shared" si="13"/>
        <v>20</v>
      </c>
      <c r="D18" s="25"/>
      <c r="E18" s="26"/>
      <c r="T18">
        <v>9</v>
      </c>
      <c r="U18" s="3" t="s">
        <v>12</v>
      </c>
      <c r="V18" s="4">
        <v>0.65200000000000002</v>
      </c>
      <c r="W18" s="4">
        <v>0.215</v>
      </c>
      <c r="X18" s="4">
        <v>1.978</v>
      </c>
      <c r="Z18">
        <f t="shared" si="4"/>
        <v>19</v>
      </c>
      <c r="AA18" s="24">
        <v>16</v>
      </c>
      <c r="AB18">
        <f t="shared" si="2"/>
        <v>0</v>
      </c>
    </row>
    <row r="19" spans="1:28" ht="15.75" thickTop="1">
      <c r="A19" s="9" t="s">
        <v>21</v>
      </c>
      <c r="B19" s="10"/>
      <c r="C19" s="25"/>
      <c r="D19" s="25">
        <f t="shared" ref="D19" si="14">26-TRUNC((ROW()+2)/3)</f>
        <v>19</v>
      </c>
      <c r="E19" s="26"/>
      <c r="T19">
        <v>8</v>
      </c>
      <c r="U19" s="3" t="s">
        <v>13</v>
      </c>
      <c r="V19" s="4">
        <v>0.69799999999999995</v>
      </c>
      <c r="W19" s="4">
        <v>0.24099999999999999</v>
      </c>
      <c r="X19" s="4">
        <v>2.0190000000000001</v>
      </c>
      <c r="Z19">
        <f t="shared" si="4"/>
        <v>19</v>
      </c>
      <c r="AA19">
        <v>17</v>
      </c>
      <c r="AB19">
        <f t="shared" si="2"/>
        <v>0</v>
      </c>
    </row>
    <row r="20" spans="1:28">
      <c r="A20" s="11" t="s">
        <v>22</v>
      </c>
      <c r="B20" s="12"/>
      <c r="C20" s="25">
        <f t="shared" ref="C20:C21" si="15">26-TRUNC((ROW()+2)/3)</f>
        <v>19</v>
      </c>
      <c r="D20" s="25"/>
      <c r="E20" s="26"/>
      <c r="T20">
        <v>7</v>
      </c>
      <c r="U20" s="3" t="s">
        <v>14</v>
      </c>
      <c r="V20" s="4">
        <v>0.745</v>
      </c>
      <c r="W20" s="4">
        <v>0.29399999999999998</v>
      </c>
      <c r="X20" s="4">
        <v>1.887</v>
      </c>
      <c r="Z20">
        <f t="shared" si="4"/>
        <v>19</v>
      </c>
      <c r="AA20" s="24">
        <v>18</v>
      </c>
      <c r="AB20">
        <f t="shared" si="2"/>
        <v>0</v>
      </c>
    </row>
    <row r="21" spans="1:28" ht="15.75" thickBot="1">
      <c r="A21" s="13" t="s">
        <v>23</v>
      </c>
      <c r="B21" s="14"/>
      <c r="C21" s="25">
        <f t="shared" si="15"/>
        <v>19</v>
      </c>
      <c r="D21" s="25"/>
      <c r="E21" s="26"/>
      <c r="T21">
        <v>6</v>
      </c>
      <c r="U21" s="3" t="s">
        <v>15</v>
      </c>
      <c r="V21" s="8">
        <v>0.90800000000000003</v>
      </c>
      <c r="W21" s="4">
        <v>0.45</v>
      </c>
      <c r="X21" s="4">
        <v>1.8340000000000001</v>
      </c>
      <c r="Z21">
        <f t="shared" si="4"/>
        <v>18</v>
      </c>
      <c r="AA21">
        <v>19</v>
      </c>
      <c r="AB21" t="str">
        <f t="shared" si="2"/>
        <v>Point Estimate</v>
      </c>
    </row>
    <row r="22" spans="1:28" ht="15.75" thickTop="1">
      <c r="A22" s="9" t="s">
        <v>48</v>
      </c>
      <c r="B22" s="10"/>
      <c r="C22" s="25"/>
      <c r="D22" s="25">
        <f t="shared" ref="D22" si="16">26-TRUNC((ROW()+2)/3)</f>
        <v>18</v>
      </c>
      <c r="E22" s="26"/>
      <c r="T22">
        <v>5</v>
      </c>
      <c r="U22" s="3" t="s">
        <v>16</v>
      </c>
      <c r="V22" s="4">
        <v>0.48799999999999999</v>
      </c>
      <c r="W22" s="8">
        <v>0.30299999999999999</v>
      </c>
      <c r="X22" s="8">
        <v>0.78400000000000003</v>
      </c>
      <c r="Z22">
        <f t="shared" si="4"/>
        <v>18</v>
      </c>
      <c r="AA22" s="24">
        <v>20</v>
      </c>
      <c r="AB22" t="str">
        <f t="shared" si="2"/>
        <v>95% Wald
 Confidence Limits</v>
      </c>
    </row>
    <row r="23" spans="1:28">
      <c r="A23" s="11" t="s">
        <v>49</v>
      </c>
      <c r="B23" s="12"/>
      <c r="C23" s="25">
        <f t="shared" ref="C23:C24" si="17">26-TRUNC((ROW()+2)/3)</f>
        <v>18</v>
      </c>
      <c r="D23" s="25"/>
      <c r="E23" s="26"/>
      <c r="T23">
        <v>4</v>
      </c>
      <c r="U23" s="3" t="s">
        <v>17</v>
      </c>
      <c r="V23" s="4">
        <v>0.61899999999999999</v>
      </c>
      <c r="W23" s="4">
        <v>0.35399999999999998</v>
      </c>
      <c r="X23" s="4">
        <v>1.081</v>
      </c>
      <c r="Z23">
        <f t="shared" si="4"/>
        <v>18</v>
      </c>
      <c r="AA23">
        <v>21</v>
      </c>
      <c r="AB23">
        <f t="shared" si="2"/>
        <v>0</v>
      </c>
    </row>
    <row r="24" spans="1:28" ht="15.75" thickBot="1">
      <c r="A24" s="13" t="s">
        <v>23</v>
      </c>
      <c r="B24" s="14"/>
      <c r="C24" s="25">
        <f t="shared" si="17"/>
        <v>18</v>
      </c>
      <c r="D24" s="25"/>
      <c r="E24" s="26"/>
      <c r="T24">
        <v>3</v>
      </c>
      <c r="U24" s="3" t="s">
        <v>18</v>
      </c>
      <c r="V24" s="4">
        <v>0.93</v>
      </c>
      <c r="W24" s="4">
        <v>0.373</v>
      </c>
      <c r="X24" s="4">
        <v>2.3210000000000002</v>
      </c>
      <c r="Z24">
        <f t="shared" si="4"/>
        <v>17</v>
      </c>
      <c r="AA24" s="24">
        <v>22</v>
      </c>
      <c r="AB24" s="7">
        <f t="shared" si="2"/>
        <v>0.995</v>
      </c>
    </row>
    <row r="25" spans="1:28" ht="15.75" thickTop="1">
      <c r="A25" s="9" t="s">
        <v>21</v>
      </c>
      <c r="B25" s="10">
        <v>0.995</v>
      </c>
      <c r="C25" s="25"/>
      <c r="D25" s="25">
        <f t="shared" ref="D25" si="18">26-TRUNC((ROW()+2)/3)</f>
        <v>17</v>
      </c>
      <c r="E25" s="26"/>
      <c r="T25">
        <v>2</v>
      </c>
      <c r="U25" s="3" t="s">
        <v>19</v>
      </c>
      <c r="V25" s="4">
        <v>0.64100000000000001</v>
      </c>
      <c r="W25" s="4">
        <v>0.23499999999999999</v>
      </c>
      <c r="X25" s="4">
        <v>1.7450000000000001</v>
      </c>
      <c r="Z25">
        <f t="shared" si="4"/>
        <v>17</v>
      </c>
      <c r="AA25">
        <v>23</v>
      </c>
      <c r="AB25">
        <f t="shared" si="2"/>
        <v>0.98199999999999998</v>
      </c>
    </row>
    <row r="26" spans="1:28">
      <c r="A26" s="11" t="s">
        <v>22</v>
      </c>
      <c r="B26" s="12">
        <v>0.98199999999999998</v>
      </c>
      <c r="C26" s="25">
        <f t="shared" ref="C26:C27" si="19">26-TRUNC((ROW()+2)/3)</f>
        <v>17</v>
      </c>
      <c r="D26" s="25"/>
      <c r="E26" s="26"/>
      <c r="T26">
        <v>1</v>
      </c>
      <c r="U26" s="3" t="s">
        <v>20</v>
      </c>
      <c r="V26" s="4">
        <v>0.90200000000000002</v>
      </c>
      <c r="W26" s="4">
        <v>0.43</v>
      </c>
      <c r="X26" s="4">
        <v>1.8939999999999999</v>
      </c>
      <c r="Z26">
        <f t="shared" si="4"/>
        <v>17</v>
      </c>
      <c r="AA26" s="24">
        <v>24</v>
      </c>
      <c r="AB26">
        <f t="shared" si="2"/>
        <v>1.008</v>
      </c>
    </row>
    <row r="27" spans="1:28" ht="15.75" thickBot="1">
      <c r="A27" s="13" t="s">
        <v>23</v>
      </c>
      <c r="B27" s="14">
        <v>1.008</v>
      </c>
      <c r="C27" s="25">
        <f t="shared" si="19"/>
        <v>17</v>
      </c>
      <c r="D27" s="25"/>
      <c r="E27" s="26"/>
      <c r="Z27">
        <f t="shared" si="4"/>
        <v>16</v>
      </c>
      <c r="AA27">
        <v>25</v>
      </c>
      <c r="AB27">
        <f t="shared" si="2"/>
        <v>1.3939999999999999</v>
      </c>
    </row>
    <row r="28" spans="1:28" ht="15.75" thickTop="1">
      <c r="A28" s="9" t="s">
        <v>21</v>
      </c>
      <c r="B28" s="10">
        <v>1.3939999999999999</v>
      </c>
      <c r="C28" s="25"/>
      <c r="D28" s="25">
        <f t="shared" ref="D28" si="20">26-TRUNC((ROW()+2)/3)</f>
        <v>16</v>
      </c>
      <c r="E28" s="26"/>
      <c r="Z28">
        <f t="shared" si="4"/>
        <v>16</v>
      </c>
      <c r="AA28" s="24">
        <v>26</v>
      </c>
      <c r="AB28">
        <f t="shared" si="2"/>
        <v>1.0009999999999999</v>
      </c>
    </row>
    <row r="29" spans="1:28">
      <c r="A29" s="11" t="s">
        <v>22</v>
      </c>
      <c r="B29" s="12">
        <v>1.0009999999999999</v>
      </c>
      <c r="C29" s="25">
        <f t="shared" ref="C29:C30" si="21">26-TRUNC((ROW()+2)/3)</f>
        <v>16</v>
      </c>
      <c r="D29" s="25"/>
      <c r="E29" s="26"/>
      <c r="Z29">
        <f t="shared" si="4"/>
        <v>16</v>
      </c>
      <c r="AA29">
        <v>27</v>
      </c>
      <c r="AB29">
        <f t="shared" si="2"/>
        <v>1.94</v>
      </c>
    </row>
    <row r="30" spans="1:28" ht="15.75" thickBot="1">
      <c r="A30" s="13" t="s">
        <v>23</v>
      </c>
      <c r="B30" s="14">
        <v>1.94</v>
      </c>
      <c r="C30" s="25">
        <f t="shared" si="21"/>
        <v>16</v>
      </c>
      <c r="D30" s="25"/>
      <c r="E30" s="26"/>
      <c r="Z30">
        <f t="shared" si="4"/>
        <v>15</v>
      </c>
      <c r="AA30" s="24">
        <v>28</v>
      </c>
      <c r="AB30">
        <f t="shared" si="2"/>
        <v>1.367</v>
      </c>
    </row>
    <row r="31" spans="1:28" ht="15.75" thickTop="1">
      <c r="A31" s="9" t="s">
        <v>21</v>
      </c>
      <c r="B31" s="10">
        <v>1.367</v>
      </c>
      <c r="C31" s="25"/>
      <c r="D31" s="25">
        <f t="shared" ref="D31" si="22">26-TRUNC((ROW()+2)/3)</f>
        <v>15</v>
      </c>
      <c r="E31" s="26"/>
      <c r="Z31">
        <f t="shared" si="4"/>
        <v>15</v>
      </c>
      <c r="AA31">
        <v>29</v>
      </c>
      <c r="AB31">
        <f t="shared" si="2"/>
        <v>1.0760000000000001</v>
      </c>
    </row>
    <row r="32" spans="1:28">
      <c r="A32" s="11" t="s">
        <v>49</v>
      </c>
      <c r="B32" s="12">
        <v>1.0760000000000001</v>
      </c>
      <c r="C32" s="25">
        <f t="shared" ref="C32:C33" si="23">26-TRUNC((ROW()+2)/3)</f>
        <v>15</v>
      </c>
      <c r="D32" s="25"/>
      <c r="E32" s="26"/>
      <c r="Z32">
        <f t="shared" si="4"/>
        <v>15</v>
      </c>
      <c r="AA32" s="24">
        <v>30</v>
      </c>
      <c r="AB32">
        <f t="shared" si="2"/>
        <v>1.7370000000000001</v>
      </c>
    </row>
    <row r="33" spans="1:28" ht="15.75" thickBot="1">
      <c r="A33" s="13" t="s">
        <v>50</v>
      </c>
      <c r="B33" s="14">
        <v>1.7370000000000001</v>
      </c>
      <c r="C33" s="25">
        <f t="shared" si="23"/>
        <v>15</v>
      </c>
      <c r="D33" s="25"/>
      <c r="E33" s="26"/>
      <c r="Z33">
        <f t="shared" si="4"/>
        <v>14</v>
      </c>
      <c r="AA33">
        <v>31</v>
      </c>
      <c r="AB33">
        <f t="shared" si="2"/>
        <v>1.026</v>
      </c>
    </row>
    <row r="34" spans="1:28" ht="15.75" thickTop="1">
      <c r="A34" s="9" t="s">
        <v>48</v>
      </c>
      <c r="B34" s="10">
        <v>1.026</v>
      </c>
      <c r="C34" s="25"/>
      <c r="D34" s="25">
        <f t="shared" ref="D34" si="24">26-TRUNC((ROW()+2)/3)</f>
        <v>14</v>
      </c>
      <c r="E34" s="26"/>
      <c r="Z34">
        <f t="shared" si="4"/>
        <v>14</v>
      </c>
      <c r="AA34" s="24">
        <v>32</v>
      </c>
      <c r="AB34">
        <f t="shared" si="2"/>
        <v>0.996</v>
      </c>
    </row>
    <row r="35" spans="1:28">
      <c r="A35" s="11" t="s">
        <v>22</v>
      </c>
      <c r="B35" s="12">
        <v>0.996</v>
      </c>
      <c r="C35" s="25">
        <f t="shared" ref="C35:C36" si="25">26-TRUNC((ROW()+2)/3)</f>
        <v>14</v>
      </c>
      <c r="D35" s="25"/>
      <c r="E35" s="26"/>
      <c r="Z35">
        <f t="shared" si="4"/>
        <v>14</v>
      </c>
      <c r="AA35">
        <v>33</v>
      </c>
      <c r="AB35">
        <f t="shared" ref="AB35:AB66" si="26">INDEX($V$3:$X$26,ROUNDUP(AA35/3,0),IF(MOD(AA35,3)=0,3,MOD(AA35,3)))</f>
        <v>1.0569999999999999</v>
      </c>
    </row>
    <row r="36" spans="1:28" ht="15.75" thickBot="1">
      <c r="A36" s="13" t="s">
        <v>23</v>
      </c>
      <c r="B36" s="14">
        <v>1.0569999999999999</v>
      </c>
      <c r="C36" s="25">
        <f t="shared" si="25"/>
        <v>14</v>
      </c>
      <c r="D36" s="25"/>
      <c r="E36" s="26"/>
      <c r="Z36">
        <f t="shared" si="4"/>
        <v>13</v>
      </c>
      <c r="AA36" s="24">
        <v>34</v>
      </c>
      <c r="AB36">
        <f t="shared" si="26"/>
        <v>0.95499999999999996</v>
      </c>
    </row>
    <row r="37" spans="1:28" ht="15.75" thickTop="1">
      <c r="A37" s="9" t="s">
        <v>48</v>
      </c>
      <c r="B37" s="10">
        <v>0.95499999999999996</v>
      </c>
      <c r="C37" s="25"/>
      <c r="D37" s="25">
        <f t="shared" ref="D37" si="27">26-TRUNC((ROW()+2)/3)</f>
        <v>13</v>
      </c>
      <c r="E37" s="26"/>
      <c r="N37" s="15" t="s">
        <v>24</v>
      </c>
      <c r="Z37">
        <f t="shared" si="4"/>
        <v>13</v>
      </c>
      <c r="AA37">
        <v>35</v>
      </c>
      <c r="AB37">
        <f t="shared" si="26"/>
        <v>0.86399999999999999</v>
      </c>
    </row>
    <row r="38" spans="1:28">
      <c r="A38" s="11" t="s">
        <v>22</v>
      </c>
      <c r="B38" s="12">
        <v>0.86399999999999999</v>
      </c>
      <c r="C38" s="25">
        <f t="shared" ref="C38:C39" si="28">26-TRUNC((ROW()+2)/3)</f>
        <v>13</v>
      </c>
      <c r="D38" s="25"/>
      <c r="E38" s="26"/>
      <c r="Z38">
        <f t="shared" si="4"/>
        <v>13</v>
      </c>
      <c r="AA38" s="24">
        <v>36</v>
      </c>
      <c r="AB38">
        <f t="shared" si="26"/>
        <v>1.0549999999999999</v>
      </c>
    </row>
    <row r="39" spans="1:28" ht="15.75" thickBot="1">
      <c r="A39" s="13" t="s">
        <v>23</v>
      </c>
      <c r="B39" s="14">
        <v>1.0549999999999999</v>
      </c>
      <c r="C39" s="25">
        <f t="shared" si="28"/>
        <v>13</v>
      </c>
      <c r="D39" s="25"/>
      <c r="E39" s="26"/>
      <c r="Z39">
        <f t="shared" si="4"/>
        <v>12</v>
      </c>
      <c r="AA39">
        <v>37</v>
      </c>
      <c r="AB39">
        <f t="shared" si="26"/>
        <v>0.70299999999999996</v>
      </c>
    </row>
    <row r="40" spans="1:28" ht="15.75" thickTop="1">
      <c r="A40" s="9" t="s">
        <v>48</v>
      </c>
      <c r="B40" s="10">
        <v>0.70299999999999996</v>
      </c>
      <c r="C40" s="25"/>
      <c r="D40" s="25">
        <f t="shared" ref="D40" si="29">26-TRUNC((ROW()+2)/3)</f>
        <v>12</v>
      </c>
      <c r="E40" s="26"/>
      <c r="Z40">
        <f t="shared" si="4"/>
        <v>12</v>
      </c>
      <c r="AA40" s="24">
        <v>38</v>
      </c>
      <c r="AB40">
        <f t="shared" si="26"/>
        <v>0.215</v>
      </c>
    </row>
    <row r="41" spans="1:28">
      <c r="A41" s="11" t="s">
        <v>22</v>
      </c>
      <c r="B41" s="12">
        <v>0.215</v>
      </c>
      <c r="C41" s="25">
        <f t="shared" ref="C41:C42" si="30">26-TRUNC((ROW()+2)/3)</f>
        <v>12</v>
      </c>
      <c r="D41" s="25"/>
      <c r="E41" s="26"/>
      <c r="G41" t="s">
        <v>51</v>
      </c>
      <c r="Z41">
        <f t="shared" si="4"/>
        <v>12</v>
      </c>
      <c r="AA41">
        <v>39</v>
      </c>
      <c r="AB41">
        <f t="shared" si="26"/>
        <v>2.2930000000000001</v>
      </c>
    </row>
    <row r="42" spans="1:28" ht="15.75" thickBot="1">
      <c r="A42" s="13" t="s">
        <v>50</v>
      </c>
      <c r="B42" s="14">
        <v>2.2930000000000001</v>
      </c>
      <c r="C42" s="25">
        <f t="shared" si="30"/>
        <v>12</v>
      </c>
      <c r="D42" s="25"/>
      <c r="E42" s="26"/>
      <c r="Z42">
        <f t="shared" si="4"/>
        <v>11</v>
      </c>
      <c r="AA42" s="24">
        <v>40</v>
      </c>
      <c r="AB42">
        <f t="shared" si="26"/>
        <v>0.317</v>
      </c>
    </row>
    <row r="43" spans="1:28" ht="15.75" thickTop="1">
      <c r="A43" s="9" t="s">
        <v>21</v>
      </c>
      <c r="B43" s="10">
        <v>0.317</v>
      </c>
      <c r="C43" s="25"/>
      <c r="D43" s="25">
        <f t="shared" ref="D43" si="31">26-TRUNC((ROW()+2)/3)</f>
        <v>11</v>
      </c>
      <c r="E43" s="26"/>
      <c r="Z43">
        <f t="shared" si="4"/>
        <v>11</v>
      </c>
      <c r="AA43">
        <v>41</v>
      </c>
      <c r="AB43">
        <f t="shared" si="26"/>
        <v>9.6000000000000002E-2</v>
      </c>
    </row>
    <row r="44" spans="1:28">
      <c r="A44" s="11" t="s">
        <v>22</v>
      </c>
      <c r="B44" s="12">
        <v>9.6000000000000002E-2</v>
      </c>
      <c r="C44" s="25">
        <f t="shared" ref="C44:C45" si="32">26-TRUNC((ROW()+2)/3)</f>
        <v>11</v>
      </c>
      <c r="D44" s="25"/>
      <c r="E44" s="26"/>
      <c r="Z44">
        <f t="shared" si="4"/>
        <v>11</v>
      </c>
      <c r="AA44" s="24">
        <v>42</v>
      </c>
      <c r="AB44">
        <f t="shared" si="26"/>
        <v>1.046</v>
      </c>
    </row>
    <row r="45" spans="1:28" ht="15.75" thickBot="1">
      <c r="A45" s="13" t="s">
        <v>23</v>
      </c>
      <c r="B45" s="14">
        <v>1.046</v>
      </c>
      <c r="C45" s="25">
        <f t="shared" si="32"/>
        <v>11</v>
      </c>
      <c r="D45" s="25"/>
      <c r="E45" s="26"/>
      <c r="Z45">
        <f t="shared" si="4"/>
        <v>10</v>
      </c>
      <c r="AA45">
        <v>43</v>
      </c>
      <c r="AB45">
        <f t="shared" si="26"/>
        <v>0.45600000000000002</v>
      </c>
    </row>
    <row r="46" spans="1:28" ht="15.75" thickTop="1">
      <c r="A46" s="9" t="s">
        <v>21</v>
      </c>
      <c r="B46" s="10">
        <v>0.45600000000000002</v>
      </c>
      <c r="C46" s="25"/>
      <c r="D46" s="25">
        <f t="shared" ref="D46" si="33">26-TRUNC((ROW()+2)/3)</f>
        <v>10</v>
      </c>
      <c r="E46" s="26"/>
      <c r="Z46">
        <f t="shared" si="4"/>
        <v>10</v>
      </c>
      <c r="AA46" s="24">
        <v>44</v>
      </c>
      <c r="AB46">
        <f t="shared" si="26"/>
        <v>0.20799999999999999</v>
      </c>
    </row>
    <row r="47" spans="1:28">
      <c r="A47" s="11" t="s">
        <v>22</v>
      </c>
      <c r="B47" s="12">
        <v>0.20799999999999999</v>
      </c>
      <c r="C47" s="25">
        <f t="shared" ref="C47:C48" si="34">26-TRUNC((ROW()+2)/3)</f>
        <v>10</v>
      </c>
      <c r="D47" s="25"/>
      <c r="E47" s="26"/>
      <c r="Z47">
        <f t="shared" si="4"/>
        <v>10</v>
      </c>
      <c r="AA47">
        <v>45</v>
      </c>
      <c r="AB47">
        <f t="shared" si="26"/>
        <v>1</v>
      </c>
    </row>
    <row r="48" spans="1:28" ht="15.75" thickBot="1">
      <c r="A48" s="13" t="s">
        <v>50</v>
      </c>
      <c r="B48" s="14">
        <v>1</v>
      </c>
      <c r="C48" s="25">
        <f t="shared" si="34"/>
        <v>10</v>
      </c>
      <c r="D48" s="25"/>
      <c r="E48" s="26"/>
      <c r="Z48">
        <f t="shared" si="4"/>
        <v>9</v>
      </c>
      <c r="AA48" s="24">
        <v>46</v>
      </c>
      <c r="AB48">
        <f t="shared" si="26"/>
        <v>0.65200000000000002</v>
      </c>
    </row>
    <row r="49" spans="1:28" ht="15.75" thickTop="1">
      <c r="A49" s="9" t="s">
        <v>21</v>
      </c>
      <c r="B49" s="10">
        <v>0.65200000000000002</v>
      </c>
      <c r="C49" s="25"/>
      <c r="D49" s="25">
        <f t="shared" ref="D49" si="35">26-TRUNC((ROW()+2)/3)</f>
        <v>9</v>
      </c>
      <c r="E49" s="25"/>
      <c r="Z49">
        <f t="shared" si="4"/>
        <v>9</v>
      </c>
      <c r="AA49">
        <v>47</v>
      </c>
      <c r="AB49">
        <f t="shared" si="26"/>
        <v>0.215</v>
      </c>
    </row>
    <row r="50" spans="1:28">
      <c r="A50" s="11" t="s">
        <v>22</v>
      </c>
      <c r="B50" s="12">
        <v>0.215</v>
      </c>
      <c r="C50" s="25">
        <f t="shared" ref="C50:C51" si="36">26-TRUNC((ROW()+2)/3)</f>
        <v>9</v>
      </c>
      <c r="D50" s="25"/>
      <c r="E50" s="25"/>
      <c r="Z50">
        <f t="shared" si="4"/>
        <v>9</v>
      </c>
      <c r="AA50" s="24">
        <v>48</v>
      </c>
      <c r="AB50">
        <f t="shared" si="26"/>
        <v>1.978</v>
      </c>
    </row>
    <row r="51" spans="1:28" ht="15.75" thickBot="1">
      <c r="A51" s="13" t="s">
        <v>23</v>
      </c>
      <c r="B51" s="14">
        <v>1.978</v>
      </c>
      <c r="C51" s="25">
        <f t="shared" si="36"/>
        <v>9</v>
      </c>
      <c r="D51" s="25"/>
      <c r="E51" s="25"/>
      <c r="Z51">
        <f t="shared" si="4"/>
        <v>8</v>
      </c>
      <c r="AA51">
        <v>49</v>
      </c>
      <c r="AB51">
        <f t="shared" si="26"/>
        <v>0.69799999999999995</v>
      </c>
    </row>
    <row r="52" spans="1:28" ht="15.75" thickTop="1">
      <c r="A52" s="9" t="s">
        <v>21</v>
      </c>
      <c r="B52" s="10">
        <v>0.69799999999999995</v>
      </c>
      <c r="C52" s="25"/>
      <c r="D52" s="25">
        <f t="shared" ref="D52" si="37">26-TRUNC((ROW()+2)/3)</f>
        <v>8</v>
      </c>
      <c r="E52" s="25"/>
      <c r="Z52">
        <f t="shared" si="4"/>
        <v>8</v>
      </c>
      <c r="AA52" s="24">
        <v>50</v>
      </c>
      <c r="AB52">
        <f t="shared" si="26"/>
        <v>0.24099999999999999</v>
      </c>
    </row>
    <row r="53" spans="1:28">
      <c r="A53" s="11" t="s">
        <v>22</v>
      </c>
      <c r="B53" s="12">
        <v>0.24099999999999999</v>
      </c>
      <c r="C53" s="25">
        <f t="shared" ref="C53:C54" si="38">26-TRUNC((ROW()+2)/3)</f>
        <v>8</v>
      </c>
      <c r="D53" s="25"/>
      <c r="E53" s="25"/>
      <c r="Z53">
        <f t="shared" si="4"/>
        <v>8</v>
      </c>
      <c r="AA53">
        <v>51</v>
      </c>
      <c r="AB53">
        <f t="shared" si="26"/>
        <v>2.0190000000000001</v>
      </c>
    </row>
    <row r="54" spans="1:28" ht="15.75" thickBot="1">
      <c r="A54" s="13" t="s">
        <v>23</v>
      </c>
      <c r="B54" s="14">
        <v>2.0190000000000001</v>
      </c>
      <c r="C54" s="25">
        <f t="shared" si="38"/>
        <v>8</v>
      </c>
      <c r="D54" s="25"/>
      <c r="E54" s="25"/>
      <c r="Z54">
        <f t="shared" si="4"/>
        <v>7</v>
      </c>
      <c r="AA54" s="24">
        <v>52</v>
      </c>
      <c r="AB54">
        <f t="shared" si="26"/>
        <v>0.745</v>
      </c>
    </row>
    <row r="55" spans="1:28" ht="15.75" thickTop="1">
      <c r="A55" s="9" t="s">
        <v>21</v>
      </c>
      <c r="B55" s="10">
        <v>0.745</v>
      </c>
      <c r="C55" s="25"/>
      <c r="D55" s="25">
        <f t="shared" ref="D55" si="39">26-TRUNC((ROW()+2)/3)</f>
        <v>7</v>
      </c>
      <c r="E55" s="25"/>
      <c r="Z55">
        <f t="shared" si="4"/>
        <v>7</v>
      </c>
      <c r="AA55">
        <v>53</v>
      </c>
      <c r="AB55">
        <f t="shared" si="26"/>
        <v>0.29399999999999998</v>
      </c>
    </row>
    <row r="56" spans="1:28">
      <c r="A56" s="11" t="s">
        <v>22</v>
      </c>
      <c r="B56" s="12">
        <v>0.29399999999999998</v>
      </c>
      <c r="C56" s="25">
        <f t="shared" ref="C56:C57" si="40">26-TRUNC((ROW()+2)/3)</f>
        <v>7</v>
      </c>
      <c r="D56" s="25"/>
      <c r="E56" s="25"/>
      <c r="Z56">
        <f t="shared" si="4"/>
        <v>7</v>
      </c>
      <c r="AA56" s="24">
        <v>54</v>
      </c>
      <c r="AB56">
        <f t="shared" si="26"/>
        <v>1.887</v>
      </c>
    </row>
    <row r="57" spans="1:28" ht="15.75" thickBot="1">
      <c r="A57" s="13" t="s">
        <v>23</v>
      </c>
      <c r="B57" s="14">
        <v>1.887</v>
      </c>
      <c r="C57" s="25">
        <f t="shared" si="40"/>
        <v>7</v>
      </c>
      <c r="D57" s="25"/>
      <c r="E57" s="25"/>
      <c r="Z57">
        <f t="shared" si="4"/>
        <v>6</v>
      </c>
      <c r="AA57">
        <v>55</v>
      </c>
      <c r="AB57">
        <f t="shared" si="26"/>
        <v>0.90800000000000003</v>
      </c>
    </row>
    <row r="58" spans="1:28" ht="15.75" thickTop="1">
      <c r="A58" s="9" t="s">
        <v>48</v>
      </c>
      <c r="B58" s="10">
        <v>0.90800000000000003</v>
      </c>
      <c r="C58" s="25"/>
      <c r="D58" s="25">
        <f t="shared" ref="D58" si="41">26-TRUNC((ROW()+2)/3)</f>
        <v>6</v>
      </c>
      <c r="E58" s="25"/>
      <c r="Z58">
        <f t="shared" si="4"/>
        <v>6</v>
      </c>
      <c r="AA58" s="24">
        <v>56</v>
      </c>
      <c r="AB58">
        <f t="shared" si="26"/>
        <v>0.45</v>
      </c>
    </row>
    <row r="59" spans="1:28">
      <c r="A59" s="11" t="s">
        <v>22</v>
      </c>
      <c r="B59" s="12">
        <v>0.45</v>
      </c>
      <c r="C59" s="25">
        <f t="shared" ref="C59:C60" si="42">26-TRUNC((ROW()+2)/3)</f>
        <v>6</v>
      </c>
      <c r="D59" s="25"/>
      <c r="E59" s="25"/>
      <c r="Z59">
        <f t="shared" si="4"/>
        <v>6</v>
      </c>
      <c r="AA59">
        <v>57</v>
      </c>
      <c r="AB59">
        <f t="shared" si="26"/>
        <v>1.8340000000000001</v>
      </c>
    </row>
    <row r="60" spans="1:28" ht="15.75" thickBot="1">
      <c r="A60" s="13" t="s">
        <v>23</v>
      </c>
      <c r="B60" s="14">
        <v>1.8340000000000001</v>
      </c>
      <c r="C60" s="25">
        <f t="shared" si="42"/>
        <v>6</v>
      </c>
      <c r="D60" s="25"/>
      <c r="E60" s="25"/>
      <c r="Z60">
        <f t="shared" si="4"/>
        <v>5</v>
      </c>
      <c r="AA60" s="24">
        <v>58</v>
      </c>
      <c r="AB60">
        <f t="shared" si="26"/>
        <v>0.48799999999999999</v>
      </c>
    </row>
    <row r="61" spans="1:28" ht="15.75" thickTop="1">
      <c r="A61" s="9" t="s">
        <v>21</v>
      </c>
      <c r="B61" s="10">
        <v>0.48799999999999999</v>
      </c>
      <c r="C61" s="25"/>
      <c r="D61" s="25">
        <f t="shared" ref="D61" si="43">26-TRUNC((ROW()+2)/3)</f>
        <v>5</v>
      </c>
      <c r="E61" s="25"/>
      <c r="Z61">
        <f t="shared" si="4"/>
        <v>5</v>
      </c>
      <c r="AA61">
        <v>59</v>
      </c>
      <c r="AB61">
        <f t="shared" si="26"/>
        <v>0.30299999999999999</v>
      </c>
    </row>
    <row r="62" spans="1:28">
      <c r="A62" s="11" t="s">
        <v>22</v>
      </c>
      <c r="B62" s="12">
        <v>0.30299999999999999</v>
      </c>
      <c r="C62" s="25">
        <f t="shared" ref="C62:C63" si="44">26-TRUNC((ROW()+2)/3)</f>
        <v>5</v>
      </c>
      <c r="D62" s="25"/>
      <c r="E62" s="25"/>
      <c r="Z62">
        <f t="shared" si="4"/>
        <v>5</v>
      </c>
      <c r="AA62" s="24">
        <v>60</v>
      </c>
      <c r="AB62">
        <f t="shared" si="26"/>
        <v>0.78400000000000003</v>
      </c>
    </row>
    <row r="63" spans="1:28" ht="15.75" thickBot="1">
      <c r="A63" s="13" t="s">
        <v>23</v>
      </c>
      <c r="B63" s="14">
        <v>0.78400000000000003</v>
      </c>
      <c r="C63" s="25">
        <f t="shared" si="44"/>
        <v>5</v>
      </c>
      <c r="D63" s="25"/>
      <c r="E63" s="25"/>
      <c r="Z63">
        <f t="shared" si="4"/>
        <v>4</v>
      </c>
      <c r="AA63">
        <v>61</v>
      </c>
      <c r="AB63">
        <f t="shared" si="26"/>
        <v>0.61899999999999999</v>
      </c>
    </row>
    <row r="64" spans="1:28" ht="15.75" thickTop="1">
      <c r="A64" s="9" t="s">
        <v>21</v>
      </c>
      <c r="B64" s="10">
        <v>0.61899999999999999</v>
      </c>
      <c r="C64" s="25"/>
      <c r="D64" s="25">
        <f t="shared" ref="D64" si="45">26-TRUNC((ROW()+2)/3)</f>
        <v>4</v>
      </c>
      <c r="E64" s="25"/>
      <c r="Z64">
        <f t="shared" si="4"/>
        <v>4</v>
      </c>
      <c r="AA64" s="24">
        <v>62</v>
      </c>
      <c r="AB64">
        <f t="shared" si="26"/>
        <v>0.35399999999999998</v>
      </c>
    </row>
    <row r="65" spans="1:28">
      <c r="A65" s="11" t="s">
        <v>22</v>
      </c>
      <c r="B65" s="12">
        <v>0.35399999999999998</v>
      </c>
      <c r="C65" s="25">
        <f t="shared" ref="C65:C66" si="46">26-TRUNC((ROW()+2)/3)</f>
        <v>4</v>
      </c>
      <c r="D65" s="25"/>
      <c r="E65" s="25"/>
      <c r="Z65">
        <f t="shared" si="4"/>
        <v>4</v>
      </c>
      <c r="AA65">
        <v>63</v>
      </c>
      <c r="AB65">
        <f t="shared" si="26"/>
        <v>1.081</v>
      </c>
    </row>
    <row r="66" spans="1:28" ht="15.75" thickBot="1">
      <c r="A66" s="13" t="s">
        <v>23</v>
      </c>
      <c r="B66" s="14">
        <v>1.081</v>
      </c>
      <c r="C66" s="25">
        <f t="shared" si="46"/>
        <v>4</v>
      </c>
      <c r="D66" s="25"/>
      <c r="E66" s="25"/>
      <c r="Z66">
        <f t="shared" si="4"/>
        <v>3</v>
      </c>
      <c r="AA66" s="24">
        <v>64</v>
      </c>
      <c r="AB66">
        <f t="shared" si="26"/>
        <v>0.93</v>
      </c>
    </row>
    <row r="67" spans="1:28" ht="15.75" thickTop="1">
      <c r="A67" s="9" t="s">
        <v>21</v>
      </c>
      <c r="B67" s="10">
        <v>0.93</v>
      </c>
      <c r="C67" s="25"/>
      <c r="D67" s="25">
        <f t="shared" ref="D67" si="47">26-TRUNC((ROW()+2)/3)</f>
        <v>3</v>
      </c>
      <c r="E67" s="25"/>
      <c r="Z67">
        <f t="shared" si="4"/>
        <v>3</v>
      </c>
      <c r="AA67">
        <v>65</v>
      </c>
      <c r="AB67">
        <f t="shared" ref="AB67:AB98" si="48">INDEX($V$3:$X$26,ROUNDUP(AA67/3,0),IF(MOD(AA67,3)=0,3,MOD(AA67,3)))</f>
        <v>0.373</v>
      </c>
    </row>
    <row r="68" spans="1:28">
      <c r="A68" s="11" t="s">
        <v>22</v>
      </c>
      <c r="B68" s="12">
        <v>0.373</v>
      </c>
      <c r="C68" s="25">
        <f t="shared" ref="C68:C69" si="49">26-TRUNC((ROW()+2)/3)</f>
        <v>3</v>
      </c>
      <c r="D68" s="25"/>
      <c r="E68" s="25"/>
      <c r="Z68">
        <f t="shared" ref="Z68:Z74" si="50">25-TRUNC((ROW())/3)</f>
        <v>3</v>
      </c>
      <c r="AA68" s="24">
        <v>66</v>
      </c>
      <c r="AB68">
        <f t="shared" si="48"/>
        <v>2.3210000000000002</v>
      </c>
    </row>
    <row r="69" spans="1:28" ht="15.75" thickBot="1">
      <c r="A69" s="13" t="s">
        <v>23</v>
      </c>
      <c r="B69" s="14">
        <v>2.3210000000000002</v>
      </c>
      <c r="C69" s="25">
        <f t="shared" si="49"/>
        <v>3</v>
      </c>
      <c r="D69" s="25"/>
      <c r="E69" s="25"/>
      <c r="Z69">
        <f t="shared" si="50"/>
        <v>2</v>
      </c>
      <c r="AA69">
        <v>67</v>
      </c>
      <c r="AB69">
        <f t="shared" si="48"/>
        <v>0.64100000000000001</v>
      </c>
    </row>
    <row r="70" spans="1:28" ht="15.75" thickTop="1">
      <c r="A70" s="9" t="s">
        <v>21</v>
      </c>
      <c r="B70" s="10">
        <v>0.64100000000000001</v>
      </c>
      <c r="C70" s="25"/>
      <c r="D70" s="25">
        <f t="shared" ref="D70" si="51">26-TRUNC((ROW()+2)/3)</f>
        <v>2</v>
      </c>
      <c r="E70" s="25"/>
      <c r="Z70">
        <f t="shared" si="50"/>
        <v>2</v>
      </c>
      <c r="AA70" s="24">
        <v>68</v>
      </c>
      <c r="AB70">
        <f t="shared" si="48"/>
        <v>0.23499999999999999</v>
      </c>
    </row>
    <row r="71" spans="1:28">
      <c r="A71" s="11" t="s">
        <v>22</v>
      </c>
      <c r="B71" s="12">
        <v>0.23499999999999999</v>
      </c>
      <c r="C71" s="25">
        <f t="shared" ref="C71:C72" si="52">26-TRUNC((ROW()+2)/3)</f>
        <v>2</v>
      </c>
      <c r="D71" s="25"/>
      <c r="E71" s="25"/>
      <c r="Z71">
        <f t="shared" si="50"/>
        <v>2</v>
      </c>
      <c r="AA71">
        <v>69</v>
      </c>
      <c r="AB71">
        <f t="shared" si="48"/>
        <v>1.7450000000000001</v>
      </c>
    </row>
    <row r="72" spans="1:28" ht="15.75" thickBot="1">
      <c r="A72" s="13" t="s">
        <v>23</v>
      </c>
      <c r="B72" s="14">
        <v>1.7450000000000001</v>
      </c>
      <c r="C72" s="25">
        <f t="shared" si="52"/>
        <v>2</v>
      </c>
      <c r="D72" s="25"/>
      <c r="E72" s="25"/>
      <c r="Z72">
        <f t="shared" si="50"/>
        <v>1</v>
      </c>
      <c r="AA72" s="24">
        <v>70</v>
      </c>
      <c r="AB72">
        <f t="shared" si="48"/>
        <v>0.90200000000000002</v>
      </c>
    </row>
    <row r="73" spans="1:28" ht="15.75" thickTop="1">
      <c r="A73" s="9" t="s">
        <v>21</v>
      </c>
      <c r="B73" s="10">
        <v>0.90200000000000002</v>
      </c>
      <c r="C73" s="25"/>
      <c r="D73" s="25">
        <f t="shared" ref="D73" si="53">26-TRUNC((ROW()+2)/3)</f>
        <v>1</v>
      </c>
      <c r="E73" s="25"/>
      <c r="Z73">
        <f t="shared" si="50"/>
        <v>1</v>
      </c>
      <c r="AA73">
        <v>71</v>
      </c>
      <c r="AB73">
        <f t="shared" si="48"/>
        <v>0.43</v>
      </c>
    </row>
    <row r="74" spans="1:28">
      <c r="A74" s="11" t="s">
        <v>22</v>
      </c>
      <c r="B74" s="12">
        <v>0.43</v>
      </c>
      <c r="C74" s="25">
        <f t="shared" ref="C74:C75" si="54">26-TRUNC((ROW()+2)/3)</f>
        <v>1</v>
      </c>
      <c r="D74" s="25"/>
      <c r="E74" s="25"/>
      <c r="Z74">
        <f t="shared" si="50"/>
        <v>1</v>
      </c>
      <c r="AA74" s="24">
        <v>72</v>
      </c>
      <c r="AB74">
        <f t="shared" si="48"/>
        <v>1.8939999999999999</v>
      </c>
    </row>
    <row r="75" spans="1:28" ht="15.75" thickBot="1">
      <c r="A75" s="13" t="s">
        <v>23</v>
      </c>
      <c r="B75" s="14">
        <v>1.8939999999999999</v>
      </c>
      <c r="C75" s="25">
        <f t="shared" si="54"/>
        <v>1</v>
      </c>
      <c r="D75" s="25"/>
      <c r="E75" s="25"/>
    </row>
    <row r="76" spans="1:28" ht="15.75" thickTop="1"/>
    <row r="77" spans="1:28">
      <c r="B77" s="16">
        <v>1</v>
      </c>
      <c r="E77" s="23">
        <v>18</v>
      </c>
    </row>
    <row r="78" spans="1:28">
      <c r="B78" s="16">
        <v>1</v>
      </c>
      <c r="E78" s="23">
        <v>0</v>
      </c>
    </row>
  </sheetData>
  <mergeCells count="2">
    <mergeCell ref="W9:X9"/>
    <mergeCell ref="U8:X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5"/>
  <sheetViews>
    <sheetView topLeftCell="D1" workbookViewId="0">
      <selection activeCell="G31" sqref="G31"/>
    </sheetView>
  </sheetViews>
  <sheetFormatPr defaultRowHeight="15"/>
  <cols>
    <col min="8" max="8" width="33.140625" bestFit="1" customWidth="1"/>
    <col min="9" max="9" width="13.42578125" bestFit="1" customWidth="1"/>
    <col min="10" max="11" width="6.140625" bestFit="1" customWidth="1"/>
  </cols>
  <sheetData>
    <row r="1" spans="6:11">
      <c r="H1" s="27" t="s">
        <v>0</v>
      </c>
      <c r="I1" s="28"/>
      <c r="J1" s="28"/>
      <c r="K1" s="28"/>
    </row>
    <row r="2" spans="6:11" ht="17.100000000000001" customHeight="1">
      <c r="H2" s="27" t="s">
        <v>0</v>
      </c>
      <c r="I2" s="28"/>
      <c r="J2" s="28"/>
      <c r="K2" s="28"/>
    </row>
    <row r="3" spans="6:11">
      <c r="H3" s="1" t="s">
        <v>1</v>
      </c>
      <c r="I3" s="2" t="s">
        <v>2</v>
      </c>
      <c r="J3" s="29" t="s">
        <v>3</v>
      </c>
      <c r="K3" s="30"/>
    </row>
    <row r="8" spans="6:11">
      <c r="H8" s="3" t="s">
        <v>9</v>
      </c>
      <c r="I8" s="8">
        <v>0.92300000000000004</v>
      </c>
      <c r="J8" s="4">
        <v>0.35299999999999998</v>
      </c>
      <c r="K8" s="4">
        <v>2.415</v>
      </c>
    </row>
    <row r="9" spans="6:11">
      <c r="H9" s="3" t="s">
        <v>10</v>
      </c>
      <c r="I9" s="4">
        <v>0.39100000000000001</v>
      </c>
      <c r="J9" s="4">
        <v>0.13400000000000001</v>
      </c>
      <c r="K9" s="4">
        <v>1.145</v>
      </c>
    </row>
    <row r="10" spans="6:11">
      <c r="H10" s="3" t="s">
        <v>11</v>
      </c>
      <c r="I10" s="4">
        <v>0.53</v>
      </c>
      <c r="J10" s="4">
        <v>0.22900000000000001</v>
      </c>
      <c r="K10" s="4">
        <v>1.2270000000000001</v>
      </c>
    </row>
    <row r="11" spans="6:11">
      <c r="H11" s="3" t="s">
        <v>12</v>
      </c>
      <c r="I11" s="4">
        <v>0.80300000000000005</v>
      </c>
      <c r="J11" s="4">
        <v>0.28299999999999997</v>
      </c>
      <c r="K11" s="4">
        <v>2.2770000000000001</v>
      </c>
    </row>
    <row r="12" spans="6:11">
      <c r="H12" s="3" t="s">
        <v>13</v>
      </c>
      <c r="I12" s="4">
        <v>0.67200000000000004</v>
      </c>
      <c r="J12" s="4">
        <v>0.20599999999999999</v>
      </c>
      <c r="K12" s="4">
        <v>2.1949999999999998</v>
      </c>
    </row>
    <row r="13" spans="6:11">
      <c r="F13">
        <v>1</v>
      </c>
      <c r="G13" t="str">
        <f t="shared" ref="G13:G45" si="0">INDEX($I$3:$K$19,ROUNDUP(F13/3,0),IF(MOD(F13,3)=0,3,MOD(F13,3)))</f>
        <v>Point Estimate</v>
      </c>
      <c r="H13" s="3" t="s">
        <v>14</v>
      </c>
      <c r="I13" s="4">
        <v>0.80900000000000005</v>
      </c>
      <c r="J13" s="4">
        <v>0.35399999999999998</v>
      </c>
      <c r="K13" s="4">
        <v>1.849</v>
      </c>
    </row>
    <row r="14" spans="6:11">
      <c r="F14">
        <v>2</v>
      </c>
      <c r="G14" t="str">
        <f t="shared" si="0"/>
        <v>95% Wald
 Confidence Limits</v>
      </c>
    </row>
    <row r="15" spans="6:11">
      <c r="F15">
        <v>3</v>
      </c>
      <c r="G15">
        <f t="shared" si="0"/>
        <v>0</v>
      </c>
    </row>
    <row r="16" spans="6:11">
      <c r="F16">
        <v>4</v>
      </c>
      <c r="G16">
        <f t="shared" si="0"/>
        <v>0</v>
      </c>
    </row>
    <row r="17" spans="1:8">
      <c r="F17">
        <v>5</v>
      </c>
      <c r="G17">
        <f t="shared" si="0"/>
        <v>0</v>
      </c>
    </row>
    <row r="18" spans="1:8">
      <c r="F18">
        <v>6</v>
      </c>
      <c r="G18">
        <f t="shared" si="0"/>
        <v>0</v>
      </c>
    </row>
    <row r="19" spans="1:8">
      <c r="F19">
        <v>7</v>
      </c>
      <c r="G19">
        <f t="shared" si="0"/>
        <v>0</v>
      </c>
    </row>
    <row r="20" spans="1:8">
      <c r="C20" s="5"/>
      <c r="D20" s="6"/>
      <c r="E20" s="6"/>
      <c r="F20">
        <v>8</v>
      </c>
      <c r="G20">
        <f t="shared" si="0"/>
        <v>0</v>
      </c>
      <c r="H20" t="e">
        <f ca="1">range(0,1)</f>
        <v>#REF!</v>
      </c>
    </row>
    <row r="21" spans="1:8">
      <c r="A21">
        <v>0</v>
      </c>
      <c r="B21" s="7">
        <f>I8</f>
        <v>0.92300000000000004</v>
      </c>
      <c r="F21">
        <v>9</v>
      </c>
      <c r="G21">
        <f t="shared" si="0"/>
        <v>0</v>
      </c>
    </row>
    <row r="22" spans="1:8">
      <c r="A22">
        <v>1</v>
      </c>
      <c r="B22">
        <f t="shared" ref="B22:B26" si="1">I9</f>
        <v>0.39100000000000001</v>
      </c>
      <c r="F22">
        <v>10</v>
      </c>
      <c r="G22">
        <f t="shared" si="0"/>
        <v>0</v>
      </c>
    </row>
    <row r="23" spans="1:8">
      <c r="A23">
        <v>2</v>
      </c>
      <c r="B23">
        <f t="shared" si="1"/>
        <v>0.53</v>
      </c>
      <c r="F23">
        <v>11</v>
      </c>
      <c r="G23">
        <f t="shared" si="0"/>
        <v>0</v>
      </c>
    </row>
    <row r="24" spans="1:8">
      <c r="A24">
        <v>3</v>
      </c>
      <c r="B24">
        <f t="shared" si="1"/>
        <v>0.80300000000000005</v>
      </c>
      <c r="F24">
        <v>12</v>
      </c>
      <c r="G24">
        <f t="shared" si="0"/>
        <v>0</v>
      </c>
    </row>
    <row r="25" spans="1:8">
      <c r="A25">
        <v>4</v>
      </c>
      <c r="B25">
        <f t="shared" si="1"/>
        <v>0.67200000000000004</v>
      </c>
      <c r="F25">
        <v>13</v>
      </c>
      <c r="G25">
        <f t="shared" si="0"/>
        <v>0</v>
      </c>
    </row>
    <row r="26" spans="1:8">
      <c r="A26">
        <v>5</v>
      </c>
      <c r="B26">
        <f t="shared" si="1"/>
        <v>0.80900000000000005</v>
      </c>
      <c r="F26">
        <v>14</v>
      </c>
      <c r="G26">
        <f t="shared" si="0"/>
        <v>0</v>
      </c>
    </row>
    <row r="27" spans="1:8">
      <c r="F27">
        <v>15</v>
      </c>
      <c r="G27">
        <f t="shared" si="0"/>
        <v>0</v>
      </c>
    </row>
    <row r="28" spans="1:8">
      <c r="F28" s="7">
        <v>16</v>
      </c>
      <c r="G28" s="7">
        <f t="shared" si="0"/>
        <v>0.92300000000000004</v>
      </c>
    </row>
    <row r="29" spans="1:8">
      <c r="A29">
        <f ca="1">A29:A42</f>
        <v>0</v>
      </c>
      <c r="C29">
        <f>G29</f>
        <v>0.35299999999999998</v>
      </c>
      <c r="F29">
        <v>17</v>
      </c>
      <c r="G29">
        <f t="shared" si="0"/>
        <v>0.35299999999999998</v>
      </c>
    </row>
    <row r="30" spans="1:8">
      <c r="A30">
        <v>0</v>
      </c>
      <c r="C30">
        <f>G30</f>
        <v>2.415</v>
      </c>
      <c r="F30">
        <v>18</v>
      </c>
      <c r="G30">
        <f t="shared" si="0"/>
        <v>2.415</v>
      </c>
    </row>
    <row r="31" spans="1:8">
      <c r="F31">
        <v>19</v>
      </c>
      <c r="G31">
        <f t="shared" si="0"/>
        <v>0.39100000000000001</v>
      </c>
    </row>
    <row r="32" spans="1:8">
      <c r="A32">
        <v>1</v>
      </c>
      <c r="C32">
        <f t="shared" ref="C32:C33" si="2">G32</f>
        <v>0.13400000000000001</v>
      </c>
      <c r="F32">
        <v>20</v>
      </c>
      <c r="G32">
        <f t="shared" si="0"/>
        <v>0.13400000000000001</v>
      </c>
    </row>
    <row r="33" spans="1:7">
      <c r="A33">
        <v>1</v>
      </c>
      <c r="C33">
        <f t="shared" si="2"/>
        <v>1.145</v>
      </c>
      <c r="F33">
        <v>21</v>
      </c>
      <c r="G33">
        <f t="shared" si="0"/>
        <v>1.145</v>
      </c>
    </row>
    <row r="34" spans="1:7">
      <c r="F34">
        <v>22</v>
      </c>
      <c r="G34">
        <f t="shared" si="0"/>
        <v>0.53</v>
      </c>
    </row>
    <row r="35" spans="1:7">
      <c r="A35">
        <v>2</v>
      </c>
      <c r="C35">
        <f t="shared" ref="C35:C36" si="3">G35</f>
        <v>0.22900000000000001</v>
      </c>
      <c r="F35">
        <v>23</v>
      </c>
      <c r="G35">
        <f t="shared" si="0"/>
        <v>0.22900000000000001</v>
      </c>
    </row>
    <row r="36" spans="1:7">
      <c r="A36">
        <v>2</v>
      </c>
      <c r="C36">
        <f t="shared" si="3"/>
        <v>1.2270000000000001</v>
      </c>
      <c r="F36">
        <v>24</v>
      </c>
      <c r="G36">
        <f t="shared" si="0"/>
        <v>1.2270000000000001</v>
      </c>
    </row>
    <row r="37" spans="1:7">
      <c r="F37">
        <v>25</v>
      </c>
      <c r="G37">
        <f t="shared" si="0"/>
        <v>0.80300000000000005</v>
      </c>
    </row>
    <row r="38" spans="1:7">
      <c r="A38">
        <v>3</v>
      </c>
      <c r="C38">
        <f t="shared" ref="C38:C39" si="4">G38</f>
        <v>0.28299999999999997</v>
      </c>
      <c r="F38">
        <v>26</v>
      </c>
      <c r="G38">
        <f t="shared" si="0"/>
        <v>0.28299999999999997</v>
      </c>
    </row>
    <row r="39" spans="1:7">
      <c r="A39">
        <v>3</v>
      </c>
      <c r="C39">
        <f t="shared" si="4"/>
        <v>2.2770000000000001</v>
      </c>
      <c r="F39">
        <v>27</v>
      </c>
      <c r="G39">
        <f t="shared" si="0"/>
        <v>2.2770000000000001</v>
      </c>
    </row>
    <row r="40" spans="1:7">
      <c r="F40">
        <v>28</v>
      </c>
      <c r="G40">
        <f t="shared" si="0"/>
        <v>0.67200000000000004</v>
      </c>
    </row>
    <row r="41" spans="1:7">
      <c r="A41">
        <v>4</v>
      </c>
      <c r="C41">
        <f t="shared" ref="C41:C42" si="5">G41</f>
        <v>0.20599999999999999</v>
      </c>
      <c r="F41">
        <v>29</v>
      </c>
      <c r="G41">
        <f t="shared" si="0"/>
        <v>0.20599999999999999</v>
      </c>
    </row>
    <row r="42" spans="1:7">
      <c r="A42">
        <v>4</v>
      </c>
      <c r="C42">
        <f t="shared" si="5"/>
        <v>2.1949999999999998</v>
      </c>
      <c r="F42">
        <v>30</v>
      </c>
      <c r="G42">
        <f t="shared" si="0"/>
        <v>2.1949999999999998</v>
      </c>
    </row>
    <row r="43" spans="1:7">
      <c r="F43">
        <v>31</v>
      </c>
      <c r="G43">
        <f t="shared" si="0"/>
        <v>0.80900000000000005</v>
      </c>
    </row>
    <row r="44" spans="1:7">
      <c r="A44">
        <v>5</v>
      </c>
      <c r="C44">
        <f t="shared" ref="C44:C45" si="6">G44</f>
        <v>0.35399999999999998</v>
      </c>
      <c r="F44">
        <v>32</v>
      </c>
      <c r="G44">
        <f t="shared" si="0"/>
        <v>0.35399999999999998</v>
      </c>
    </row>
    <row r="45" spans="1:7">
      <c r="A45">
        <v>5</v>
      </c>
      <c r="C45">
        <f t="shared" si="6"/>
        <v>1.849</v>
      </c>
      <c r="F45">
        <v>33</v>
      </c>
      <c r="G45">
        <f t="shared" si="0"/>
        <v>1.849</v>
      </c>
    </row>
  </sheetData>
  <mergeCells count="3">
    <mergeCell ref="H1:K1"/>
    <mergeCell ref="H2:K2"/>
    <mergeCell ref="J3:K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7"/>
  <sheetViews>
    <sheetView topLeftCell="E1" workbookViewId="0">
      <selection activeCell="H2" sqref="H2:K19"/>
    </sheetView>
  </sheetViews>
  <sheetFormatPr defaultRowHeight="15"/>
  <cols>
    <col min="8" max="8" width="33.140625" bestFit="1" customWidth="1"/>
    <col min="9" max="9" width="13.42578125" bestFit="1" customWidth="1"/>
    <col min="10" max="11" width="6.140625" bestFit="1" customWidth="1"/>
  </cols>
  <sheetData>
    <row r="1" spans="6:11">
      <c r="H1" s="27" t="s">
        <v>0</v>
      </c>
      <c r="I1" s="28"/>
      <c r="J1" s="28"/>
      <c r="K1" s="28"/>
    </row>
    <row r="2" spans="6:11" ht="17.100000000000001" customHeight="1">
      <c r="H2" s="27" t="s">
        <v>0</v>
      </c>
      <c r="I2" s="28"/>
      <c r="J2" s="28"/>
      <c r="K2" s="28"/>
    </row>
    <row r="3" spans="6:11">
      <c r="H3" s="1" t="s">
        <v>1</v>
      </c>
      <c r="I3" s="2" t="s">
        <v>2</v>
      </c>
      <c r="J3" s="29" t="s">
        <v>3</v>
      </c>
      <c r="K3" s="30"/>
    </row>
    <row r="4" spans="6:11">
      <c r="H4" s="3" t="s">
        <v>4</v>
      </c>
      <c r="I4" s="4">
        <v>0.995</v>
      </c>
      <c r="J4" s="4">
        <v>0.98299999999999998</v>
      </c>
      <c r="K4" s="4">
        <v>1.008</v>
      </c>
    </row>
    <row r="5" spans="6:11">
      <c r="H5" s="3" t="s">
        <v>5</v>
      </c>
      <c r="I5" s="4">
        <v>1.1879999999999999</v>
      </c>
      <c r="J5" s="4">
        <v>0.81699999999999995</v>
      </c>
      <c r="K5" s="4">
        <v>1.7250000000000001</v>
      </c>
    </row>
    <row r="6" spans="6:11">
      <c r="H6" s="3" t="s">
        <v>6</v>
      </c>
      <c r="I6" s="4">
        <v>1.5009999999999999</v>
      </c>
      <c r="J6" s="4">
        <v>1.0569999999999999</v>
      </c>
      <c r="K6" s="4">
        <v>2.13</v>
      </c>
    </row>
    <row r="7" spans="6:11">
      <c r="H7" s="3" t="s">
        <v>8</v>
      </c>
      <c r="I7" s="4">
        <v>0.94499999999999995</v>
      </c>
      <c r="J7" s="4">
        <v>0.84799999999999998</v>
      </c>
      <c r="K7" s="4">
        <v>1.054</v>
      </c>
    </row>
    <row r="8" spans="6:11">
      <c r="H8" s="3" t="s">
        <v>9</v>
      </c>
      <c r="I8" s="8">
        <v>1.579</v>
      </c>
      <c r="J8" s="4">
        <v>0.35399999999999998</v>
      </c>
      <c r="K8" s="4">
        <v>7.0469999999999997</v>
      </c>
    </row>
    <row r="9" spans="6:11">
      <c r="H9" s="3" t="s">
        <v>10</v>
      </c>
      <c r="I9" s="4">
        <v>0.43099999999999999</v>
      </c>
      <c r="J9" s="4">
        <v>0.106</v>
      </c>
      <c r="K9" s="4">
        <v>1.746</v>
      </c>
    </row>
    <row r="10" spans="6:11">
      <c r="H10" s="3" t="s">
        <v>11</v>
      </c>
      <c r="I10" s="4">
        <v>0.77900000000000003</v>
      </c>
      <c r="J10" s="4">
        <v>0.21</v>
      </c>
      <c r="K10" s="4">
        <v>2.8849999999999998</v>
      </c>
    </row>
    <row r="11" spans="6:11">
      <c r="H11" s="3" t="s">
        <v>12</v>
      </c>
      <c r="I11" s="4">
        <v>1.0269999999999999</v>
      </c>
      <c r="J11" s="4">
        <v>0.28599999999999998</v>
      </c>
      <c r="K11" s="4">
        <v>3.6930000000000001</v>
      </c>
    </row>
    <row r="12" spans="6:11">
      <c r="H12" s="3" t="s">
        <v>13</v>
      </c>
      <c r="I12" s="4">
        <v>1.026</v>
      </c>
      <c r="J12" s="4">
        <v>0.373</v>
      </c>
      <c r="K12" s="4">
        <v>2.823</v>
      </c>
    </row>
    <row r="13" spans="6:11">
      <c r="F13">
        <v>1</v>
      </c>
      <c r="G13" t="str">
        <f t="shared" ref="G13:G45" si="0">INDEX($I$3:$K$19,ROUNDUP(F13/3,0),IF(MOD(F13,3)=0,3,MOD(F13,3)))</f>
        <v>Point Estimate</v>
      </c>
      <c r="H13" s="3" t="s">
        <v>14</v>
      </c>
      <c r="I13" s="4">
        <v>1.0189999999999999</v>
      </c>
      <c r="J13" s="4">
        <v>0.24</v>
      </c>
      <c r="K13" s="4">
        <v>4.3289999999999997</v>
      </c>
    </row>
    <row r="14" spans="6:11">
      <c r="F14">
        <v>2</v>
      </c>
      <c r="G14" t="str">
        <f t="shared" si="0"/>
        <v>95% Wald
 Confidence Limits</v>
      </c>
      <c r="H14" s="3" t="s">
        <v>15</v>
      </c>
      <c r="I14" s="8">
        <v>0.89700000000000002</v>
      </c>
      <c r="J14" s="4">
        <v>0.33400000000000002</v>
      </c>
      <c r="K14" s="4">
        <v>2.4129999999999998</v>
      </c>
    </row>
    <row r="15" spans="6:11">
      <c r="F15">
        <v>3</v>
      </c>
      <c r="G15">
        <f t="shared" si="0"/>
        <v>0</v>
      </c>
      <c r="H15" s="3" t="s">
        <v>16</v>
      </c>
      <c r="I15" s="4">
        <v>0.47499999999999998</v>
      </c>
      <c r="J15" s="4">
        <v>0.223</v>
      </c>
      <c r="K15" s="4">
        <v>1.0089999999999999</v>
      </c>
    </row>
    <row r="16" spans="6:11">
      <c r="F16">
        <v>4</v>
      </c>
      <c r="G16">
        <f t="shared" si="0"/>
        <v>0.995</v>
      </c>
      <c r="H16" s="3" t="s">
        <v>17</v>
      </c>
      <c r="I16" s="4">
        <v>1.004</v>
      </c>
      <c r="J16" s="4">
        <v>0.50800000000000001</v>
      </c>
      <c r="K16" s="4">
        <v>1.984</v>
      </c>
    </row>
    <row r="17" spans="1:11">
      <c r="F17">
        <v>5</v>
      </c>
      <c r="G17">
        <f t="shared" si="0"/>
        <v>0.98299999999999998</v>
      </c>
      <c r="H17" s="3" t="s">
        <v>18</v>
      </c>
      <c r="I17" s="4">
        <v>0.97399999999999998</v>
      </c>
      <c r="J17" s="4">
        <v>0.28199999999999997</v>
      </c>
      <c r="K17" s="4">
        <v>3.3610000000000002</v>
      </c>
    </row>
    <row r="18" spans="1:11">
      <c r="F18">
        <v>6</v>
      </c>
      <c r="G18">
        <f t="shared" si="0"/>
        <v>1.008</v>
      </c>
      <c r="H18" s="3" t="s">
        <v>19</v>
      </c>
      <c r="I18" s="4">
        <v>0.70899999999999996</v>
      </c>
      <c r="J18" s="4">
        <v>0.186</v>
      </c>
      <c r="K18" s="4">
        <v>2.7080000000000002</v>
      </c>
    </row>
    <row r="19" spans="1:11">
      <c r="F19">
        <v>7</v>
      </c>
      <c r="G19">
        <f t="shared" si="0"/>
        <v>1.1879999999999999</v>
      </c>
      <c r="H19" s="3" t="s">
        <v>20</v>
      </c>
      <c r="I19" s="4">
        <v>1.196</v>
      </c>
      <c r="J19" s="4">
        <v>0.48</v>
      </c>
      <c r="K19" s="4">
        <v>2.9780000000000002</v>
      </c>
    </row>
    <row r="20" spans="1:11">
      <c r="C20" s="5"/>
      <c r="D20" s="6"/>
      <c r="E20" s="6"/>
      <c r="F20">
        <v>8</v>
      </c>
      <c r="G20">
        <f t="shared" si="0"/>
        <v>0.81699999999999995</v>
      </c>
      <c r="H20" t="e">
        <f ca="1">range(0,1)</f>
        <v>#REF!</v>
      </c>
    </row>
    <row r="21" spans="1:11">
      <c r="A21">
        <v>0</v>
      </c>
      <c r="B21" s="7">
        <f>I8</f>
        <v>1.579</v>
      </c>
      <c r="F21">
        <v>9</v>
      </c>
      <c r="G21">
        <f t="shared" si="0"/>
        <v>1.7250000000000001</v>
      </c>
    </row>
    <row r="22" spans="1:11">
      <c r="A22">
        <v>1</v>
      </c>
      <c r="B22">
        <f t="shared" ref="B22:B26" si="1">I9</f>
        <v>0.43099999999999999</v>
      </c>
      <c r="F22">
        <v>10</v>
      </c>
      <c r="G22">
        <f t="shared" si="0"/>
        <v>1.5009999999999999</v>
      </c>
    </row>
    <row r="23" spans="1:11">
      <c r="A23">
        <v>2</v>
      </c>
      <c r="B23">
        <f t="shared" si="1"/>
        <v>0.77900000000000003</v>
      </c>
      <c r="F23">
        <v>11</v>
      </c>
      <c r="G23">
        <f t="shared" si="0"/>
        <v>1.0569999999999999</v>
      </c>
    </row>
    <row r="24" spans="1:11">
      <c r="A24">
        <v>3</v>
      </c>
      <c r="B24">
        <f t="shared" si="1"/>
        <v>1.0269999999999999</v>
      </c>
      <c r="F24">
        <v>12</v>
      </c>
      <c r="G24">
        <f t="shared" si="0"/>
        <v>2.13</v>
      </c>
    </row>
    <row r="25" spans="1:11">
      <c r="A25">
        <v>4</v>
      </c>
      <c r="B25">
        <f t="shared" si="1"/>
        <v>1.026</v>
      </c>
      <c r="F25">
        <v>13</v>
      </c>
      <c r="G25">
        <f t="shared" si="0"/>
        <v>0.94499999999999995</v>
      </c>
    </row>
    <row r="26" spans="1:11">
      <c r="A26">
        <v>5</v>
      </c>
      <c r="B26">
        <f t="shared" si="1"/>
        <v>1.0189999999999999</v>
      </c>
      <c r="F26">
        <v>14</v>
      </c>
      <c r="G26">
        <f t="shared" si="0"/>
        <v>0.84799999999999998</v>
      </c>
    </row>
    <row r="27" spans="1:11">
      <c r="F27">
        <v>15</v>
      </c>
      <c r="G27">
        <f t="shared" si="0"/>
        <v>1.054</v>
      </c>
    </row>
    <row r="28" spans="1:11">
      <c r="F28" s="7">
        <v>16</v>
      </c>
      <c r="G28" s="7">
        <f t="shared" si="0"/>
        <v>1.579</v>
      </c>
    </row>
    <row r="29" spans="1:11">
      <c r="A29">
        <f ca="1">A29:A42</f>
        <v>0</v>
      </c>
      <c r="C29">
        <f>G29</f>
        <v>0.35399999999999998</v>
      </c>
      <c r="F29">
        <v>17</v>
      </c>
      <c r="G29">
        <f t="shared" si="0"/>
        <v>0.35399999999999998</v>
      </c>
    </row>
    <row r="30" spans="1:11">
      <c r="A30">
        <v>0</v>
      </c>
      <c r="C30">
        <f>G30</f>
        <v>7.0469999999999997</v>
      </c>
      <c r="F30">
        <v>18</v>
      </c>
      <c r="G30">
        <f t="shared" si="0"/>
        <v>7.0469999999999997</v>
      </c>
    </row>
    <row r="31" spans="1:11">
      <c r="F31">
        <v>19</v>
      </c>
      <c r="G31">
        <f t="shared" si="0"/>
        <v>0.43099999999999999</v>
      </c>
    </row>
    <row r="32" spans="1:11">
      <c r="A32">
        <v>1</v>
      </c>
      <c r="C32">
        <f t="shared" ref="C32:C33" si="2">G32</f>
        <v>0.106</v>
      </c>
      <c r="F32">
        <v>20</v>
      </c>
      <c r="G32">
        <f t="shared" si="0"/>
        <v>0.106</v>
      </c>
    </row>
    <row r="33" spans="1:7">
      <c r="A33">
        <v>1</v>
      </c>
      <c r="C33">
        <f t="shared" si="2"/>
        <v>1.746</v>
      </c>
      <c r="F33">
        <v>21</v>
      </c>
      <c r="G33">
        <f t="shared" si="0"/>
        <v>1.746</v>
      </c>
    </row>
    <row r="34" spans="1:7">
      <c r="F34">
        <v>22</v>
      </c>
      <c r="G34">
        <f t="shared" si="0"/>
        <v>0.77900000000000003</v>
      </c>
    </row>
    <row r="35" spans="1:7">
      <c r="A35">
        <v>2</v>
      </c>
      <c r="C35">
        <f t="shared" ref="C35:C36" si="3">G35</f>
        <v>0.21</v>
      </c>
      <c r="F35">
        <v>23</v>
      </c>
      <c r="G35">
        <f t="shared" si="0"/>
        <v>0.21</v>
      </c>
    </row>
    <row r="36" spans="1:7">
      <c r="A36">
        <v>2</v>
      </c>
      <c r="C36">
        <f t="shared" si="3"/>
        <v>2.8849999999999998</v>
      </c>
      <c r="F36">
        <v>24</v>
      </c>
      <c r="G36">
        <f t="shared" si="0"/>
        <v>2.8849999999999998</v>
      </c>
    </row>
    <row r="37" spans="1:7">
      <c r="F37">
        <v>25</v>
      </c>
      <c r="G37">
        <f t="shared" si="0"/>
        <v>1.0269999999999999</v>
      </c>
    </row>
    <row r="38" spans="1:7">
      <c r="A38">
        <v>3</v>
      </c>
      <c r="C38">
        <f t="shared" ref="C38:C39" si="4">G38</f>
        <v>0.28599999999999998</v>
      </c>
      <c r="F38">
        <v>26</v>
      </c>
      <c r="G38">
        <f t="shared" si="0"/>
        <v>0.28599999999999998</v>
      </c>
    </row>
    <row r="39" spans="1:7">
      <c r="A39">
        <v>3</v>
      </c>
      <c r="C39">
        <f t="shared" si="4"/>
        <v>3.6930000000000001</v>
      </c>
      <c r="F39">
        <v>27</v>
      </c>
      <c r="G39">
        <f t="shared" si="0"/>
        <v>3.6930000000000001</v>
      </c>
    </row>
    <row r="40" spans="1:7">
      <c r="F40">
        <v>28</v>
      </c>
      <c r="G40">
        <f t="shared" si="0"/>
        <v>1.026</v>
      </c>
    </row>
    <row r="41" spans="1:7">
      <c r="A41">
        <v>4</v>
      </c>
      <c r="C41">
        <f t="shared" ref="C41:C42" si="5">G41</f>
        <v>0.373</v>
      </c>
      <c r="F41">
        <v>29</v>
      </c>
      <c r="G41">
        <f t="shared" si="0"/>
        <v>0.373</v>
      </c>
    </row>
    <row r="42" spans="1:7">
      <c r="A42">
        <v>4</v>
      </c>
      <c r="C42">
        <f t="shared" si="5"/>
        <v>2.823</v>
      </c>
      <c r="F42">
        <v>30</v>
      </c>
      <c r="G42">
        <f t="shared" si="0"/>
        <v>2.823</v>
      </c>
    </row>
    <row r="43" spans="1:7">
      <c r="F43">
        <v>31</v>
      </c>
      <c r="G43">
        <f t="shared" si="0"/>
        <v>1.0189999999999999</v>
      </c>
    </row>
    <row r="44" spans="1:7">
      <c r="A44">
        <v>5</v>
      </c>
      <c r="C44">
        <f t="shared" ref="C44:C45" si="6">G44</f>
        <v>0.24</v>
      </c>
      <c r="F44">
        <v>32</v>
      </c>
      <c r="G44">
        <f t="shared" si="0"/>
        <v>0.24</v>
      </c>
    </row>
    <row r="45" spans="1:7">
      <c r="A45">
        <v>5</v>
      </c>
      <c r="C45">
        <f t="shared" si="6"/>
        <v>4.3289999999999997</v>
      </c>
      <c r="F45">
        <v>33</v>
      </c>
      <c r="G45">
        <f t="shared" si="0"/>
        <v>4.3289999999999997</v>
      </c>
    </row>
    <row r="53" spans="1:7">
      <c r="A53">
        <v>0.1</v>
      </c>
      <c r="D53" s="7">
        <f>I14</f>
        <v>0.89700000000000002</v>
      </c>
    </row>
    <row r="54" spans="1:7">
      <c r="A54">
        <v>1.1000000000000001</v>
      </c>
      <c r="D54">
        <f t="shared" ref="D54:D58" si="7">I15</f>
        <v>0.47499999999999998</v>
      </c>
    </row>
    <row r="55" spans="1:7">
      <c r="A55">
        <v>2.1</v>
      </c>
      <c r="D55">
        <f t="shared" si="7"/>
        <v>1.004</v>
      </c>
    </row>
    <row r="56" spans="1:7">
      <c r="A56">
        <v>3.1</v>
      </c>
      <c r="D56">
        <f t="shared" si="7"/>
        <v>0.97399999999999998</v>
      </c>
    </row>
    <row r="57" spans="1:7">
      <c r="A57">
        <v>4.0999999999999996</v>
      </c>
      <c r="D57">
        <f t="shared" si="7"/>
        <v>0.70899999999999996</v>
      </c>
    </row>
    <row r="58" spans="1:7">
      <c r="A58">
        <v>5.0999999999999996</v>
      </c>
      <c r="D58">
        <f t="shared" si="7"/>
        <v>1.196</v>
      </c>
    </row>
    <row r="60" spans="1:7">
      <c r="F60">
        <v>34</v>
      </c>
      <c r="G60" s="7">
        <f t="shared" ref="G60:G73" si="8">INDEX($I$3:$K$19,ROUNDUP(F60/3,0),IF(MOD(F60,3)=0,3,MOD(F60,3)))</f>
        <v>0.89700000000000002</v>
      </c>
    </row>
    <row r="61" spans="1:7">
      <c r="A61">
        <v>0.1</v>
      </c>
      <c r="E61">
        <f>G61</f>
        <v>0.33400000000000002</v>
      </c>
      <c r="F61">
        <v>35</v>
      </c>
      <c r="G61">
        <f t="shared" si="8"/>
        <v>0.33400000000000002</v>
      </c>
    </row>
    <row r="62" spans="1:7">
      <c r="A62">
        <v>0.1</v>
      </c>
      <c r="E62">
        <f>G62</f>
        <v>2.4129999999999998</v>
      </c>
      <c r="F62">
        <v>36</v>
      </c>
      <c r="G62">
        <f t="shared" si="8"/>
        <v>2.4129999999999998</v>
      </c>
    </row>
    <row r="63" spans="1:7">
      <c r="F63">
        <v>37</v>
      </c>
      <c r="G63">
        <f t="shared" si="8"/>
        <v>0.47499999999999998</v>
      </c>
    </row>
    <row r="64" spans="1:7">
      <c r="A64">
        <v>1.1000000000000001</v>
      </c>
      <c r="E64">
        <f t="shared" ref="E64:E65" si="9">G64</f>
        <v>0.223</v>
      </c>
      <c r="F64">
        <v>38</v>
      </c>
      <c r="G64">
        <f t="shared" si="8"/>
        <v>0.223</v>
      </c>
    </row>
    <row r="65" spans="1:7">
      <c r="A65">
        <v>1.1000000000000001</v>
      </c>
      <c r="E65">
        <f t="shared" si="9"/>
        <v>1.0089999999999999</v>
      </c>
      <c r="F65">
        <v>39</v>
      </c>
      <c r="G65">
        <f t="shared" si="8"/>
        <v>1.0089999999999999</v>
      </c>
    </row>
    <row r="66" spans="1:7">
      <c r="F66">
        <v>40</v>
      </c>
      <c r="G66">
        <f t="shared" si="8"/>
        <v>1.004</v>
      </c>
    </row>
    <row r="67" spans="1:7">
      <c r="A67">
        <v>2.1</v>
      </c>
      <c r="E67">
        <f t="shared" ref="E67:E68" si="10">G67</f>
        <v>0.50800000000000001</v>
      </c>
      <c r="F67">
        <v>41</v>
      </c>
      <c r="G67">
        <f t="shared" si="8"/>
        <v>0.50800000000000001</v>
      </c>
    </row>
    <row r="68" spans="1:7">
      <c r="A68">
        <v>2.1</v>
      </c>
      <c r="E68">
        <f t="shared" si="10"/>
        <v>1.984</v>
      </c>
      <c r="F68">
        <v>42</v>
      </c>
      <c r="G68">
        <f t="shared" si="8"/>
        <v>1.984</v>
      </c>
    </row>
    <row r="69" spans="1:7">
      <c r="F69">
        <v>43</v>
      </c>
      <c r="G69">
        <f t="shared" si="8"/>
        <v>0.97399999999999998</v>
      </c>
    </row>
    <row r="70" spans="1:7">
      <c r="A70">
        <v>3.1</v>
      </c>
      <c r="E70">
        <f t="shared" ref="E70:E71" si="11">G70</f>
        <v>0.28199999999999997</v>
      </c>
      <c r="F70">
        <v>44</v>
      </c>
      <c r="G70">
        <f t="shared" si="8"/>
        <v>0.28199999999999997</v>
      </c>
    </row>
    <row r="71" spans="1:7">
      <c r="A71">
        <v>3.1</v>
      </c>
      <c r="E71">
        <f t="shared" si="11"/>
        <v>3.3610000000000002</v>
      </c>
      <c r="F71">
        <v>45</v>
      </c>
      <c r="G71">
        <f t="shared" si="8"/>
        <v>3.3610000000000002</v>
      </c>
    </row>
    <row r="72" spans="1:7">
      <c r="F72">
        <v>46</v>
      </c>
      <c r="G72">
        <f t="shared" si="8"/>
        <v>0.70899999999999996</v>
      </c>
    </row>
    <row r="73" spans="1:7">
      <c r="A73">
        <v>4.0999999999999996</v>
      </c>
      <c r="E73">
        <f>G73</f>
        <v>0.186</v>
      </c>
      <c r="F73">
        <v>47</v>
      </c>
      <c r="G73">
        <f t="shared" si="8"/>
        <v>0.186</v>
      </c>
    </row>
    <row r="74" spans="1:7">
      <c r="A74">
        <v>4.0999999999999996</v>
      </c>
      <c r="E74">
        <f>G74</f>
        <v>2.7080000000000002</v>
      </c>
      <c r="F74">
        <v>48</v>
      </c>
      <c r="G74">
        <f t="shared" ref="G74:G77" si="12">INDEX($I$3:$K$19,ROUNDUP(F74/3,0),IF(MOD(F74,3)=0,3,MOD(F74,3)))</f>
        <v>2.7080000000000002</v>
      </c>
    </row>
    <row r="75" spans="1:7">
      <c r="F75">
        <v>49</v>
      </c>
      <c r="G75">
        <f t="shared" si="12"/>
        <v>1.196</v>
      </c>
    </row>
    <row r="76" spans="1:7">
      <c r="A76">
        <v>5.0999999999999996</v>
      </c>
      <c r="E76">
        <f t="shared" ref="E76:E77" si="13">G76</f>
        <v>0.48</v>
      </c>
      <c r="F76">
        <v>50</v>
      </c>
      <c r="G76">
        <f t="shared" si="12"/>
        <v>0.48</v>
      </c>
    </row>
    <row r="77" spans="1:7">
      <c r="A77">
        <v>5.0999999999999996</v>
      </c>
      <c r="E77">
        <f t="shared" si="13"/>
        <v>2.9780000000000002</v>
      </c>
      <c r="F77">
        <v>51</v>
      </c>
      <c r="G77">
        <f t="shared" si="12"/>
        <v>2.9780000000000002</v>
      </c>
    </row>
  </sheetData>
  <mergeCells count="3">
    <mergeCell ref="H1:K1"/>
    <mergeCell ref="H2:K2"/>
    <mergeCell ref="J3:K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7"/>
  <sheetViews>
    <sheetView topLeftCell="D1" workbookViewId="0">
      <selection activeCell="H1" sqref="H1:K19"/>
    </sheetView>
  </sheetViews>
  <sheetFormatPr defaultRowHeight="15"/>
  <cols>
    <col min="8" max="8" width="33.140625" bestFit="1" customWidth="1"/>
    <col min="9" max="9" width="13.42578125" bestFit="1" customWidth="1"/>
    <col min="10" max="11" width="6.140625" bestFit="1" customWidth="1"/>
  </cols>
  <sheetData>
    <row r="1" spans="6:11">
      <c r="H1" s="27" t="s">
        <v>0</v>
      </c>
      <c r="I1" s="28"/>
      <c r="J1" s="28"/>
      <c r="K1" s="28"/>
    </row>
    <row r="2" spans="6:11" ht="17.100000000000001" customHeight="1">
      <c r="H2" s="1" t="s">
        <v>1</v>
      </c>
      <c r="I2" s="2" t="s">
        <v>2</v>
      </c>
      <c r="J2" s="29" t="s">
        <v>3</v>
      </c>
      <c r="K2" s="30"/>
    </row>
    <row r="3" spans="6:11">
      <c r="H3" s="3" t="s">
        <v>4</v>
      </c>
      <c r="I3" s="4">
        <v>0.995</v>
      </c>
      <c r="J3" s="4">
        <v>0.98199999999999998</v>
      </c>
      <c r="K3" s="4">
        <v>1.008</v>
      </c>
    </row>
    <row r="4" spans="6:11">
      <c r="H4" s="3" t="s">
        <v>5</v>
      </c>
      <c r="I4" s="4">
        <v>1.3939999999999999</v>
      </c>
      <c r="J4" s="4">
        <v>1.0009999999999999</v>
      </c>
      <c r="K4" s="4">
        <v>1.94</v>
      </c>
    </row>
    <row r="5" spans="6:11">
      <c r="H5" s="3" t="s">
        <v>6</v>
      </c>
      <c r="I5" s="4">
        <v>1.367</v>
      </c>
      <c r="J5" s="4">
        <v>1.0760000000000001</v>
      </c>
      <c r="K5" s="4">
        <v>1.7370000000000001</v>
      </c>
    </row>
    <row r="6" spans="6:11">
      <c r="H6" s="3" t="s">
        <v>7</v>
      </c>
      <c r="I6" s="4">
        <v>1.026</v>
      </c>
      <c r="J6" s="4">
        <v>0.996</v>
      </c>
      <c r="K6" s="4">
        <v>1.0569999999999999</v>
      </c>
    </row>
    <row r="7" spans="6:11">
      <c r="H7" s="3" t="s">
        <v>8</v>
      </c>
      <c r="I7" s="4">
        <v>0.95499999999999996</v>
      </c>
      <c r="J7" s="4">
        <v>0.86399999999999999</v>
      </c>
      <c r="K7" s="4">
        <v>1.0549999999999999</v>
      </c>
    </row>
    <row r="8" spans="6:11">
      <c r="H8" s="3" t="s">
        <v>9</v>
      </c>
      <c r="I8" s="8">
        <v>0.70299999999999996</v>
      </c>
      <c r="J8" s="4">
        <v>0.215</v>
      </c>
      <c r="K8" s="4">
        <v>2.2930000000000001</v>
      </c>
    </row>
    <row r="9" spans="6:11">
      <c r="H9" s="3" t="s">
        <v>10</v>
      </c>
      <c r="I9" s="4">
        <v>0.317</v>
      </c>
      <c r="J9" s="4">
        <v>9.6000000000000002E-2</v>
      </c>
      <c r="K9" s="4">
        <v>1.046</v>
      </c>
    </row>
    <row r="10" spans="6:11">
      <c r="H10" s="3" t="s">
        <v>11</v>
      </c>
      <c r="I10" s="4">
        <v>0.45600000000000002</v>
      </c>
      <c r="J10" s="4">
        <v>0.20799999999999999</v>
      </c>
      <c r="K10" s="4">
        <v>1</v>
      </c>
    </row>
    <row r="11" spans="6:11">
      <c r="H11" s="3" t="s">
        <v>12</v>
      </c>
      <c r="I11" s="4">
        <v>0.65200000000000002</v>
      </c>
      <c r="J11" s="4">
        <v>0.215</v>
      </c>
      <c r="K11" s="4">
        <v>1.978</v>
      </c>
    </row>
    <row r="12" spans="6:11">
      <c r="H12" s="3" t="s">
        <v>13</v>
      </c>
      <c r="I12" s="4">
        <v>0.69799999999999995</v>
      </c>
      <c r="J12" s="4">
        <v>0.24099999999999999</v>
      </c>
      <c r="K12" s="4">
        <v>2.0190000000000001</v>
      </c>
    </row>
    <row r="13" spans="6:11">
      <c r="F13">
        <v>1</v>
      </c>
      <c r="G13">
        <f t="shared" ref="G13:G45" si="0">INDEX($I$3:$K$19,ROUNDUP(F13/3,0),IF(MOD(F13,3)=0,3,MOD(F13,3)))</f>
        <v>0.995</v>
      </c>
      <c r="H13" s="3" t="s">
        <v>14</v>
      </c>
      <c r="I13" s="4">
        <v>0.745</v>
      </c>
      <c r="J13" s="4">
        <v>0.29399999999999998</v>
      </c>
      <c r="K13" s="4">
        <v>1.887</v>
      </c>
    </row>
    <row r="14" spans="6:11">
      <c r="F14">
        <v>2</v>
      </c>
      <c r="G14">
        <f t="shared" si="0"/>
        <v>0.98199999999999998</v>
      </c>
      <c r="H14" s="3" t="s">
        <v>15</v>
      </c>
      <c r="I14" s="8">
        <v>0.90800000000000003</v>
      </c>
      <c r="J14" s="4">
        <v>0.45</v>
      </c>
      <c r="K14" s="4">
        <v>1.8340000000000001</v>
      </c>
    </row>
    <row r="15" spans="6:11">
      <c r="F15">
        <v>3</v>
      </c>
      <c r="G15">
        <f t="shared" si="0"/>
        <v>1.008</v>
      </c>
      <c r="H15" s="3" t="s">
        <v>16</v>
      </c>
      <c r="I15" s="4">
        <v>0.48799999999999999</v>
      </c>
      <c r="J15" s="8">
        <v>0.30299999999999999</v>
      </c>
      <c r="K15" s="8">
        <v>0.78400000000000003</v>
      </c>
    </row>
    <row r="16" spans="6:11">
      <c r="F16">
        <v>4</v>
      </c>
      <c r="G16">
        <f t="shared" si="0"/>
        <v>1.3939999999999999</v>
      </c>
      <c r="H16" s="3" t="s">
        <v>17</v>
      </c>
      <c r="I16" s="4">
        <v>0.61899999999999999</v>
      </c>
      <c r="J16" s="4">
        <v>0.35399999999999998</v>
      </c>
      <c r="K16" s="4">
        <v>1.081</v>
      </c>
    </row>
    <row r="17" spans="1:11">
      <c r="F17">
        <v>5</v>
      </c>
      <c r="G17">
        <f t="shared" si="0"/>
        <v>1.0009999999999999</v>
      </c>
      <c r="H17" s="3" t="s">
        <v>18</v>
      </c>
      <c r="I17" s="4">
        <v>0.93</v>
      </c>
      <c r="J17" s="4">
        <v>0.373</v>
      </c>
      <c r="K17" s="4">
        <v>2.3210000000000002</v>
      </c>
    </row>
    <row r="18" spans="1:11">
      <c r="F18">
        <v>6</v>
      </c>
      <c r="G18">
        <f t="shared" si="0"/>
        <v>1.94</v>
      </c>
      <c r="H18" s="3" t="s">
        <v>19</v>
      </c>
      <c r="I18" s="4">
        <v>0.64100000000000001</v>
      </c>
      <c r="J18" s="4">
        <v>0.23499999999999999</v>
      </c>
      <c r="K18" s="4">
        <v>1.7450000000000001</v>
      </c>
    </row>
    <row r="19" spans="1:11">
      <c r="F19">
        <v>7</v>
      </c>
      <c r="G19">
        <f t="shared" si="0"/>
        <v>1.367</v>
      </c>
      <c r="H19" s="3" t="s">
        <v>20</v>
      </c>
      <c r="I19" s="4">
        <v>0.90200000000000002</v>
      </c>
      <c r="J19" s="4">
        <v>0.43</v>
      </c>
      <c r="K19" s="4">
        <v>1.8939999999999999</v>
      </c>
    </row>
    <row r="20" spans="1:11">
      <c r="C20" s="5"/>
      <c r="D20" s="6"/>
      <c r="E20" s="6"/>
      <c r="F20">
        <v>8</v>
      </c>
      <c r="G20">
        <f t="shared" si="0"/>
        <v>1.0760000000000001</v>
      </c>
      <c r="H20" t="e">
        <f ca="1">range(0,1)</f>
        <v>#REF!</v>
      </c>
    </row>
    <row r="21" spans="1:11">
      <c r="A21">
        <v>0</v>
      </c>
      <c r="B21" s="7">
        <f>I8</f>
        <v>0.70299999999999996</v>
      </c>
      <c r="F21">
        <v>9</v>
      </c>
      <c r="G21">
        <f t="shared" si="0"/>
        <v>1.7370000000000001</v>
      </c>
    </row>
    <row r="22" spans="1:11">
      <c r="A22">
        <v>1</v>
      </c>
      <c r="B22">
        <f t="shared" ref="B22:B26" si="1">I9</f>
        <v>0.317</v>
      </c>
      <c r="F22">
        <v>10</v>
      </c>
      <c r="G22">
        <f t="shared" si="0"/>
        <v>1.026</v>
      </c>
    </row>
    <row r="23" spans="1:11">
      <c r="A23">
        <v>2</v>
      </c>
      <c r="B23">
        <f t="shared" si="1"/>
        <v>0.45600000000000002</v>
      </c>
      <c r="F23">
        <v>11</v>
      </c>
      <c r="G23">
        <f t="shared" si="0"/>
        <v>0.996</v>
      </c>
    </row>
    <row r="24" spans="1:11">
      <c r="A24">
        <v>3</v>
      </c>
      <c r="B24">
        <f t="shared" si="1"/>
        <v>0.65200000000000002</v>
      </c>
      <c r="F24">
        <v>12</v>
      </c>
      <c r="G24">
        <f t="shared" si="0"/>
        <v>1.0569999999999999</v>
      </c>
    </row>
    <row r="25" spans="1:11">
      <c r="A25">
        <v>4</v>
      </c>
      <c r="B25">
        <f t="shared" si="1"/>
        <v>0.69799999999999995</v>
      </c>
      <c r="F25">
        <v>13</v>
      </c>
      <c r="G25">
        <f t="shared" si="0"/>
        <v>0.95499999999999996</v>
      </c>
    </row>
    <row r="26" spans="1:11">
      <c r="A26">
        <v>5</v>
      </c>
      <c r="B26">
        <f t="shared" si="1"/>
        <v>0.745</v>
      </c>
      <c r="F26">
        <v>14</v>
      </c>
      <c r="G26">
        <f t="shared" si="0"/>
        <v>0.86399999999999999</v>
      </c>
    </row>
    <row r="27" spans="1:11">
      <c r="F27">
        <v>15</v>
      </c>
      <c r="G27">
        <f t="shared" si="0"/>
        <v>1.0549999999999999</v>
      </c>
    </row>
    <row r="28" spans="1:11">
      <c r="F28" s="7">
        <v>16</v>
      </c>
      <c r="G28" s="7">
        <f t="shared" si="0"/>
        <v>0.70299999999999996</v>
      </c>
    </row>
    <row r="29" spans="1:11">
      <c r="A29">
        <f ca="1">A29:A42</f>
        <v>0</v>
      </c>
      <c r="C29">
        <f>G29</f>
        <v>0.215</v>
      </c>
      <c r="F29">
        <v>17</v>
      </c>
      <c r="G29">
        <f t="shared" si="0"/>
        <v>0.215</v>
      </c>
    </row>
    <row r="30" spans="1:11">
      <c r="A30">
        <v>0</v>
      </c>
      <c r="C30">
        <f>G30</f>
        <v>2.2930000000000001</v>
      </c>
      <c r="F30">
        <v>18</v>
      </c>
      <c r="G30">
        <f t="shared" si="0"/>
        <v>2.2930000000000001</v>
      </c>
    </row>
    <row r="31" spans="1:11">
      <c r="F31">
        <v>19</v>
      </c>
      <c r="G31">
        <f t="shared" si="0"/>
        <v>0.317</v>
      </c>
    </row>
    <row r="32" spans="1:11">
      <c r="A32">
        <v>1</v>
      </c>
      <c r="C32">
        <f t="shared" ref="C32:C33" si="2">G32</f>
        <v>9.6000000000000002E-2</v>
      </c>
      <c r="F32">
        <v>20</v>
      </c>
      <c r="G32">
        <f t="shared" si="0"/>
        <v>9.6000000000000002E-2</v>
      </c>
    </row>
    <row r="33" spans="1:7">
      <c r="A33">
        <v>1</v>
      </c>
      <c r="C33">
        <f t="shared" si="2"/>
        <v>1.046</v>
      </c>
      <c r="F33">
        <v>21</v>
      </c>
      <c r="G33">
        <f t="shared" si="0"/>
        <v>1.046</v>
      </c>
    </row>
    <row r="34" spans="1:7">
      <c r="F34">
        <v>22</v>
      </c>
      <c r="G34">
        <f t="shared" si="0"/>
        <v>0.45600000000000002</v>
      </c>
    </row>
    <row r="35" spans="1:7">
      <c r="A35">
        <v>2</v>
      </c>
      <c r="C35">
        <f t="shared" ref="C35:C36" si="3">G35</f>
        <v>0.20799999999999999</v>
      </c>
      <c r="F35">
        <v>23</v>
      </c>
      <c r="G35">
        <f t="shared" si="0"/>
        <v>0.20799999999999999</v>
      </c>
    </row>
    <row r="36" spans="1:7">
      <c r="A36">
        <v>2</v>
      </c>
      <c r="C36">
        <f t="shared" si="3"/>
        <v>1</v>
      </c>
      <c r="F36">
        <v>24</v>
      </c>
      <c r="G36">
        <f t="shared" si="0"/>
        <v>1</v>
      </c>
    </row>
    <row r="37" spans="1:7">
      <c r="F37">
        <v>25</v>
      </c>
      <c r="G37">
        <f t="shared" si="0"/>
        <v>0.65200000000000002</v>
      </c>
    </row>
    <row r="38" spans="1:7">
      <c r="A38">
        <v>3</v>
      </c>
      <c r="C38">
        <f t="shared" ref="C38:C39" si="4">G38</f>
        <v>0.215</v>
      </c>
      <c r="F38">
        <v>26</v>
      </c>
      <c r="G38">
        <f t="shared" si="0"/>
        <v>0.215</v>
      </c>
    </row>
    <row r="39" spans="1:7">
      <c r="A39">
        <v>3</v>
      </c>
      <c r="C39">
        <f t="shared" si="4"/>
        <v>1.978</v>
      </c>
      <c r="F39">
        <v>27</v>
      </c>
      <c r="G39">
        <f t="shared" si="0"/>
        <v>1.978</v>
      </c>
    </row>
    <row r="40" spans="1:7">
      <c r="F40">
        <v>28</v>
      </c>
      <c r="G40">
        <f t="shared" si="0"/>
        <v>0.69799999999999995</v>
      </c>
    </row>
    <row r="41" spans="1:7">
      <c r="A41">
        <v>4</v>
      </c>
      <c r="C41">
        <f t="shared" ref="C41:C42" si="5">G41</f>
        <v>0.24099999999999999</v>
      </c>
      <c r="F41">
        <v>29</v>
      </c>
      <c r="G41">
        <f t="shared" si="0"/>
        <v>0.24099999999999999</v>
      </c>
    </row>
    <row r="42" spans="1:7">
      <c r="A42">
        <v>4</v>
      </c>
      <c r="C42">
        <f t="shared" si="5"/>
        <v>2.0190000000000001</v>
      </c>
      <c r="F42">
        <v>30</v>
      </c>
      <c r="G42">
        <f t="shared" si="0"/>
        <v>2.0190000000000001</v>
      </c>
    </row>
    <row r="43" spans="1:7">
      <c r="F43">
        <v>31</v>
      </c>
      <c r="G43">
        <f t="shared" si="0"/>
        <v>0.745</v>
      </c>
    </row>
    <row r="44" spans="1:7">
      <c r="A44">
        <v>5</v>
      </c>
      <c r="C44">
        <f t="shared" ref="C44:C45" si="6">G44</f>
        <v>0.29399999999999998</v>
      </c>
      <c r="F44">
        <v>32</v>
      </c>
      <c r="G44">
        <f t="shared" si="0"/>
        <v>0.29399999999999998</v>
      </c>
    </row>
    <row r="45" spans="1:7">
      <c r="A45">
        <v>5</v>
      </c>
      <c r="C45">
        <f t="shared" si="6"/>
        <v>1.887</v>
      </c>
      <c r="F45">
        <v>33</v>
      </c>
      <c r="G45">
        <f t="shared" si="0"/>
        <v>1.887</v>
      </c>
    </row>
    <row r="53" spans="1:7">
      <c r="A53">
        <v>0.1</v>
      </c>
      <c r="D53">
        <f>I14</f>
        <v>0.90800000000000003</v>
      </c>
    </row>
    <row r="54" spans="1:7">
      <c r="A54">
        <v>1.1000000000000001</v>
      </c>
      <c r="D54">
        <f t="shared" ref="D54:D58" si="7">I15</f>
        <v>0.48799999999999999</v>
      </c>
    </row>
    <row r="55" spans="1:7">
      <c r="A55">
        <v>2.1</v>
      </c>
      <c r="D55">
        <f t="shared" si="7"/>
        <v>0.61899999999999999</v>
      </c>
    </row>
    <row r="56" spans="1:7">
      <c r="A56">
        <v>3.1</v>
      </c>
      <c r="D56">
        <f t="shared" si="7"/>
        <v>0.93</v>
      </c>
    </row>
    <row r="57" spans="1:7">
      <c r="A57">
        <v>4.0999999999999996</v>
      </c>
      <c r="D57">
        <f t="shared" si="7"/>
        <v>0.64100000000000001</v>
      </c>
    </row>
    <row r="58" spans="1:7">
      <c r="A58">
        <v>5.0999999999999996</v>
      </c>
      <c r="D58">
        <f t="shared" si="7"/>
        <v>0.90200000000000002</v>
      </c>
    </row>
    <row r="60" spans="1:7">
      <c r="F60">
        <v>34</v>
      </c>
      <c r="G60" s="7">
        <f t="shared" ref="G60:G73" si="8">INDEX($I$3:$K$19,ROUNDUP(F60/3,0),IF(MOD(F60,3)=0,3,MOD(F60,3)))</f>
        <v>0.90800000000000003</v>
      </c>
    </row>
    <row r="61" spans="1:7">
      <c r="A61">
        <v>0.1</v>
      </c>
      <c r="E61">
        <f>G61</f>
        <v>0.45</v>
      </c>
      <c r="F61">
        <v>35</v>
      </c>
      <c r="G61">
        <f t="shared" si="8"/>
        <v>0.45</v>
      </c>
    </row>
    <row r="62" spans="1:7">
      <c r="A62">
        <v>0.1</v>
      </c>
      <c r="E62">
        <f>G62</f>
        <v>1.8340000000000001</v>
      </c>
      <c r="F62">
        <v>36</v>
      </c>
      <c r="G62">
        <f t="shared" si="8"/>
        <v>1.8340000000000001</v>
      </c>
    </row>
    <row r="63" spans="1:7">
      <c r="F63">
        <v>37</v>
      </c>
      <c r="G63">
        <f t="shared" si="8"/>
        <v>0.48799999999999999</v>
      </c>
    </row>
    <row r="64" spans="1:7">
      <c r="A64">
        <v>1.1000000000000001</v>
      </c>
      <c r="E64">
        <f t="shared" ref="E64:E65" si="9">G64</f>
        <v>0.30299999999999999</v>
      </c>
      <c r="F64">
        <v>38</v>
      </c>
      <c r="G64">
        <f t="shared" si="8"/>
        <v>0.30299999999999999</v>
      </c>
    </row>
    <row r="65" spans="1:7">
      <c r="A65">
        <v>1.1000000000000001</v>
      </c>
      <c r="E65">
        <f t="shared" si="9"/>
        <v>0.78400000000000003</v>
      </c>
      <c r="F65">
        <v>39</v>
      </c>
      <c r="G65">
        <f t="shared" si="8"/>
        <v>0.78400000000000003</v>
      </c>
    </row>
    <row r="66" spans="1:7">
      <c r="F66">
        <v>40</v>
      </c>
      <c r="G66">
        <f t="shared" si="8"/>
        <v>0.61899999999999999</v>
      </c>
    </row>
    <row r="67" spans="1:7">
      <c r="A67">
        <v>2.1</v>
      </c>
      <c r="E67">
        <f t="shared" ref="E67:E68" si="10">G67</f>
        <v>0.35399999999999998</v>
      </c>
      <c r="F67">
        <v>41</v>
      </c>
      <c r="G67">
        <f t="shared" si="8"/>
        <v>0.35399999999999998</v>
      </c>
    </row>
    <row r="68" spans="1:7">
      <c r="A68">
        <v>2.1</v>
      </c>
      <c r="E68">
        <f t="shared" si="10"/>
        <v>1.081</v>
      </c>
      <c r="F68">
        <v>42</v>
      </c>
      <c r="G68">
        <f t="shared" si="8"/>
        <v>1.081</v>
      </c>
    </row>
    <row r="69" spans="1:7">
      <c r="F69">
        <v>43</v>
      </c>
      <c r="G69">
        <f t="shared" si="8"/>
        <v>0.93</v>
      </c>
    </row>
    <row r="70" spans="1:7">
      <c r="A70">
        <v>3.1</v>
      </c>
      <c r="E70">
        <f t="shared" ref="E70:E71" si="11">G70</f>
        <v>0.373</v>
      </c>
      <c r="F70">
        <v>44</v>
      </c>
      <c r="G70">
        <f t="shared" si="8"/>
        <v>0.373</v>
      </c>
    </row>
    <row r="71" spans="1:7">
      <c r="A71">
        <v>3.1</v>
      </c>
      <c r="E71">
        <f t="shared" si="11"/>
        <v>2.3210000000000002</v>
      </c>
      <c r="F71">
        <v>45</v>
      </c>
      <c r="G71">
        <f t="shared" si="8"/>
        <v>2.3210000000000002</v>
      </c>
    </row>
    <row r="72" spans="1:7">
      <c r="F72">
        <v>46</v>
      </c>
      <c r="G72">
        <f t="shared" si="8"/>
        <v>0.64100000000000001</v>
      </c>
    </row>
    <row r="73" spans="1:7">
      <c r="A73">
        <v>4.0999999999999996</v>
      </c>
      <c r="E73">
        <f>G73</f>
        <v>0.23499999999999999</v>
      </c>
      <c r="F73">
        <v>47</v>
      </c>
      <c r="G73">
        <f t="shared" si="8"/>
        <v>0.23499999999999999</v>
      </c>
    </row>
    <row r="74" spans="1:7">
      <c r="A74">
        <v>4.0999999999999996</v>
      </c>
      <c r="E74">
        <f>G74</f>
        <v>1.7450000000000001</v>
      </c>
      <c r="F74">
        <v>48</v>
      </c>
      <c r="G74">
        <f t="shared" ref="G74:G77" si="12">INDEX($I$3:$K$19,ROUNDUP(F74/3,0),IF(MOD(F74,3)=0,3,MOD(F74,3)))</f>
        <v>1.7450000000000001</v>
      </c>
    </row>
    <row r="75" spans="1:7">
      <c r="F75">
        <v>49</v>
      </c>
      <c r="G75">
        <f t="shared" si="12"/>
        <v>0.90200000000000002</v>
      </c>
    </row>
    <row r="76" spans="1:7">
      <c r="A76">
        <v>5.0999999999999996</v>
      </c>
      <c r="E76">
        <f t="shared" ref="E76:E77" si="13">G76</f>
        <v>0.43</v>
      </c>
      <c r="F76">
        <v>50</v>
      </c>
      <c r="G76">
        <f t="shared" si="12"/>
        <v>0.43</v>
      </c>
    </row>
    <row r="77" spans="1:7">
      <c r="A77">
        <v>5.0999999999999996</v>
      </c>
      <c r="E77">
        <f t="shared" si="13"/>
        <v>1.8939999999999999</v>
      </c>
      <c r="F77">
        <v>51</v>
      </c>
      <c r="G77">
        <f t="shared" si="12"/>
        <v>1.8939999999999999</v>
      </c>
    </row>
    <row r="84" spans="1:2">
      <c r="A84">
        <v>1</v>
      </c>
      <c r="B84">
        <f t="shared" ref="B84:B107" si="14">A84+0.1</f>
        <v>1.1000000000000001</v>
      </c>
    </row>
    <row r="85" spans="1:2">
      <c r="A85">
        <v>2</v>
      </c>
      <c r="B85">
        <f t="shared" si="14"/>
        <v>2.1</v>
      </c>
    </row>
    <row r="86" spans="1:2">
      <c r="A86">
        <v>3</v>
      </c>
      <c r="B86">
        <f t="shared" si="14"/>
        <v>3.1</v>
      </c>
    </row>
    <row r="87" spans="1:2">
      <c r="A87">
        <v>4</v>
      </c>
      <c r="B87">
        <f t="shared" si="14"/>
        <v>4.0999999999999996</v>
      </c>
    </row>
    <row r="88" spans="1:2">
      <c r="A88">
        <v>5</v>
      </c>
      <c r="B88">
        <f t="shared" si="14"/>
        <v>5.0999999999999996</v>
      </c>
    </row>
    <row r="91" spans="1:2">
      <c r="A91">
        <f ca="1">A91:A104</f>
        <v>0</v>
      </c>
      <c r="B91">
        <f t="shared" ca="1" si="14"/>
        <v>0.1</v>
      </c>
    </row>
    <row r="92" spans="1:2">
      <c r="A92">
        <v>0</v>
      </c>
      <c r="B92">
        <f t="shared" si="14"/>
        <v>0.1</v>
      </c>
    </row>
    <row r="94" spans="1:2">
      <c r="A94">
        <v>1</v>
      </c>
      <c r="B94">
        <f t="shared" si="14"/>
        <v>1.1000000000000001</v>
      </c>
    </row>
    <row r="95" spans="1:2">
      <c r="A95">
        <v>1</v>
      </c>
      <c r="B95">
        <f t="shared" si="14"/>
        <v>1.1000000000000001</v>
      </c>
    </row>
    <row r="97" spans="1:2">
      <c r="A97">
        <v>2</v>
      </c>
      <c r="B97">
        <f t="shared" si="14"/>
        <v>2.1</v>
      </c>
    </row>
    <row r="98" spans="1:2">
      <c r="A98">
        <v>2</v>
      </c>
      <c r="B98">
        <f t="shared" si="14"/>
        <v>2.1</v>
      </c>
    </row>
    <row r="100" spans="1:2">
      <c r="A100">
        <v>3</v>
      </c>
      <c r="B100">
        <f t="shared" si="14"/>
        <v>3.1</v>
      </c>
    </row>
    <row r="101" spans="1:2">
      <c r="A101">
        <v>3</v>
      </c>
      <c r="B101">
        <f t="shared" si="14"/>
        <v>3.1</v>
      </c>
    </row>
    <row r="103" spans="1:2">
      <c r="A103">
        <v>4</v>
      </c>
      <c r="B103">
        <f t="shared" si="14"/>
        <v>4.0999999999999996</v>
      </c>
    </row>
    <row r="104" spans="1:2">
      <c r="A104">
        <v>4</v>
      </c>
      <c r="B104">
        <f t="shared" si="14"/>
        <v>4.0999999999999996</v>
      </c>
    </row>
    <row r="106" spans="1:2">
      <c r="A106">
        <v>5</v>
      </c>
      <c r="B106">
        <f t="shared" si="14"/>
        <v>5.0999999999999996</v>
      </c>
    </row>
    <row r="107" spans="1:2">
      <c r="A107">
        <v>5</v>
      </c>
      <c r="B107">
        <f t="shared" si="14"/>
        <v>5.0999999999999996</v>
      </c>
    </row>
  </sheetData>
  <mergeCells count="2">
    <mergeCell ref="H1:K1"/>
    <mergeCell ref="J2:K2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3"/>
  <sheetViews>
    <sheetView topLeftCell="A40" workbookViewId="0">
      <selection activeCell="E41" sqref="E41"/>
    </sheetView>
  </sheetViews>
  <sheetFormatPr defaultRowHeight="15"/>
  <sheetData>
    <row r="1" spans="1:3">
      <c r="A1">
        <v>1</v>
      </c>
      <c r="B1">
        <v>1.5</v>
      </c>
    </row>
    <row r="2" spans="1:3">
      <c r="A2">
        <v>2</v>
      </c>
      <c r="B2">
        <v>2.2999999999999998</v>
      </c>
    </row>
    <row r="3" spans="1:3">
      <c r="A3">
        <v>3</v>
      </c>
      <c r="B3">
        <v>3.2</v>
      </c>
    </row>
    <row r="4" spans="1:3">
      <c r="A4">
        <v>4</v>
      </c>
      <c r="B4">
        <v>4.0999999999999996</v>
      </c>
    </row>
    <row r="5" spans="1:3">
      <c r="A5">
        <v>5</v>
      </c>
      <c r="B5">
        <v>5</v>
      </c>
    </row>
    <row r="6" spans="1:3">
      <c r="A6">
        <v>6</v>
      </c>
      <c r="B6">
        <v>6.1</v>
      </c>
    </row>
    <row r="7" spans="1:3">
      <c r="A7">
        <v>7</v>
      </c>
      <c r="B7">
        <v>7.1</v>
      </c>
    </row>
    <row r="8" spans="1:3">
      <c r="A8">
        <v>8</v>
      </c>
      <c r="B8">
        <v>8.8000000000000007</v>
      </c>
    </row>
    <row r="9" spans="1:3">
      <c r="A9">
        <v>1</v>
      </c>
      <c r="C9">
        <v>0.91</v>
      </c>
    </row>
    <row r="10" spans="1:3">
      <c r="A10">
        <v>1</v>
      </c>
      <c r="C10">
        <v>2.09</v>
      </c>
    </row>
    <row r="12" spans="1:3">
      <c r="A12">
        <v>2</v>
      </c>
      <c r="C12">
        <v>2.11</v>
      </c>
    </row>
    <row r="13" spans="1:3">
      <c r="A13">
        <v>2</v>
      </c>
      <c r="C13">
        <v>2.4900000000000002</v>
      </c>
    </row>
    <row r="15" spans="1:3">
      <c r="A15">
        <v>3</v>
      </c>
      <c r="C15">
        <v>2.97</v>
      </c>
    </row>
    <row r="16" spans="1:3">
      <c r="A16">
        <v>3</v>
      </c>
      <c r="C16">
        <v>3.43</v>
      </c>
    </row>
    <row r="18" spans="1:3">
      <c r="A18">
        <v>4</v>
      </c>
      <c r="C18">
        <v>3.3</v>
      </c>
    </row>
    <row r="19" spans="1:3">
      <c r="A19">
        <v>4</v>
      </c>
      <c r="C19">
        <v>4.9000000000000004</v>
      </c>
    </row>
    <row r="21" spans="1:3">
      <c r="A21">
        <v>5</v>
      </c>
      <c r="C21">
        <v>4.5</v>
      </c>
    </row>
    <row r="22" spans="1:3">
      <c r="A22">
        <v>5</v>
      </c>
      <c r="C22">
        <v>5.5</v>
      </c>
    </row>
    <row r="24" spans="1:3">
      <c r="A24">
        <v>6</v>
      </c>
      <c r="C24">
        <v>5.84</v>
      </c>
    </row>
    <row r="25" spans="1:3">
      <c r="A25">
        <v>6</v>
      </c>
      <c r="C25">
        <v>6.36</v>
      </c>
    </row>
    <row r="27" spans="1:3">
      <c r="A27">
        <v>7</v>
      </c>
      <c r="C27">
        <v>6.27</v>
      </c>
    </row>
    <row r="28" spans="1:3">
      <c r="A28">
        <v>7</v>
      </c>
      <c r="C28">
        <v>7.93</v>
      </c>
    </row>
    <row r="30" spans="1:3">
      <c r="A30">
        <v>8</v>
      </c>
      <c r="C30">
        <v>8.1</v>
      </c>
    </row>
    <row r="31" spans="1:3">
      <c r="A31">
        <v>8</v>
      </c>
      <c r="C31">
        <v>9.5</v>
      </c>
    </row>
    <row r="33" spans="1:5">
      <c r="A33">
        <v>1</v>
      </c>
      <c r="D33">
        <v>2.2000000000000002</v>
      </c>
    </row>
    <row r="34" spans="1:5">
      <c r="A34">
        <v>2</v>
      </c>
      <c r="D34">
        <v>4.4000000000000004</v>
      </c>
    </row>
    <row r="35" spans="1:5">
      <c r="A35">
        <v>3</v>
      </c>
      <c r="D35">
        <v>6.3</v>
      </c>
    </row>
    <row r="36" spans="1:5">
      <c r="A36">
        <v>4</v>
      </c>
      <c r="D36">
        <v>8.1999999999999993</v>
      </c>
    </row>
    <row r="37" spans="1:5">
      <c r="A37">
        <v>5</v>
      </c>
      <c r="D37">
        <v>10.3</v>
      </c>
    </row>
    <row r="38" spans="1:5">
      <c r="A38">
        <v>6</v>
      </c>
      <c r="D38">
        <v>12.5</v>
      </c>
    </row>
    <row r="39" spans="1:5">
      <c r="A39">
        <v>7</v>
      </c>
      <c r="D39">
        <v>14</v>
      </c>
    </row>
    <row r="40" spans="1:5">
      <c r="A40">
        <v>8</v>
      </c>
      <c r="D40">
        <v>16.100000000000001</v>
      </c>
    </row>
    <row r="41" spans="1:5">
      <c r="A41">
        <v>1</v>
      </c>
      <c r="E41">
        <v>1.21</v>
      </c>
    </row>
    <row r="42" spans="1:5">
      <c r="A42">
        <v>1</v>
      </c>
      <c r="E42">
        <v>3.19</v>
      </c>
    </row>
    <row r="44" spans="1:5">
      <c r="A44">
        <v>2</v>
      </c>
      <c r="E44">
        <v>3.61</v>
      </c>
    </row>
    <row r="45" spans="1:5">
      <c r="A45">
        <v>2</v>
      </c>
      <c r="E45">
        <v>5.19</v>
      </c>
    </row>
    <row r="47" spans="1:5">
      <c r="A47">
        <v>3</v>
      </c>
      <c r="E47">
        <v>5.32</v>
      </c>
    </row>
    <row r="48" spans="1:5">
      <c r="A48">
        <v>3</v>
      </c>
      <c r="E48">
        <v>7.28</v>
      </c>
    </row>
    <row r="50" spans="1:5">
      <c r="A50">
        <v>4</v>
      </c>
      <c r="E50">
        <v>7.42</v>
      </c>
    </row>
    <row r="51" spans="1:5">
      <c r="A51">
        <v>4</v>
      </c>
      <c r="E51">
        <v>8.98</v>
      </c>
    </row>
    <row r="53" spans="1:5">
      <c r="A53">
        <v>5</v>
      </c>
      <c r="E53">
        <v>9.75</v>
      </c>
    </row>
    <row r="54" spans="1:5">
      <c r="A54">
        <v>5</v>
      </c>
      <c r="E54">
        <v>10.85</v>
      </c>
    </row>
    <row r="56" spans="1:5">
      <c r="A56">
        <v>6</v>
      </c>
      <c r="E56">
        <v>11.6</v>
      </c>
    </row>
    <row r="57" spans="1:5">
      <c r="A57">
        <v>6</v>
      </c>
      <c r="E57">
        <v>13.4</v>
      </c>
    </row>
    <row r="59" spans="1:5">
      <c r="A59">
        <v>7</v>
      </c>
      <c r="E59">
        <v>13.71</v>
      </c>
    </row>
    <row r="60" spans="1:5">
      <c r="A60">
        <v>7</v>
      </c>
      <c r="E60">
        <v>14.29</v>
      </c>
    </row>
    <row r="62" spans="1:5">
      <c r="A62">
        <v>8</v>
      </c>
      <c r="E62">
        <v>15.79</v>
      </c>
    </row>
    <row r="63" spans="1:5">
      <c r="A63">
        <v>8</v>
      </c>
      <c r="E63">
        <v>16.41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basic (2)Obese</vt:lpstr>
      <vt:lpstr>basic (3)final</vt:lpstr>
      <vt:lpstr>basic (1)Obsese+Normal</vt:lpstr>
      <vt:lpstr>Sheet1 (3)final</vt:lpstr>
      <vt:lpstr>Sheet1 (2)Obese</vt:lpstr>
      <vt:lpstr>Sheet1 (1)Obese+Non-obese</vt:lpstr>
      <vt:lpstr>Sheet1</vt:lpstr>
      <vt:lpstr>'Sheet1 (2)Obese'!range</vt:lpstr>
      <vt:lpstr>'Sheet1 (3)final'!range</vt:lpstr>
      <vt:lpstr>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김지형</dc:creator>
  <cp:lastModifiedBy>M Kim</cp:lastModifiedBy>
  <dcterms:created xsi:type="dcterms:W3CDTF">2012-09-08T12:48:35Z</dcterms:created>
  <dcterms:modified xsi:type="dcterms:W3CDTF">2020-10-31T05:44:54Z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d45f17b7-6d94-48dc-9add-343f8489bf6e</vt:lpwstr>
  </property>
</Properties>
</file>