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259" documentId="6_{FD25C6CD-0CC4-47A6-AB4E-69AF6ECD267B}" xr6:coauthVersionLast="45" xr6:coauthVersionMax="45" xr10:uidLastSave="{05551F1E-F144-4564-BCD0-54226330C13D}"/>
  <bookViews>
    <workbookView xWindow="3510" yWindow="4110" windowWidth="21600" windowHeight="11385" activeTab="1" xr2:uid="{00000000-000D-0000-FFFF-FFFF00000000}"/>
  </bookViews>
  <sheets>
    <sheet name="Calculation by MK" sheetId="5" r:id="rId1"/>
    <sheet name="Calculation in the Lecture" sheetId="1" r:id="rId2"/>
    <sheet name="n(Male = 1, Exposure = 1)" sheetId="3" r:id="rId3"/>
    <sheet name="n(M1, E1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H49" i="5"/>
  <c r="I48" i="5"/>
  <c r="H48" i="5"/>
  <c r="D48" i="5"/>
  <c r="C48" i="5"/>
  <c r="I44" i="5"/>
  <c r="H44" i="5"/>
  <c r="I43" i="5"/>
  <c r="I45" i="5" s="1"/>
  <c r="H43" i="5"/>
  <c r="D43" i="5"/>
  <c r="C43" i="5"/>
  <c r="E43" i="5" s="1"/>
  <c r="H40" i="5"/>
  <c r="I39" i="5"/>
  <c r="I38" i="5"/>
  <c r="M23" i="5"/>
  <c r="C23" i="5"/>
  <c r="N19" i="5"/>
  <c r="M19" i="5"/>
  <c r="O19" i="5" s="1"/>
  <c r="N14" i="5"/>
  <c r="M14" i="5"/>
  <c r="O14" i="5" s="1"/>
  <c r="I14" i="5"/>
  <c r="I19" i="5" s="1"/>
  <c r="H14" i="5"/>
  <c r="H19" i="5" s="1"/>
  <c r="D14" i="5"/>
  <c r="D15" i="5" s="1"/>
  <c r="C14" i="5"/>
  <c r="C19" i="5" s="1"/>
  <c r="N13" i="5"/>
  <c r="M13" i="5"/>
  <c r="M18" i="5" s="1"/>
  <c r="I13" i="5"/>
  <c r="I18" i="5" s="1"/>
  <c r="H13" i="5"/>
  <c r="H23" i="5" s="1"/>
  <c r="D13" i="5"/>
  <c r="D18" i="5" s="1"/>
  <c r="C13" i="5"/>
  <c r="C18" i="5" s="1"/>
  <c r="N5" i="5"/>
  <c r="M5" i="5"/>
  <c r="I5" i="5"/>
  <c r="H5" i="5"/>
  <c r="J5" i="5" s="1"/>
  <c r="D5" i="5"/>
  <c r="C5" i="5"/>
  <c r="E5" i="5" s="1"/>
  <c r="O4" i="5"/>
  <c r="J4" i="5"/>
  <c r="E4" i="5"/>
  <c r="O3" i="5"/>
  <c r="J3" i="5"/>
  <c r="E3" i="5"/>
  <c r="N24" i="5"/>
  <c r="I25" i="5"/>
  <c r="I24" i="5"/>
  <c r="N23" i="5"/>
  <c r="D55" i="5"/>
  <c r="D53" i="5"/>
  <c r="D30" i="5"/>
  <c r="I23" i="5"/>
  <c r="D24" i="5"/>
  <c r="D60" i="5"/>
  <c r="I59" i="5"/>
  <c r="I60" i="5"/>
  <c r="I53" i="5"/>
  <c r="I58" i="5"/>
  <c r="I54" i="5"/>
  <c r="D23" i="5"/>
  <c r="D29" i="5"/>
  <c r="N25" i="5"/>
  <c r="I55" i="5"/>
  <c r="D25" i="5"/>
  <c r="D59" i="5"/>
  <c r="D58" i="5"/>
  <c r="D54" i="5"/>
  <c r="D28" i="5"/>
  <c r="J14" i="5" l="1"/>
  <c r="H50" i="5"/>
  <c r="O5" i="5"/>
  <c r="H24" i="5"/>
  <c r="E13" i="5"/>
  <c r="C15" i="5"/>
  <c r="E15" i="5" s="1"/>
  <c r="I40" i="5"/>
  <c r="H55" i="5" s="1"/>
  <c r="J48" i="5"/>
  <c r="H58" i="5"/>
  <c r="N15" i="5"/>
  <c r="N18" i="5"/>
  <c r="N20" i="5" s="1"/>
  <c r="I15" i="5"/>
  <c r="H53" i="5"/>
  <c r="O18" i="5"/>
  <c r="M20" i="5"/>
  <c r="O20" i="5" s="1"/>
  <c r="J19" i="5"/>
  <c r="I20" i="5"/>
  <c r="C25" i="5"/>
  <c r="E14" i="5"/>
  <c r="J44" i="5"/>
  <c r="C24" i="5"/>
  <c r="E48" i="5"/>
  <c r="I49" i="5"/>
  <c r="J13" i="5"/>
  <c r="H15" i="5"/>
  <c r="E18" i="5"/>
  <c r="C38" i="5" s="1"/>
  <c r="D19" i="5"/>
  <c r="C20" i="5"/>
  <c r="J43" i="5"/>
  <c r="H18" i="5"/>
  <c r="H45" i="5"/>
  <c r="J45" i="5" s="1"/>
  <c r="O13" i="5"/>
  <c r="M15" i="5"/>
  <c r="M24" i="5"/>
  <c r="C28" i="5"/>
  <c r="C49" i="1"/>
  <c r="D48" i="1"/>
  <c r="C48" i="1"/>
  <c r="C50" i="1" s="1"/>
  <c r="C44" i="1"/>
  <c r="D43" i="1"/>
  <c r="C43" i="1"/>
  <c r="C45" i="1" s="1"/>
  <c r="D53" i="1"/>
  <c r="D58" i="1"/>
  <c r="D55" i="1"/>
  <c r="D54" i="1"/>
  <c r="D59" i="1"/>
  <c r="D60" i="1"/>
  <c r="H60" i="5" l="1"/>
  <c r="D38" i="5"/>
  <c r="C44" i="5"/>
  <c r="H20" i="5"/>
  <c r="J20" i="5" s="1"/>
  <c r="J18" i="5"/>
  <c r="O15" i="5"/>
  <c r="M25" i="5"/>
  <c r="E19" i="5"/>
  <c r="C39" i="5" s="1"/>
  <c r="C29" i="5"/>
  <c r="D20" i="5"/>
  <c r="E20" i="5" s="1"/>
  <c r="H54" i="5"/>
  <c r="I50" i="5"/>
  <c r="J50" i="5" s="1"/>
  <c r="J49" i="5"/>
  <c r="J15" i="5"/>
  <c r="H25" i="5"/>
  <c r="H59" i="5"/>
  <c r="E43" i="1"/>
  <c r="E48" i="1"/>
  <c r="C30" i="4"/>
  <c r="D30" i="4"/>
  <c r="D30" i="1"/>
  <c r="D29" i="1"/>
  <c r="D28" i="1"/>
  <c r="C45" i="5" l="1"/>
  <c r="D44" i="5"/>
  <c r="E44" i="5" s="1"/>
  <c r="C30" i="5"/>
  <c r="C49" i="5"/>
  <c r="D39" i="5"/>
  <c r="D49" i="5" s="1"/>
  <c r="C40" i="5"/>
  <c r="D39" i="1"/>
  <c r="D49" i="1" s="1"/>
  <c r="D38" i="1"/>
  <c r="D44" i="1" s="1"/>
  <c r="O4" i="1"/>
  <c r="O3" i="1"/>
  <c r="J4" i="1"/>
  <c r="J3" i="1"/>
  <c r="E4" i="1"/>
  <c r="E3" i="1"/>
  <c r="D50" i="1" l="1"/>
  <c r="E50" i="1" s="1"/>
  <c r="C54" i="1"/>
  <c r="C59" i="1"/>
  <c r="E49" i="1"/>
  <c r="C53" i="1"/>
  <c r="E44" i="1"/>
  <c r="C58" i="1"/>
  <c r="D45" i="1"/>
  <c r="E45" i="1" s="1"/>
  <c r="C58" i="5"/>
  <c r="D40" i="5"/>
  <c r="C60" i="5" s="1"/>
  <c r="D50" i="5"/>
  <c r="C54" i="5"/>
  <c r="E49" i="5"/>
  <c r="C59" i="5"/>
  <c r="C50" i="5"/>
  <c r="C53" i="5"/>
  <c r="D45" i="5"/>
  <c r="E45" i="5" s="1"/>
  <c r="C29" i="3"/>
  <c r="D29" i="3" s="1"/>
  <c r="C40" i="1"/>
  <c r="C55" i="5" l="1"/>
  <c r="E50" i="5"/>
  <c r="C28" i="3"/>
  <c r="N14" i="1"/>
  <c r="N19" i="1" s="1"/>
  <c r="M14" i="1"/>
  <c r="N13" i="1"/>
  <c r="N18" i="1" s="1"/>
  <c r="N20" i="1" s="1"/>
  <c r="M13" i="1"/>
  <c r="N5" i="1"/>
  <c r="M5" i="1"/>
  <c r="O5" i="1" s="1"/>
  <c r="I14" i="1"/>
  <c r="H14" i="1"/>
  <c r="I13" i="1"/>
  <c r="I18" i="1" s="1"/>
  <c r="H13" i="1"/>
  <c r="I5" i="1"/>
  <c r="H5" i="1"/>
  <c r="D14" i="1"/>
  <c r="D19" i="1" s="1"/>
  <c r="D13" i="1"/>
  <c r="D18" i="1" s="1"/>
  <c r="D20" i="1" s="1"/>
  <c r="C14" i="1"/>
  <c r="C13" i="1"/>
  <c r="D5" i="1"/>
  <c r="C5" i="1"/>
  <c r="E5" i="1" s="1"/>
  <c r="I25" i="1"/>
  <c r="N24" i="1"/>
  <c r="I24" i="1"/>
  <c r="I23" i="1"/>
  <c r="D25" i="1"/>
  <c r="D23" i="1"/>
  <c r="N23" i="1"/>
  <c r="D24" i="1"/>
  <c r="N25" i="1"/>
  <c r="I15" i="1" l="1"/>
  <c r="I19" i="1"/>
  <c r="H24" i="1"/>
  <c r="J14" i="1"/>
  <c r="H19" i="1"/>
  <c r="J19" i="1" s="1"/>
  <c r="O13" i="1"/>
  <c r="M18" i="1"/>
  <c r="C24" i="1"/>
  <c r="E14" i="1"/>
  <c r="C19" i="1"/>
  <c r="O14" i="1"/>
  <c r="M19" i="1"/>
  <c r="O19" i="1" s="1"/>
  <c r="J5" i="1"/>
  <c r="C23" i="1"/>
  <c r="E13" i="1"/>
  <c r="C18" i="1"/>
  <c r="H23" i="1"/>
  <c r="J13" i="1"/>
  <c r="H18" i="1"/>
  <c r="I20" i="1"/>
  <c r="C30" i="3"/>
  <c r="D28" i="3"/>
  <c r="D30" i="3" s="1"/>
  <c r="M24" i="1"/>
  <c r="N15" i="1"/>
  <c r="M23" i="1"/>
  <c r="M15" i="1"/>
  <c r="H15" i="1"/>
  <c r="D15" i="1"/>
  <c r="C15" i="1"/>
  <c r="H20" i="1" l="1"/>
  <c r="J20" i="1" s="1"/>
  <c r="J18" i="1"/>
  <c r="C20" i="1"/>
  <c r="C29" i="1"/>
  <c r="E19" i="1"/>
  <c r="M20" i="1"/>
  <c r="O20" i="1" s="1"/>
  <c r="O18" i="1"/>
  <c r="C25" i="1"/>
  <c r="E15" i="1"/>
  <c r="C28" i="1"/>
  <c r="E18" i="1"/>
  <c r="H25" i="1"/>
  <c r="J15" i="1"/>
  <c r="O15" i="1"/>
  <c r="D40" i="1"/>
  <c r="M25" i="1"/>
  <c r="C30" i="1" l="1"/>
  <c r="E20" i="1"/>
  <c r="C55" i="1"/>
  <c r="C60" i="1"/>
</calcChain>
</file>

<file path=xl/sharedStrings.xml><?xml version="1.0" encoding="utf-8"?>
<sst xmlns="http://schemas.openxmlformats.org/spreadsheetml/2006/main" count="400" uniqueCount="99">
  <si>
    <t>Exposed</t>
  </si>
  <si>
    <t>Non-exposed</t>
  </si>
  <si>
    <t>Males</t>
  </si>
  <si>
    <t>Females</t>
  </si>
  <si>
    <t xml:space="preserve">&lt; Risks &gt; </t>
  </si>
  <si>
    <t>Total</t>
  </si>
  <si>
    <t xml:space="preserve">&lt; Population &gt; </t>
  </si>
  <si>
    <t>&lt; Cases &gt;</t>
  </si>
  <si>
    <t>&lt; Controls &gt;</t>
  </si>
  <si>
    <t>&lt; Matched-Controls&gt;</t>
  </si>
  <si>
    <t>Exposure = 1</t>
  </si>
  <si>
    <t>Exposure = 0</t>
  </si>
  <si>
    <t>Male = 1</t>
  </si>
  <si>
    <t>Male = 0</t>
  </si>
  <si>
    <t>n(Exposure = 1)</t>
  </si>
  <si>
    <t>n(Exposure = 0)</t>
  </si>
  <si>
    <t>n</t>
  </si>
  <si>
    <t>n(Male = 0)</t>
  </si>
  <si>
    <t>n(Male = 1)</t>
  </si>
  <si>
    <t>n(Male = 1, Exposure = 1)</t>
  </si>
  <si>
    <t>n(Male = 0, Exposure = 1)</t>
  </si>
  <si>
    <t>n(Male = 1, Exposure = 0)</t>
  </si>
  <si>
    <t>n(Male = 0, Exposure = 0)</t>
  </si>
  <si>
    <t>P(Case = 1 | Male = 1, Exposure = 1)</t>
  </si>
  <si>
    <t>P(Case = 1 | Male = 0, Exposure = 1)</t>
  </si>
  <si>
    <t>P(Case = 1 | Male = 1, Exposure = 0)</t>
  </si>
  <si>
    <t>P(Case = 1 | Male = 0, Exposure = 0)</t>
  </si>
  <si>
    <t>n(Male = 1, Exposure = 1) * P(Case = 1 | Male = 1, Exposure = 1)</t>
  </si>
  <si>
    <t>n(Male = 0, Exposure = 1) * P(Case = 1 | Male = 0, Exposure = 1)</t>
  </si>
  <si>
    <t>n(Male = 1, Exposure = 0) * P(Case = 1 | Male = 1, Exposure = 0)</t>
  </si>
  <si>
    <t>n(Male = 0, Exposure = 0) * P(Case = 1 | Male = 0, Exposure = 0)</t>
  </si>
  <si>
    <t>n(Male = 1, Exposure = 1) * P(Case = 0 | Male = 1, Exposure = 1)</t>
  </si>
  <si>
    <t>n(Male = 1, Exposure = 0) * P(Case = 0 | Male = 1, Exposure = 0)</t>
  </si>
  <si>
    <t>n(Male = 0, Exposure = 1) * P(Case = 0 | Male = 0, Exposure = 1)</t>
  </si>
  <si>
    <t>n(Male = 0, Exposure = 0) * P(Case = 0 | Male = 0, Exposure = 0)</t>
  </si>
  <si>
    <t xml:space="preserve">&lt; Risk Ratio &gt; </t>
  </si>
  <si>
    <t>P(Case = 1 | Male = 1, Exposure = 1) / P(Case = 1 | Male = 1, Exposure = 0)</t>
  </si>
  <si>
    <t>P(Case = 1 | Male = 0, Exposure = 1) / P(Case = 1 | Male = 0, Exposure = 0)</t>
  </si>
  <si>
    <t>n(Male = 1, Exposure = 1) * P(Case = 1 | Male = 1, Exposure = 1) + 
n(Male = 0, Exposure = 1) * P(Case = 1 | Male = 0, Exposure = 1)</t>
  </si>
  <si>
    <t>n(Male = 1, Exposure = 0) * P(Case = 1 | Male = 1, Exposure = 0) + 
n(Male = 0, Exposure = 0) * P(Case = 1 | Male = 0, Exposure = 0)</t>
  </si>
  <si>
    <t>n(Male = 1, Exposure = 1) * P(Case = 0 | Male = 1, Exposure = 1) + 
n(Male = 0, Exposure = 1) * P(Case = 0 | Male = 0, Exposure = 1)</t>
  </si>
  <si>
    <t>n(Male = 1, Exposure = 0) * P(Case = 0 | Male = 1, Exposure = 0) + 
n(Male = 0, Exposure = 0) * P(Case = 0 | Male = 0, Exposure = 0)</t>
  </si>
  <si>
    <t>Exposure =</t>
  </si>
  <si>
    <t>E1</t>
  </si>
  <si>
    <t>n(E1)</t>
  </si>
  <si>
    <t>E0</t>
  </si>
  <si>
    <t>n(E0)</t>
  </si>
  <si>
    <t>M0</t>
  </si>
  <si>
    <t>n(M0, E1)</t>
  </si>
  <si>
    <t>n(M0, E0)</t>
  </si>
  <si>
    <t>n(M0)</t>
  </si>
  <si>
    <t>M1</t>
  </si>
  <si>
    <t>n(M1, E1)</t>
  </si>
  <si>
    <t>n(M1, E0)</t>
  </si>
  <si>
    <t>n(M1)</t>
  </si>
  <si>
    <t>P(D1 | M1, E1)</t>
  </si>
  <si>
    <t>P(D1 | M1, E0)</t>
  </si>
  <si>
    <t>P(D1 | M0, E1)</t>
  </si>
  <si>
    <t>P(D1 | M0, E0)</t>
  </si>
  <si>
    <t>n(M1, E1) * P(D1 | M1, E1)</t>
  </si>
  <si>
    <t>n(M1, E0) * P(D1 | M1, E0)</t>
  </si>
  <si>
    <t>n(M0, E1) * P(D1 | M0, E1)</t>
  </si>
  <si>
    <t>n(M0, E0) * P(D1 | M0, E0)</t>
  </si>
  <si>
    <t>n(M1, E1) * P(D1 | M1, E1) + 
n(M0, E1) * P(D1 | M0, E1)</t>
  </si>
  <si>
    <t>n(M1, E0) * P(D1 | M1, E0) + 
n(M0, E0) * P(D1 | M0, E0)</t>
  </si>
  <si>
    <t>n(M1, E1) * P(D0 | M1, E1)</t>
  </si>
  <si>
    <t>n(M1, E0) * P(D0 | M1, E0)</t>
  </si>
  <si>
    <t>n(M0, E1) * P(D0 | M0, E1)</t>
  </si>
  <si>
    <t>n(M0, E0) * P(D0 | M0, E0)</t>
  </si>
  <si>
    <t>n(M1, E1) * P(D0 | M1, E1) + 
n(M0, E1) * P(D0 | M0, E1)</t>
  </si>
  <si>
    <t>n(M1, E0) * P(D0 | M1, E0) + 
n(M0, E0) * P(D0 | M0, E0)</t>
  </si>
  <si>
    <t>P(D1 | M1, E1) / P(D1 | M1, E0)</t>
  </si>
  <si>
    <t>P(D1 | M0, E1) / P(D1 | M0, E0)</t>
  </si>
  <si>
    <t>[{n(Male = 1, Exposure = 1) * P(Case = 1 | Male = 1, Exposure = 1) + 
n(Male = 0, Exposure = 1) * P(Case = 1| Male = 0, Exposure = 1)} / n(Exposure = 1)] / 
[{n(Male = 1, Exposure = 0) * P(Case = 1 | Male = 1, Exposure = 0) + 
n(Male = 0, Exposure = 0) * P(Case = 1| Male = 0, Exposure = 0)} / n(Exposure = 0)]</t>
  </si>
  <si>
    <t>[{n(M1, E1) * P(D1 | M1, E1) + 
n(M0, E1) * P(D1| M0, E1)} / n(E1)] / 
[{n(M1, E0) * P(D1 | M1, E0) + 
n(M0, E0) * P(D1| M0, E0)} / n(E0)]</t>
  </si>
  <si>
    <t>n(M1, E1) * P(D1 | M1, E1) + 
n(M1, E0) * P(D1 | M1, E0)</t>
  </si>
  <si>
    <t>n(M0, E1) * P(D1 | M0, E1) + 
n(M0, E0) * P(D1 | M0, E0)</t>
  </si>
  <si>
    <t>n(Male = 1, Exposure = 1) * P(Case = 1 | Male = 1, Exposure = 1) +
n(Male = 1, Exposure = 0) * P(Case = 1 | Male = 1, Exposure = 0)</t>
  </si>
  <si>
    <t>n(Male = 0, Exposure = 1) * P(Case = 1 | Male = 0, Exposure = 1) +
n(Male = 0, Exposure = 0) * P(Case = 1 | Male = 0, Exposure = 0)</t>
  </si>
  <si>
    <t xml:space="preserve">&lt; Risk Ratio for being case in the exposed vs. non-exposed &gt; </t>
  </si>
  <si>
    <t xml:space="preserve">&lt; Risk Ratio for being control in the exposed vs. non-exposed? &gt; </t>
  </si>
  <si>
    <t>n(Male = 1, Exposure = 1) * P(Case = 1 | Male = 1, Exposure = 1) + 
n(Male = 0, Exposure = 1) * P(Case = 1 | Male = 0, Exposure = 1) +
n(Male = 1, Exposure = 0) * P(Case = 1 | Male = 1, Exposure = 0) + 
n(Male = 0, Exposure = 0) * P(Case = 1 | Male = 0, Exposure = 0)</t>
  </si>
  <si>
    <t>n(M1, E1) * P(D1 | M1, E1) + 
n(M0, E1) * P(D1 | M0, E1) +
n(M1, E0) * P(D1 | M1, E0) + 
n(M0, E0) * P(D1 | M0, E0)</t>
  </si>
  <si>
    <t>n(Male = 1, Exposure = 1) * P(Case = 0 | Male = 1, Exposure = 1) +
n(Male = 1, Exposure = 0) * P(Case = 0 | Male = 1, Exposure = 0)</t>
  </si>
  <si>
    <t>n(Male = 0, Exposure = 1) * P(Case = 0 | Male = 0, Exposure = 1) +
n(Male = 0, Exposure = 0) * P(Case = 0 | Male = 0, Exposure = 0)</t>
  </si>
  <si>
    <t>n(Male = 1, Exposure = 1) * P(Case = 0 | Male = 1, Exposure = 1) + 
n(Male = 0, Exposure = 1) * P(Case = 0 | Male = 0, Exposure = 1) +
n(Male = 1, Exposure = 0) * P(Case = 0 | Male = 1, Exposure = 0) + 
n(Male = 0, Exposure = 0) * P(Case = 0 | Male = 0, Exposure = 0)</t>
  </si>
  <si>
    <t>n(M1, E1) * P(D0 | M1, E1) + 
n(M1, E0) * P(D0 | M1, E0)</t>
  </si>
  <si>
    <t>n(M0, E1) * P(D0 | M0, E1) + 
n(M0, E0) * P(D0 | M0, E0)</t>
  </si>
  <si>
    <t>n(M1, E1) * P(D0 | M1, E1) + 
n(M0, E1) * P(D0 | M0, E1) +
n(M1, E0) * P(D0 | M1, E0) + 
n(M0, E0) * P(D0 | M0, E0)</t>
  </si>
  <si>
    <r>
      <t>{</t>
    </r>
    <r>
      <rPr>
        <sz val="11"/>
        <color rgb="FFFF0000"/>
        <rFont val="Calibri"/>
        <family val="2"/>
        <scheme val="minor"/>
      </rPr>
      <t>n(M1, E1) * P(D1 | M1, E1) + 
n(M1, E0) * P(D1 | M1, E0)</t>
    </r>
    <r>
      <rPr>
        <sz val="11"/>
        <color rgb="FF0070C0"/>
        <rFont val="Calibri"/>
        <family val="2"/>
        <scheme val="minor"/>
      </rPr>
      <t xml:space="preserve">} * 
</t>
    </r>
    <r>
      <rPr>
        <b/>
        <u/>
        <sz val="11"/>
        <color rgb="FF0070C0"/>
        <rFont val="Calibri"/>
        <family val="2"/>
        <scheme val="minor"/>
      </rPr>
      <t>{n(M1, E1) * P(D0 | M1, E1)}</t>
    </r>
    <r>
      <rPr>
        <sz val="11"/>
        <color rgb="FF0070C0"/>
        <rFont val="Calibri"/>
        <family val="2"/>
        <scheme val="minor"/>
      </rPr>
      <t xml:space="preserve"> / 
{n(M1, E1) * P(D0 | M1, E1) + 
n(M1, E0) * P(D0 | M1, E0)}</t>
    </r>
  </si>
  <si>
    <r>
      <t>{</t>
    </r>
    <r>
      <rPr>
        <sz val="11"/>
        <color rgb="FFFF0000"/>
        <rFont val="Calibri"/>
        <family val="2"/>
        <scheme val="minor"/>
      </rPr>
      <t>n(M0, E1) * P(D1 | M0, E1) + 
n(M0, E0) * P(D1 | M0, E0)</t>
    </r>
    <r>
      <rPr>
        <sz val="11"/>
        <color rgb="FF0070C0"/>
        <rFont val="Calibri"/>
        <family val="2"/>
        <scheme val="minor"/>
      </rPr>
      <t xml:space="preserve">} * 
</t>
    </r>
    <r>
      <rPr>
        <b/>
        <u/>
        <sz val="11"/>
        <color rgb="FF0070C0"/>
        <rFont val="Calibri"/>
        <family val="2"/>
        <scheme val="minor"/>
      </rPr>
      <t>{n(M0, E1) * P(D0 | M0, E1)}</t>
    </r>
    <r>
      <rPr>
        <sz val="11"/>
        <color rgb="FF0070C0"/>
        <rFont val="Calibri"/>
        <family val="2"/>
        <scheme val="minor"/>
      </rPr>
      <t xml:space="preserve"> / 
{n(M0, E1) * P(D0 | M0, E1) + 
n(M0, E0) * P(D0 | M0, E0)}</t>
    </r>
  </si>
  <si>
    <r>
      <t>{</t>
    </r>
    <r>
      <rPr>
        <sz val="11"/>
        <color rgb="FFFF0000"/>
        <rFont val="Calibri"/>
        <family val="2"/>
        <scheme val="minor"/>
      </rPr>
      <t>n(M1, E1) * P(D1 | M1, E1) + 
n(M1, E0) * P(D1 | M1, E0)</t>
    </r>
    <r>
      <rPr>
        <sz val="11"/>
        <color rgb="FF0070C0"/>
        <rFont val="Calibri"/>
        <family val="2"/>
        <scheme val="minor"/>
      </rPr>
      <t xml:space="preserve">} * 
</t>
    </r>
    <r>
      <rPr>
        <b/>
        <u/>
        <sz val="11"/>
        <color rgb="FF0070C0"/>
        <rFont val="Calibri"/>
        <family val="2"/>
        <scheme val="minor"/>
      </rPr>
      <t>{n(M1, E0) * P(D0 | M1, E0)}</t>
    </r>
    <r>
      <rPr>
        <sz val="11"/>
        <color rgb="FF0070C0"/>
        <rFont val="Calibri"/>
        <family val="2"/>
        <scheme val="minor"/>
      </rPr>
      <t xml:space="preserve"> / 
{n(M1, E1) * P(D0 | M1, E1) + 
n(M1, E0) * P(D0 | M1, E0)}</t>
    </r>
  </si>
  <si>
    <r>
      <t>{</t>
    </r>
    <r>
      <rPr>
        <sz val="11"/>
        <color rgb="FFFF0000"/>
        <rFont val="Calibri"/>
        <family val="2"/>
        <scheme val="minor"/>
      </rPr>
      <t>n(M0, E1) * P(D1 | M0, E1) + 
n(M0, E0) * P(D1 | M0, E0)</t>
    </r>
    <r>
      <rPr>
        <sz val="11"/>
        <color rgb="FF0070C0"/>
        <rFont val="Calibri"/>
        <family val="2"/>
        <scheme val="minor"/>
      </rPr>
      <t xml:space="preserve">} * 
</t>
    </r>
    <r>
      <rPr>
        <b/>
        <u/>
        <sz val="11"/>
        <color rgb="FF0070C0"/>
        <rFont val="Calibri"/>
        <family val="2"/>
        <scheme val="minor"/>
      </rPr>
      <t>{n(M0, E0) * P(D0 | M0, E0)}</t>
    </r>
    <r>
      <rPr>
        <sz val="11"/>
        <color rgb="FF0070C0"/>
        <rFont val="Calibri"/>
        <family val="2"/>
        <scheme val="minor"/>
      </rPr>
      <t xml:space="preserve"> / 
{n(M0, E1) * P(D0 | M0, E1) + 
n(M0, E0) * P(D0 | M0, E0)}</t>
    </r>
  </si>
  <si>
    <t>&lt; Males &gt;</t>
  </si>
  <si>
    <t>Cases</t>
  </si>
  <si>
    <t>Matched-Controls</t>
  </si>
  <si>
    <t>&lt; Females &gt;</t>
  </si>
  <si>
    <t xml:space="preserve">&lt; Odds Ratio for being case in the exposed vs. non-exposed &gt; </t>
  </si>
  <si>
    <t xml:space="preserve">&lt; Odds Ratio for being control in the exposed vs. non-exposed? 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</si>
</sst>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1" xfId="0" applyFont="1" applyBorder="1"/>
    <xf numFmtId="0" fontId="0" fillId="0" borderId="0" xfId="0" applyFill="1" applyBorder="1"/>
    <xf numFmtId="0" fontId="0" fillId="2" borderId="0" xfId="0" applyFill="1"/>
    <xf numFmtId="0" fontId="0" fillId="2" borderId="3" xfId="0" applyFill="1" applyBorder="1"/>
    <xf numFmtId="0" fontId="0" fillId="2" borderId="2" xfId="0" applyFill="1" applyBorder="1"/>
    <xf numFmtId="0" fontId="1" fillId="2" borderId="1" xfId="0" applyFont="1" applyFill="1" applyBorder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3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1" fillId="0" borderId="0" xfId="0" applyFont="1" applyFill="1"/>
    <xf numFmtId="0" fontId="0" fillId="2" borderId="0" xfId="0" applyFont="1" applyFill="1"/>
    <xf numFmtId="0" fontId="1" fillId="2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Fill="1" applyBorder="1"/>
    <xf numFmtId="0" fontId="2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424A-EEFF-401E-AD95-19A41595828F}">
  <dimension ref="B2:O60"/>
  <sheetViews>
    <sheetView topLeftCell="A31" workbookViewId="0">
      <selection activeCell="C38" sqref="C38"/>
    </sheetView>
  </sheetViews>
  <sheetFormatPr defaultRowHeight="15" x14ac:dyDescent="0.25"/>
  <cols>
    <col min="2" max="5" width="17" customWidth="1"/>
    <col min="7" max="10" width="17" customWidth="1"/>
    <col min="12" max="15" width="17" customWidth="1"/>
  </cols>
  <sheetData>
    <row r="2" spans="2:15" ht="15.75" thickBot="1" x14ac:dyDescent="0.3">
      <c r="B2" t="s">
        <v>6</v>
      </c>
      <c r="C2" s="3" t="s">
        <v>0</v>
      </c>
      <c r="D2" s="3" t="s">
        <v>1</v>
      </c>
      <c r="G2" t="s">
        <v>6</v>
      </c>
      <c r="H2" s="3" t="s">
        <v>0</v>
      </c>
      <c r="I2" s="3" t="s">
        <v>1</v>
      </c>
      <c r="L2" t="s">
        <v>6</v>
      </c>
      <c r="M2" s="3" t="s">
        <v>0</v>
      </c>
      <c r="N2" s="3" t="s">
        <v>1</v>
      </c>
    </row>
    <row r="3" spans="2:15" ht="15.75" thickBot="1" x14ac:dyDescent="0.3">
      <c r="B3" s="2" t="s">
        <v>2</v>
      </c>
      <c r="C3" s="1">
        <v>8000</v>
      </c>
      <c r="D3" s="1">
        <v>2000</v>
      </c>
      <c r="E3" s="4">
        <f t="shared" ref="E3:E5" si="0">C3+D3</f>
        <v>10000</v>
      </c>
      <c r="G3" s="2" t="s">
        <v>2</v>
      </c>
      <c r="H3" s="1">
        <v>800</v>
      </c>
      <c r="I3" s="1">
        <v>800</v>
      </c>
      <c r="J3" s="4">
        <f t="shared" ref="J3:J5" si="1">H3+I3</f>
        <v>1600</v>
      </c>
      <c r="L3" s="2" t="s">
        <v>2</v>
      </c>
      <c r="M3" s="1">
        <v>8000</v>
      </c>
      <c r="N3" s="1">
        <v>800</v>
      </c>
      <c r="O3" s="4">
        <f t="shared" ref="O3:O5" si="2">M3+N3</f>
        <v>8800</v>
      </c>
    </row>
    <row r="4" spans="2:15" ht="15.75" thickBot="1" x14ac:dyDescent="0.3">
      <c r="B4" s="2" t="s">
        <v>3</v>
      </c>
      <c r="C4" s="1">
        <v>2000</v>
      </c>
      <c r="D4" s="1">
        <v>8000</v>
      </c>
      <c r="E4" s="4">
        <f t="shared" si="0"/>
        <v>10000</v>
      </c>
      <c r="G4" s="2" t="s">
        <v>3</v>
      </c>
      <c r="H4" s="1">
        <v>200</v>
      </c>
      <c r="I4" s="1">
        <v>200</v>
      </c>
      <c r="J4" s="4">
        <f t="shared" si="1"/>
        <v>400</v>
      </c>
      <c r="L4" s="2" t="s">
        <v>3</v>
      </c>
      <c r="M4" s="1">
        <v>2000</v>
      </c>
      <c r="N4" s="1">
        <v>200</v>
      </c>
      <c r="O4" s="4">
        <f t="shared" si="2"/>
        <v>2200</v>
      </c>
    </row>
    <row r="5" spans="2:15" x14ac:dyDescent="0.25">
      <c r="C5" s="4">
        <f>C3+C4</f>
        <v>10000</v>
      </c>
      <c r="D5" s="4">
        <f>D3+D4</f>
        <v>10000</v>
      </c>
      <c r="E5" s="4">
        <f t="shared" si="0"/>
        <v>20000</v>
      </c>
      <c r="H5" s="4">
        <f>H3+H4</f>
        <v>1000</v>
      </c>
      <c r="I5" s="4">
        <f>I3+I4</f>
        <v>1000</v>
      </c>
      <c r="J5" s="4">
        <f t="shared" si="1"/>
        <v>2000</v>
      </c>
      <c r="M5" s="4">
        <f>M3+M4</f>
        <v>10000</v>
      </c>
      <c r="N5" s="4">
        <f>N3+N4</f>
        <v>1000</v>
      </c>
      <c r="O5" s="4">
        <f t="shared" si="2"/>
        <v>11000</v>
      </c>
    </row>
    <row r="7" spans="2:15" ht="15.75" thickBot="1" x14ac:dyDescent="0.3">
      <c r="B7" t="s">
        <v>4</v>
      </c>
      <c r="C7" s="3" t="s">
        <v>0</v>
      </c>
      <c r="D7" s="3" t="s">
        <v>1</v>
      </c>
      <c r="G7" t="s">
        <v>4</v>
      </c>
      <c r="H7" s="3" t="s">
        <v>0</v>
      </c>
      <c r="I7" s="3" t="s">
        <v>1</v>
      </c>
      <c r="L7" t="s">
        <v>4</v>
      </c>
      <c r="M7" s="3" t="s">
        <v>0</v>
      </c>
      <c r="N7" s="3" t="s">
        <v>1</v>
      </c>
    </row>
    <row r="8" spans="2:15" ht="15.75" thickBot="1" x14ac:dyDescent="0.3">
      <c r="B8" s="2" t="s">
        <v>2</v>
      </c>
      <c r="C8" s="1">
        <v>0.06</v>
      </c>
      <c r="D8" s="1">
        <v>0.02</v>
      </c>
      <c r="G8" s="2" t="s">
        <v>2</v>
      </c>
      <c r="H8" s="1">
        <v>0.06</v>
      </c>
      <c r="I8" s="1">
        <v>0.02</v>
      </c>
      <c r="L8" s="2" t="s">
        <v>2</v>
      </c>
      <c r="M8" s="1">
        <v>0.06</v>
      </c>
      <c r="N8" s="1">
        <v>0.02</v>
      </c>
    </row>
    <row r="9" spans="2:15" ht="15.75" thickBot="1" x14ac:dyDescent="0.3">
      <c r="B9" s="2" t="s">
        <v>3</v>
      </c>
      <c r="C9" s="1">
        <v>0.03</v>
      </c>
      <c r="D9" s="1">
        <v>0.01</v>
      </c>
      <c r="G9" s="2" t="s">
        <v>3</v>
      </c>
      <c r="H9" s="1">
        <v>0.03</v>
      </c>
      <c r="I9" s="1">
        <v>0.01</v>
      </c>
      <c r="L9" s="2" t="s">
        <v>3</v>
      </c>
      <c r="M9" s="1">
        <v>0.03</v>
      </c>
      <c r="N9" s="1">
        <v>0.01</v>
      </c>
    </row>
    <row r="12" spans="2:15" ht="15.75" thickBot="1" x14ac:dyDescent="0.3">
      <c r="B12" s="7" t="s">
        <v>7</v>
      </c>
      <c r="C12" s="8" t="s">
        <v>0</v>
      </c>
      <c r="D12" s="8" t="s">
        <v>1</v>
      </c>
      <c r="E12" s="7"/>
      <c r="G12" t="s">
        <v>7</v>
      </c>
      <c r="H12" s="3" t="s">
        <v>0</v>
      </c>
      <c r="I12" s="3" t="s">
        <v>1</v>
      </c>
      <c r="L12" t="s">
        <v>7</v>
      </c>
      <c r="M12" s="3" t="s">
        <v>0</v>
      </c>
      <c r="N12" s="3" t="s">
        <v>1</v>
      </c>
    </row>
    <row r="13" spans="2:15" ht="15.75" thickBot="1" x14ac:dyDescent="0.3">
      <c r="B13" s="9" t="s">
        <v>2</v>
      </c>
      <c r="C13" s="10">
        <f>C3*C8</f>
        <v>480</v>
      </c>
      <c r="D13" s="10">
        <f>D3*D8</f>
        <v>40</v>
      </c>
      <c r="E13" s="12">
        <f>C13+D13</f>
        <v>520</v>
      </c>
      <c r="G13" s="2" t="s">
        <v>2</v>
      </c>
      <c r="H13" s="5">
        <f>H3*H8</f>
        <v>48</v>
      </c>
      <c r="I13" s="5">
        <f>I3*I8</f>
        <v>16</v>
      </c>
      <c r="J13" s="4">
        <f t="shared" ref="J13:J15" si="3">H13+I13</f>
        <v>64</v>
      </c>
      <c r="L13" s="2" t="s">
        <v>2</v>
      </c>
      <c r="M13" s="5">
        <f>M3*M8</f>
        <v>480</v>
      </c>
      <c r="N13" s="5">
        <f>N3*N8</f>
        <v>16</v>
      </c>
      <c r="O13" s="4">
        <f t="shared" ref="O13:O15" si="4">M13+N13</f>
        <v>496</v>
      </c>
    </row>
    <row r="14" spans="2:15" ht="15.75" thickBot="1" x14ac:dyDescent="0.3">
      <c r="B14" s="9" t="s">
        <v>3</v>
      </c>
      <c r="C14" s="10">
        <f>C4*C9</f>
        <v>60</v>
      </c>
      <c r="D14" s="10">
        <f>D4*D9</f>
        <v>80</v>
      </c>
      <c r="E14" s="12">
        <f>C14+D14</f>
        <v>140</v>
      </c>
      <c r="G14" s="2" t="s">
        <v>3</v>
      </c>
      <c r="H14" s="5">
        <f>H4*H9</f>
        <v>6</v>
      </c>
      <c r="I14" s="5">
        <f>I4*I9</f>
        <v>2</v>
      </c>
      <c r="J14" s="4">
        <f t="shared" si="3"/>
        <v>8</v>
      </c>
      <c r="L14" s="2" t="s">
        <v>3</v>
      </c>
      <c r="M14" s="5">
        <f>M4*M9</f>
        <v>60</v>
      </c>
      <c r="N14" s="5">
        <f>N4*N9</f>
        <v>2</v>
      </c>
      <c r="O14" s="4">
        <f t="shared" si="4"/>
        <v>62</v>
      </c>
    </row>
    <row r="15" spans="2:15" x14ac:dyDescent="0.25">
      <c r="B15" s="11" t="s">
        <v>5</v>
      </c>
      <c r="C15" s="12">
        <f>C13+C14</f>
        <v>540</v>
      </c>
      <c r="D15" s="12">
        <f>D13+D14</f>
        <v>120</v>
      </c>
      <c r="E15" s="12">
        <f>C15+D15</f>
        <v>660</v>
      </c>
      <c r="G15" s="6" t="s">
        <v>5</v>
      </c>
      <c r="H15" s="4">
        <f>H13+H14</f>
        <v>54</v>
      </c>
      <c r="I15" s="4">
        <f>I13+I14</f>
        <v>18</v>
      </c>
      <c r="J15" s="4">
        <f t="shared" si="3"/>
        <v>72</v>
      </c>
      <c r="L15" s="6" t="s">
        <v>5</v>
      </c>
      <c r="M15" s="4">
        <f>M13+M14</f>
        <v>540</v>
      </c>
      <c r="N15" s="4">
        <f>N13+N14</f>
        <v>18</v>
      </c>
      <c r="O15" s="4">
        <f t="shared" si="4"/>
        <v>558</v>
      </c>
    </row>
    <row r="17" spans="2:15" ht="15.75" thickBot="1" x14ac:dyDescent="0.3">
      <c r="B17" s="7" t="s">
        <v>8</v>
      </c>
      <c r="C17" s="8" t="s">
        <v>0</v>
      </c>
      <c r="D17" s="8" t="s">
        <v>1</v>
      </c>
      <c r="E17" s="7"/>
      <c r="G17" s="13" t="s">
        <v>8</v>
      </c>
      <c r="H17" s="14" t="s">
        <v>0</v>
      </c>
      <c r="I17" s="14" t="s">
        <v>1</v>
      </c>
      <c r="K17" s="13"/>
      <c r="L17" s="13" t="s">
        <v>8</v>
      </c>
      <c r="M17" s="14" t="s">
        <v>0</v>
      </c>
      <c r="N17" s="14" t="s">
        <v>1</v>
      </c>
    </row>
    <row r="18" spans="2:15" ht="15.75" thickBot="1" x14ac:dyDescent="0.3">
      <c r="B18" s="9" t="s">
        <v>2</v>
      </c>
      <c r="C18" s="10">
        <f>C3-C13</f>
        <v>7520</v>
      </c>
      <c r="D18" s="10">
        <f>D3-D13</f>
        <v>1960</v>
      </c>
      <c r="E18" s="12">
        <f t="shared" ref="E18:E20" si="5">C18+D18</f>
        <v>9480</v>
      </c>
      <c r="G18" s="15" t="s">
        <v>2</v>
      </c>
      <c r="H18" s="16">
        <f>H3-H13</f>
        <v>752</v>
      </c>
      <c r="I18" s="16">
        <f>I3-I13</f>
        <v>784</v>
      </c>
      <c r="J18" s="4">
        <f t="shared" ref="J18:J20" si="6">H18+I18</f>
        <v>1536</v>
      </c>
      <c r="K18" s="13"/>
      <c r="L18" s="15" t="s">
        <v>2</v>
      </c>
      <c r="M18" s="16">
        <f>M3-M13</f>
        <v>7520</v>
      </c>
      <c r="N18" s="16">
        <f>N3-N13</f>
        <v>784</v>
      </c>
      <c r="O18" s="4">
        <f t="shared" ref="O18:O20" si="7">M18+N18</f>
        <v>8304</v>
      </c>
    </row>
    <row r="19" spans="2:15" ht="15.75" thickBot="1" x14ac:dyDescent="0.3">
      <c r="B19" s="9" t="s">
        <v>3</v>
      </c>
      <c r="C19" s="10">
        <f>C4-C14</f>
        <v>1940</v>
      </c>
      <c r="D19" s="10">
        <f>D4-D14</f>
        <v>7920</v>
      </c>
      <c r="E19" s="12">
        <f t="shared" si="5"/>
        <v>9860</v>
      </c>
      <c r="G19" s="15" t="s">
        <v>3</v>
      </c>
      <c r="H19" s="16">
        <f>H4-H14</f>
        <v>194</v>
      </c>
      <c r="I19" s="16">
        <f>I4-I14</f>
        <v>198</v>
      </c>
      <c r="J19" s="4">
        <f t="shared" si="6"/>
        <v>392</v>
      </c>
      <c r="K19" s="13"/>
      <c r="L19" s="15" t="s">
        <v>3</v>
      </c>
      <c r="M19" s="16">
        <f>M4-M14</f>
        <v>1940</v>
      </c>
      <c r="N19" s="16">
        <f>N4-N14</f>
        <v>198</v>
      </c>
      <c r="O19" s="4">
        <f t="shared" si="7"/>
        <v>2138</v>
      </c>
    </row>
    <row r="20" spans="2:15" x14ac:dyDescent="0.25">
      <c r="B20" s="11" t="s">
        <v>5</v>
      </c>
      <c r="C20" s="12">
        <f>C18+C19</f>
        <v>9460</v>
      </c>
      <c r="D20" s="12">
        <f>D18+D19</f>
        <v>9880</v>
      </c>
      <c r="E20" s="12">
        <f t="shared" si="5"/>
        <v>19340</v>
      </c>
      <c r="G20" s="6" t="s">
        <v>5</v>
      </c>
      <c r="H20" s="17">
        <f>H18+H19</f>
        <v>946</v>
      </c>
      <c r="I20" s="17">
        <f>I18+I19</f>
        <v>982</v>
      </c>
      <c r="J20" s="4">
        <f t="shared" si="6"/>
        <v>1928</v>
      </c>
      <c r="K20" s="13"/>
      <c r="L20" s="6" t="s">
        <v>5</v>
      </c>
      <c r="M20" s="17">
        <f>M18+M19</f>
        <v>9460</v>
      </c>
      <c r="N20" s="17">
        <f>N18+N19</f>
        <v>982</v>
      </c>
      <c r="O20" s="4">
        <f t="shared" si="7"/>
        <v>10442</v>
      </c>
    </row>
    <row r="22" spans="2:15" ht="15.75" thickBot="1" x14ac:dyDescent="0.3">
      <c r="B22" t="s">
        <v>79</v>
      </c>
      <c r="G22" t="s">
        <v>79</v>
      </c>
      <c r="L22" t="s">
        <v>79</v>
      </c>
    </row>
    <row r="23" spans="2:15" ht="15.75" thickBot="1" x14ac:dyDescent="0.3">
      <c r="B23" s="2" t="s">
        <v>2</v>
      </c>
      <c r="C23" s="5">
        <f>(C13/C$3)/(D13/D$3)</f>
        <v>3</v>
      </c>
      <c r="D23" s="4" t="str">
        <f ca="1">_xlfn.FORMULATEXT(C23)</f>
        <v>=(C13/C$3)/(D13/D$3)</v>
      </c>
      <c r="G23" s="2" t="s">
        <v>2</v>
      </c>
      <c r="H23" s="5">
        <f>(H13/H3)/(I13/I3)</f>
        <v>3</v>
      </c>
      <c r="I23" s="4" t="str">
        <f ca="1">_xlfn.FORMULATEXT(H23)</f>
        <v>=(H13/H3)/(I13/I3)</v>
      </c>
      <c r="L23" s="2" t="s">
        <v>2</v>
      </c>
      <c r="M23" s="5">
        <f>(M13/M3)/(N13/N3)</f>
        <v>3</v>
      </c>
      <c r="N23" s="4" t="str">
        <f ca="1">_xlfn.FORMULATEXT(M23)</f>
        <v>=(M13/M3)/(N13/N3)</v>
      </c>
    </row>
    <row r="24" spans="2:15" ht="15.75" thickBot="1" x14ac:dyDescent="0.3">
      <c r="B24" s="2" t="s">
        <v>3</v>
      </c>
      <c r="C24" s="5">
        <f>(C14/C$4)/(D14/D$4)</f>
        <v>3</v>
      </c>
      <c r="D24" s="4" t="str">
        <f ca="1">_xlfn.FORMULATEXT(C24)</f>
        <v>=(C14/C$4)/(D14/D$4)</v>
      </c>
      <c r="G24" s="2" t="s">
        <v>3</v>
      </c>
      <c r="H24" s="5">
        <f>(H14/H4)/(I14/I4)</f>
        <v>3</v>
      </c>
      <c r="I24" s="4" t="str">
        <f ca="1">_xlfn.FORMULATEXT(H24)</f>
        <v>=(H14/H4)/(I14/I4)</v>
      </c>
      <c r="L24" s="2" t="s">
        <v>3</v>
      </c>
      <c r="M24" s="5">
        <f>(M14/M4)/(N14/N4)</f>
        <v>3</v>
      </c>
      <c r="N24" s="4" t="str">
        <f ca="1">_xlfn.FORMULATEXT(M24)</f>
        <v>=(M14/M4)/(N14/N4)</v>
      </c>
    </row>
    <row r="25" spans="2:15" ht="15.75" thickBot="1" x14ac:dyDescent="0.3">
      <c r="B25" s="6" t="s">
        <v>5</v>
      </c>
      <c r="C25" s="5">
        <f>(C15/C$5)/(D15/D$5)</f>
        <v>4.5</v>
      </c>
      <c r="D25" s="4" t="str">
        <f ca="1">_xlfn.FORMULATEXT(C25)</f>
        <v>=(C15/C$5)/(D15/D$5)</v>
      </c>
      <c r="G25" s="6" t="s">
        <v>5</v>
      </c>
      <c r="H25" s="5">
        <f>(H15/H5)/(I15/I5)</f>
        <v>3</v>
      </c>
      <c r="I25" s="4" t="str">
        <f ca="1">_xlfn.FORMULATEXT(H25)</f>
        <v>=(H15/H5)/(I15/I5)</v>
      </c>
      <c r="L25" s="6" t="s">
        <v>5</v>
      </c>
      <c r="M25" s="5">
        <f>(M15/M5)/(N15/N5)</f>
        <v>3</v>
      </c>
      <c r="N25" s="4" t="str">
        <f ca="1">_xlfn.FORMULATEXT(M25)</f>
        <v>=(M15/M5)/(N15/N5)</v>
      </c>
    </row>
    <row r="26" spans="2:15" x14ac:dyDescent="0.25">
      <c r="B26" s="6"/>
      <c r="C26" s="22"/>
      <c r="D26" s="4"/>
      <c r="G26" s="6"/>
      <c r="H26" s="22"/>
      <c r="I26" s="4"/>
      <c r="L26" s="6"/>
      <c r="M26" s="22"/>
      <c r="N26" s="4"/>
    </row>
    <row r="27" spans="2:15" ht="15.75" thickBot="1" x14ac:dyDescent="0.3">
      <c r="B27" s="23" t="s">
        <v>80</v>
      </c>
      <c r="G27" s="6"/>
      <c r="H27" s="22"/>
      <c r="I27" s="4"/>
      <c r="L27" s="6"/>
      <c r="M27" s="22"/>
      <c r="N27" s="4"/>
    </row>
    <row r="28" spans="2:15" ht="15.75" thickBot="1" x14ac:dyDescent="0.3">
      <c r="B28" s="24" t="s">
        <v>2</v>
      </c>
      <c r="C28" s="5">
        <f>(C18/C$3)/(D18/D$3)</f>
        <v>0.95918367346938771</v>
      </c>
      <c r="D28" s="4" t="str">
        <f ca="1">_xlfn.FORMULATEXT(C28)</f>
        <v>=(C18/C$3)/(D18/D$3)</v>
      </c>
      <c r="G28" s="6"/>
      <c r="H28" s="22"/>
      <c r="I28" s="4"/>
      <c r="L28" s="6"/>
      <c r="M28" s="22"/>
      <c r="N28" s="4"/>
    </row>
    <row r="29" spans="2:15" ht="15.75" thickBot="1" x14ac:dyDescent="0.3">
      <c r="B29" s="24" t="s">
        <v>3</v>
      </c>
      <c r="C29" s="5">
        <f>(C19/C$4)/(D19/D$4)</f>
        <v>0.97979797979797978</v>
      </c>
      <c r="D29" s="4" t="str">
        <f ca="1">_xlfn.FORMULATEXT(C29)</f>
        <v>=(C19/C$4)/(D19/D$4)</v>
      </c>
      <c r="G29" s="6"/>
      <c r="H29" s="22"/>
      <c r="I29" s="4"/>
      <c r="L29" s="6"/>
      <c r="M29" s="22"/>
      <c r="N29" s="4"/>
    </row>
    <row r="30" spans="2:15" ht="15.75" thickBot="1" x14ac:dyDescent="0.3">
      <c r="B30" s="25" t="s">
        <v>5</v>
      </c>
      <c r="C30" s="5">
        <f>(C20/C$5)/(D20/D$5)</f>
        <v>0.95748987854251011</v>
      </c>
      <c r="D30" s="4" t="str">
        <f ca="1">_xlfn.FORMULATEXT(C30)</f>
        <v>=(C20/C$5)/(D20/D$5)</v>
      </c>
      <c r="G30" s="6"/>
      <c r="H30" s="22"/>
      <c r="I30" s="4"/>
      <c r="L30" s="6"/>
      <c r="M30" s="22"/>
      <c r="N30" s="4"/>
    </row>
    <row r="32" spans="2:15" ht="15.75" thickBot="1" x14ac:dyDescent="0.3">
      <c r="B32" s="7" t="s">
        <v>7</v>
      </c>
      <c r="C32" s="8" t="s">
        <v>0</v>
      </c>
      <c r="D32" s="8" t="s">
        <v>1</v>
      </c>
      <c r="E32" s="7"/>
      <c r="G32" s="7" t="s">
        <v>7</v>
      </c>
      <c r="H32" s="8" t="s">
        <v>0</v>
      </c>
      <c r="I32" s="8" t="s">
        <v>1</v>
      </c>
      <c r="J32" s="7"/>
    </row>
    <row r="33" spans="2:10" ht="15.75" thickBot="1" x14ac:dyDescent="0.3">
      <c r="B33" s="9" t="s">
        <v>2</v>
      </c>
      <c r="C33" s="28">
        <v>480</v>
      </c>
      <c r="D33" s="28">
        <v>40</v>
      </c>
      <c r="E33" s="18">
        <v>520</v>
      </c>
      <c r="G33" s="9" t="s">
        <v>2</v>
      </c>
      <c r="H33" s="28">
        <v>480</v>
      </c>
      <c r="I33" s="28">
        <v>40</v>
      </c>
      <c r="J33" s="18">
        <v>520</v>
      </c>
    </row>
    <row r="34" spans="2:10" ht="15.75" thickBot="1" x14ac:dyDescent="0.3">
      <c r="B34" s="9" t="s">
        <v>3</v>
      </c>
      <c r="C34" s="28">
        <v>60</v>
      </c>
      <c r="D34" s="28">
        <v>80</v>
      </c>
      <c r="E34" s="18">
        <v>140</v>
      </c>
      <c r="G34" s="9" t="s">
        <v>3</v>
      </c>
      <c r="H34" s="28">
        <v>60</v>
      </c>
      <c r="I34" s="28">
        <v>80</v>
      </c>
      <c r="J34" s="18">
        <v>140</v>
      </c>
    </row>
    <row r="35" spans="2:10" x14ac:dyDescent="0.25">
      <c r="B35" s="11" t="s">
        <v>5</v>
      </c>
      <c r="C35" s="18">
        <v>540</v>
      </c>
      <c r="D35" s="18">
        <v>120</v>
      </c>
      <c r="E35" s="18">
        <v>660</v>
      </c>
      <c r="G35" s="11" t="s">
        <v>5</v>
      </c>
      <c r="H35" s="18">
        <v>540</v>
      </c>
      <c r="I35" s="18">
        <v>120</v>
      </c>
      <c r="J35" s="18">
        <v>660</v>
      </c>
    </row>
    <row r="37" spans="2:10" ht="15.75" thickBot="1" x14ac:dyDescent="0.3">
      <c r="B37" s="7" t="s">
        <v>9</v>
      </c>
      <c r="C37" s="8" t="s">
        <v>0</v>
      </c>
      <c r="D37" s="8" t="s">
        <v>1</v>
      </c>
      <c r="E37" s="7"/>
      <c r="G37" s="7" t="s">
        <v>9</v>
      </c>
      <c r="H37" s="8" t="s">
        <v>0</v>
      </c>
      <c r="I37" s="8" t="s">
        <v>1</v>
      </c>
      <c r="J37" s="7"/>
    </row>
    <row r="38" spans="2:10" ht="15.75" thickBot="1" x14ac:dyDescent="0.3">
      <c r="B38" s="9" t="s">
        <v>2</v>
      </c>
      <c r="C38" s="10">
        <f>C18/E18*E38</f>
        <v>412.48945147679325</v>
      </c>
      <c r="D38" s="10">
        <f>E38-C38</f>
        <v>107.51054852320675</v>
      </c>
      <c r="E38" s="18">
        <v>520</v>
      </c>
      <c r="G38" s="9" t="s">
        <v>2</v>
      </c>
      <c r="H38" s="28">
        <v>416</v>
      </c>
      <c r="I38" s="28">
        <f>J38-H38</f>
        <v>104</v>
      </c>
      <c r="J38" s="18">
        <v>520</v>
      </c>
    </row>
    <row r="39" spans="2:10" ht="15.75" thickBot="1" x14ac:dyDescent="0.3">
      <c r="B39" s="9" t="s">
        <v>3</v>
      </c>
      <c r="C39" s="10">
        <f>C19/E19*E39</f>
        <v>27.545638945233268</v>
      </c>
      <c r="D39" s="10">
        <f>E39-C39</f>
        <v>112.45436105476674</v>
      </c>
      <c r="E39" s="18">
        <v>140</v>
      </c>
      <c r="G39" s="9" t="s">
        <v>3</v>
      </c>
      <c r="H39" s="28">
        <v>28</v>
      </c>
      <c r="I39" s="28">
        <f>J39-H39</f>
        <v>112</v>
      </c>
      <c r="J39" s="18">
        <v>140</v>
      </c>
    </row>
    <row r="40" spans="2:10" x14ac:dyDescent="0.25">
      <c r="B40" s="11" t="s">
        <v>5</v>
      </c>
      <c r="C40" s="12">
        <f>C38+C39</f>
        <v>440.03509042202654</v>
      </c>
      <c r="D40" s="12">
        <f>D38+D39</f>
        <v>219.96490957797349</v>
      </c>
      <c r="E40" s="18">
        <v>660</v>
      </c>
      <c r="G40" s="11" t="s">
        <v>5</v>
      </c>
      <c r="H40" s="18">
        <f>H38+H39</f>
        <v>444</v>
      </c>
      <c r="I40" s="18">
        <f>I38+I39</f>
        <v>216</v>
      </c>
      <c r="J40" s="18">
        <v>660</v>
      </c>
    </row>
    <row r="42" spans="2:10" ht="15.75" thickBot="1" x14ac:dyDescent="0.3">
      <c r="B42" s="13" t="s">
        <v>93</v>
      </c>
      <c r="C42" s="14" t="s">
        <v>0</v>
      </c>
      <c r="D42" s="14" t="s">
        <v>1</v>
      </c>
      <c r="G42" s="13" t="s">
        <v>93</v>
      </c>
      <c r="H42" s="14" t="s">
        <v>0</v>
      </c>
      <c r="I42" s="14" t="s">
        <v>1</v>
      </c>
    </row>
    <row r="43" spans="2:10" ht="15.75" thickBot="1" x14ac:dyDescent="0.3">
      <c r="B43" s="15" t="s">
        <v>94</v>
      </c>
      <c r="C43" s="16">
        <f>C33</f>
        <v>480</v>
      </c>
      <c r="D43" s="16">
        <f>D33</f>
        <v>40</v>
      </c>
      <c r="E43" s="4">
        <f t="shared" ref="E43:E45" si="8">C43+D43</f>
        <v>520</v>
      </c>
      <c r="G43" s="15" t="s">
        <v>94</v>
      </c>
      <c r="H43" s="16">
        <f>H33</f>
        <v>480</v>
      </c>
      <c r="I43" s="16">
        <f>I33</f>
        <v>40</v>
      </c>
      <c r="J43" s="4">
        <f t="shared" ref="J43:J45" si="9">H43+I43</f>
        <v>520</v>
      </c>
    </row>
    <row r="44" spans="2:10" ht="15.75" thickBot="1" x14ac:dyDescent="0.3">
      <c r="B44" s="15" t="s">
        <v>95</v>
      </c>
      <c r="C44" s="16">
        <f>C38</f>
        <v>412.48945147679325</v>
      </c>
      <c r="D44" s="16">
        <f>D38</f>
        <v>107.51054852320675</v>
      </c>
      <c r="E44" s="4">
        <f t="shared" si="8"/>
        <v>520</v>
      </c>
      <c r="G44" s="15" t="s">
        <v>95</v>
      </c>
      <c r="H44" s="16">
        <f>H38</f>
        <v>416</v>
      </c>
      <c r="I44" s="16">
        <f>I38</f>
        <v>104</v>
      </c>
      <c r="J44" s="4">
        <f t="shared" si="9"/>
        <v>520</v>
      </c>
    </row>
    <row r="45" spans="2:10" x14ac:dyDescent="0.25">
      <c r="B45" s="6" t="s">
        <v>5</v>
      </c>
      <c r="C45" s="17">
        <f>C43+C44</f>
        <v>892.48945147679319</v>
      </c>
      <c r="D45" s="17">
        <f>D43+D44</f>
        <v>147.51054852320675</v>
      </c>
      <c r="E45" s="4">
        <f t="shared" si="8"/>
        <v>1040</v>
      </c>
      <c r="G45" s="6" t="s">
        <v>5</v>
      </c>
      <c r="H45" s="17">
        <f>H43+H44</f>
        <v>896</v>
      </c>
      <c r="I45" s="17">
        <f>I43+I44</f>
        <v>144</v>
      </c>
      <c r="J45" s="4">
        <f t="shared" si="9"/>
        <v>1040</v>
      </c>
    </row>
    <row r="47" spans="2:10" ht="15.75" thickBot="1" x14ac:dyDescent="0.3">
      <c r="B47" s="13" t="s">
        <v>96</v>
      </c>
      <c r="C47" s="14" t="s">
        <v>0</v>
      </c>
      <c r="D47" s="14" t="s">
        <v>1</v>
      </c>
      <c r="G47" s="13" t="s">
        <v>96</v>
      </c>
      <c r="H47" s="14" t="s">
        <v>0</v>
      </c>
      <c r="I47" s="14" t="s">
        <v>1</v>
      </c>
    </row>
    <row r="48" spans="2:10" ht="15.75" thickBot="1" x14ac:dyDescent="0.3">
      <c r="B48" s="15" t="s">
        <v>94</v>
      </c>
      <c r="C48" s="16">
        <f>C34</f>
        <v>60</v>
      </c>
      <c r="D48" s="16">
        <f>D34</f>
        <v>80</v>
      </c>
      <c r="E48" s="4">
        <f t="shared" ref="E48:E50" si="10">C48+D48</f>
        <v>140</v>
      </c>
      <c r="G48" s="15" t="s">
        <v>94</v>
      </c>
      <c r="H48" s="16">
        <f>H34</f>
        <v>60</v>
      </c>
      <c r="I48" s="16">
        <f>I34</f>
        <v>80</v>
      </c>
      <c r="J48" s="4">
        <f t="shared" ref="J48:J50" si="11">H48+I48</f>
        <v>140</v>
      </c>
    </row>
    <row r="49" spans="2:10" ht="15.75" thickBot="1" x14ac:dyDescent="0.3">
      <c r="B49" s="15" t="s">
        <v>95</v>
      </c>
      <c r="C49" s="16">
        <f>C39</f>
        <v>27.545638945233268</v>
      </c>
      <c r="D49" s="16">
        <f>D39</f>
        <v>112.45436105476674</v>
      </c>
      <c r="E49" s="4">
        <f t="shared" si="10"/>
        <v>140</v>
      </c>
      <c r="G49" s="15" t="s">
        <v>95</v>
      </c>
      <c r="H49" s="16">
        <f>H39</f>
        <v>28</v>
      </c>
      <c r="I49" s="16">
        <f>I39</f>
        <v>112</v>
      </c>
      <c r="J49" s="4">
        <f t="shared" si="11"/>
        <v>140</v>
      </c>
    </row>
    <row r="50" spans="2:10" x14ac:dyDescent="0.25">
      <c r="B50" s="6" t="s">
        <v>5</v>
      </c>
      <c r="C50" s="17">
        <f>C48+C49</f>
        <v>87.545638945233264</v>
      </c>
      <c r="D50" s="17">
        <f>D48+D49</f>
        <v>192.45436105476674</v>
      </c>
      <c r="E50" s="4">
        <f t="shared" si="10"/>
        <v>280</v>
      </c>
      <c r="G50" s="6" t="s">
        <v>5</v>
      </c>
      <c r="H50" s="17">
        <f>H48+H49</f>
        <v>88</v>
      </c>
      <c r="I50" s="17">
        <f>I48+I49</f>
        <v>192</v>
      </c>
      <c r="J50" s="4">
        <f t="shared" si="11"/>
        <v>280</v>
      </c>
    </row>
    <row r="52" spans="2:10" ht="15.75" thickBot="1" x14ac:dyDescent="0.3">
      <c r="B52" t="s">
        <v>97</v>
      </c>
      <c r="G52" t="s">
        <v>97</v>
      </c>
    </row>
    <row r="53" spans="2:10" ht="15.75" thickBot="1" x14ac:dyDescent="0.3">
      <c r="B53" s="2" t="s">
        <v>2</v>
      </c>
      <c r="C53" s="5">
        <f>C43 * D44 / D43 / C44</f>
        <v>3.1276595744680851</v>
      </c>
      <c r="D53" s="4" t="str">
        <f ca="1">_xlfn.FORMULATEXT(C53)</f>
        <v>=C43 * D44 / D43 / C44</v>
      </c>
      <c r="G53" s="2" t="s">
        <v>2</v>
      </c>
      <c r="H53" s="5">
        <f>H43 * I44 / I43 / H44</f>
        <v>3</v>
      </c>
      <c r="I53" s="4" t="str">
        <f ca="1">_xlfn.FORMULATEXT(H53)</f>
        <v>=H43 * I44 / I43 / H44</v>
      </c>
    </row>
    <row r="54" spans="2:10" ht="15.75" thickBot="1" x14ac:dyDescent="0.3">
      <c r="B54" s="2" t="s">
        <v>3</v>
      </c>
      <c r="C54" s="5">
        <f>C48 * D49 / D48 / C49</f>
        <v>3.061855670103093</v>
      </c>
      <c r="D54" s="4" t="str">
        <f ca="1">_xlfn.FORMULATEXT(C54)</f>
        <v>=C48 * D49 / D48 / C49</v>
      </c>
      <c r="G54" s="2" t="s">
        <v>3</v>
      </c>
      <c r="H54" s="5">
        <f>H48 * I49 / I48 / H49</f>
        <v>3</v>
      </c>
      <c r="I54" s="4" t="str">
        <f ca="1">_xlfn.FORMULATEXT(H54)</f>
        <v>=H48 * I49 / I48 / H49</v>
      </c>
    </row>
    <row r="55" spans="2:10" ht="15.75" thickBot="1" x14ac:dyDescent="0.3">
      <c r="B55" s="6" t="s">
        <v>5</v>
      </c>
      <c r="C55" s="5">
        <f>C35 * D40 / D35 / C40</f>
        <v>2.2494617239537602</v>
      </c>
      <c r="D55" s="4" t="str">
        <f ca="1">_xlfn.FORMULATEXT(C55)</f>
        <v>=C35 * D40 / D35 / C40</v>
      </c>
      <c r="G55" s="6" t="s">
        <v>5</v>
      </c>
      <c r="H55" s="5">
        <f>H35 * I40 / I35 / H40</f>
        <v>2.189189189189189</v>
      </c>
      <c r="I55" s="4" t="str">
        <f ca="1">_xlfn.FORMULATEXT(H55)</f>
        <v>=H35 * I40 / I35 / H40</v>
      </c>
    </row>
    <row r="56" spans="2:10" x14ac:dyDescent="0.25">
      <c r="B56" s="6"/>
      <c r="C56" s="22"/>
      <c r="D56" s="4"/>
      <c r="G56" s="6"/>
      <c r="H56" s="22"/>
      <c r="I56" s="4"/>
    </row>
    <row r="57" spans="2:10" ht="15.75" thickBot="1" x14ac:dyDescent="0.3">
      <c r="B57" s="23" t="s">
        <v>98</v>
      </c>
      <c r="G57" s="23" t="s">
        <v>98</v>
      </c>
    </row>
    <row r="58" spans="2:10" ht="15.75" thickBot="1" x14ac:dyDescent="0.3">
      <c r="B58" s="24" t="s">
        <v>2</v>
      </c>
      <c r="C58" s="5">
        <f>C44 * D43 / D44 / C43</f>
        <v>0.31972789115646261</v>
      </c>
      <c r="D58" s="4" t="str">
        <f ca="1">_xlfn.FORMULATEXT(C58)</f>
        <v>=C44 * D43 / D44 / C43</v>
      </c>
      <c r="G58" s="24" t="s">
        <v>2</v>
      </c>
      <c r="H58" s="5">
        <f>H44 * I43 / I44 / H43</f>
        <v>0.33333333333333331</v>
      </c>
      <c r="I58" s="4" t="str">
        <f ca="1">_xlfn.FORMULATEXT(H58)</f>
        <v>=H44 * I43 / I44 / H43</v>
      </c>
    </row>
    <row r="59" spans="2:10" ht="15.75" thickBot="1" x14ac:dyDescent="0.3">
      <c r="B59" s="24" t="s">
        <v>3</v>
      </c>
      <c r="C59" s="5">
        <f>C49 * D48 / D49 / C48</f>
        <v>0.32659932659932667</v>
      </c>
      <c r="D59" s="4" t="str">
        <f ca="1">_xlfn.FORMULATEXT(C59)</f>
        <v>=C49 * D48 / D49 / C48</v>
      </c>
      <c r="G59" s="24" t="s">
        <v>3</v>
      </c>
      <c r="H59" s="5">
        <f>H49 * I48 / I49 / H48</f>
        <v>0.33333333333333331</v>
      </c>
      <c r="I59" s="4" t="str">
        <f ca="1">_xlfn.FORMULATEXT(H59)</f>
        <v>=H49 * I48 / I49 / H48</v>
      </c>
    </row>
    <row r="60" spans="2:10" ht="15.75" thickBot="1" x14ac:dyDescent="0.3">
      <c r="B60" s="25" t="s">
        <v>5</v>
      </c>
      <c r="C60" s="5">
        <f>C40 * D35 / D40 / C35</f>
        <v>0.44455079601992631</v>
      </c>
      <c r="D60" s="4" t="str">
        <f ca="1">_xlfn.FORMULATEXT(C60)</f>
        <v>=C40 * D35 / D40 / C35</v>
      </c>
      <c r="G60" s="25" t="s">
        <v>5</v>
      </c>
      <c r="H60" s="5">
        <f>H40 * I35 / I40 / H35</f>
        <v>0.4567901234567901</v>
      </c>
      <c r="I60" s="4" t="str">
        <f ca="1">_xlfn.FORMULATEXT(H60)</f>
        <v>=H40 * I35 / I40 / H35</v>
      </c>
    </row>
  </sheetData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0"/>
  <sheetViews>
    <sheetView tabSelected="1" topLeftCell="A17" workbookViewId="0">
      <selection activeCell="J30" sqref="J30"/>
    </sheetView>
  </sheetViews>
  <sheetFormatPr defaultRowHeight="15" x14ac:dyDescent="0.25"/>
  <cols>
    <col min="2" max="5" width="17" customWidth="1"/>
    <col min="7" max="10" width="17" customWidth="1"/>
    <col min="12" max="15" width="17" customWidth="1"/>
  </cols>
  <sheetData>
    <row r="2" spans="2:15" ht="15.75" thickBot="1" x14ac:dyDescent="0.3">
      <c r="B2" t="s">
        <v>6</v>
      </c>
      <c r="C2" s="3" t="s">
        <v>0</v>
      </c>
      <c r="D2" s="3" t="s">
        <v>1</v>
      </c>
      <c r="G2" t="s">
        <v>6</v>
      </c>
      <c r="H2" s="3" t="s">
        <v>0</v>
      </c>
      <c r="I2" s="3" t="s">
        <v>1</v>
      </c>
      <c r="L2" t="s">
        <v>6</v>
      </c>
      <c r="M2" s="3" t="s">
        <v>0</v>
      </c>
      <c r="N2" s="3" t="s">
        <v>1</v>
      </c>
    </row>
    <row r="3" spans="2:15" ht="15.75" thickBot="1" x14ac:dyDescent="0.3">
      <c r="B3" s="2" t="s">
        <v>2</v>
      </c>
      <c r="C3" s="1">
        <v>8000</v>
      </c>
      <c r="D3" s="1">
        <v>2000</v>
      </c>
      <c r="E3" s="4">
        <f t="shared" ref="E3:E5" si="0">C3+D3</f>
        <v>10000</v>
      </c>
      <c r="G3" s="2" t="s">
        <v>2</v>
      </c>
      <c r="H3" s="1">
        <v>800</v>
      </c>
      <c r="I3" s="1">
        <v>800</v>
      </c>
      <c r="J3" s="4">
        <f t="shared" ref="J3:J5" si="1">H3+I3</f>
        <v>1600</v>
      </c>
      <c r="L3" s="2" t="s">
        <v>2</v>
      </c>
      <c r="M3" s="1">
        <v>8000</v>
      </c>
      <c r="N3" s="1">
        <v>800</v>
      </c>
      <c r="O3" s="4">
        <f t="shared" ref="O3:O5" si="2">M3+N3</f>
        <v>8800</v>
      </c>
    </row>
    <row r="4" spans="2:15" ht="15.75" thickBot="1" x14ac:dyDescent="0.3">
      <c r="B4" s="2" t="s">
        <v>3</v>
      </c>
      <c r="C4" s="1">
        <v>2000</v>
      </c>
      <c r="D4" s="1">
        <v>8000</v>
      </c>
      <c r="E4" s="4">
        <f t="shared" si="0"/>
        <v>10000</v>
      </c>
      <c r="G4" s="2" t="s">
        <v>3</v>
      </c>
      <c r="H4" s="1">
        <v>200</v>
      </c>
      <c r="I4" s="1">
        <v>200</v>
      </c>
      <c r="J4" s="4">
        <f t="shared" si="1"/>
        <v>400</v>
      </c>
      <c r="L4" s="2" t="s">
        <v>3</v>
      </c>
      <c r="M4" s="1">
        <v>2000</v>
      </c>
      <c r="N4" s="1">
        <v>200</v>
      </c>
      <c r="O4" s="4">
        <f t="shared" si="2"/>
        <v>2200</v>
      </c>
    </row>
    <row r="5" spans="2:15" x14ac:dyDescent="0.25">
      <c r="C5" s="4">
        <f>C3+C4</f>
        <v>10000</v>
      </c>
      <c r="D5" s="4">
        <f>D3+D4</f>
        <v>10000</v>
      </c>
      <c r="E5" s="4">
        <f t="shared" si="0"/>
        <v>20000</v>
      </c>
      <c r="H5" s="4">
        <f>H3+H4</f>
        <v>1000</v>
      </c>
      <c r="I5" s="4">
        <f>I3+I4</f>
        <v>1000</v>
      </c>
      <c r="J5" s="4">
        <f t="shared" si="1"/>
        <v>2000</v>
      </c>
      <c r="M5" s="4">
        <f>M3+M4</f>
        <v>10000</v>
      </c>
      <c r="N5" s="4">
        <f>N3+N4</f>
        <v>1000</v>
      </c>
      <c r="O5" s="4">
        <f t="shared" si="2"/>
        <v>11000</v>
      </c>
    </row>
    <row r="7" spans="2:15" ht="15.75" thickBot="1" x14ac:dyDescent="0.3">
      <c r="B7" t="s">
        <v>4</v>
      </c>
      <c r="C7" s="3" t="s">
        <v>0</v>
      </c>
      <c r="D7" s="3" t="s">
        <v>1</v>
      </c>
      <c r="G7" t="s">
        <v>4</v>
      </c>
      <c r="H7" s="3" t="s">
        <v>0</v>
      </c>
      <c r="I7" s="3" t="s">
        <v>1</v>
      </c>
      <c r="L7" t="s">
        <v>4</v>
      </c>
      <c r="M7" s="3" t="s">
        <v>0</v>
      </c>
      <c r="N7" s="3" t="s">
        <v>1</v>
      </c>
    </row>
    <row r="8" spans="2:15" ht="15.75" thickBot="1" x14ac:dyDescent="0.3">
      <c r="B8" s="2" t="s">
        <v>2</v>
      </c>
      <c r="C8" s="1">
        <v>0.06</v>
      </c>
      <c r="D8" s="1">
        <v>0.02</v>
      </c>
      <c r="G8" s="2" t="s">
        <v>2</v>
      </c>
      <c r="H8" s="1">
        <v>0.06</v>
      </c>
      <c r="I8" s="1">
        <v>0.02</v>
      </c>
      <c r="L8" s="2" t="s">
        <v>2</v>
      </c>
      <c r="M8" s="1">
        <v>0.06</v>
      </c>
      <c r="N8" s="1">
        <v>0.02</v>
      </c>
    </row>
    <row r="9" spans="2:15" ht="15.75" thickBot="1" x14ac:dyDescent="0.3">
      <c r="B9" s="2" t="s">
        <v>3</v>
      </c>
      <c r="C9" s="1">
        <v>0.03</v>
      </c>
      <c r="D9" s="1">
        <v>0.01</v>
      </c>
      <c r="G9" s="2" t="s">
        <v>3</v>
      </c>
      <c r="H9" s="1">
        <v>0.03</v>
      </c>
      <c r="I9" s="1">
        <v>0.01</v>
      </c>
      <c r="L9" s="2" t="s">
        <v>3</v>
      </c>
      <c r="M9" s="1">
        <v>0.03</v>
      </c>
      <c r="N9" s="1">
        <v>0.01</v>
      </c>
    </row>
    <row r="12" spans="2:15" ht="15.75" thickBot="1" x14ac:dyDescent="0.3">
      <c r="B12" s="7" t="s">
        <v>7</v>
      </c>
      <c r="C12" s="8" t="s">
        <v>0</v>
      </c>
      <c r="D12" s="8" t="s">
        <v>1</v>
      </c>
      <c r="E12" s="7"/>
      <c r="G12" t="s">
        <v>7</v>
      </c>
      <c r="H12" s="3" t="s">
        <v>0</v>
      </c>
      <c r="I12" s="3" t="s">
        <v>1</v>
      </c>
      <c r="L12" t="s">
        <v>7</v>
      </c>
      <c r="M12" s="3" t="s">
        <v>0</v>
      </c>
      <c r="N12" s="3" t="s">
        <v>1</v>
      </c>
    </row>
    <row r="13" spans="2:15" ht="15.75" thickBot="1" x14ac:dyDescent="0.3">
      <c r="B13" s="9" t="s">
        <v>2</v>
      </c>
      <c r="C13" s="10">
        <f>C3*C8</f>
        <v>480</v>
      </c>
      <c r="D13" s="10">
        <f>D3*D8</f>
        <v>40</v>
      </c>
      <c r="E13" s="12">
        <f>C13+D13</f>
        <v>520</v>
      </c>
      <c r="G13" s="2" t="s">
        <v>2</v>
      </c>
      <c r="H13" s="5">
        <f>H3*H8</f>
        <v>48</v>
      </c>
      <c r="I13" s="5">
        <f>I3*I8</f>
        <v>16</v>
      </c>
      <c r="J13" s="4">
        <f t="shared" ref="J13:J15" si="3">H13+I13</f>
        <v>64</v>
      </c>
      <c r="L13" s="2" t="s">
        <v>2</v>
      </c>
      <c r="M13" s="5">
        <f>M3*M8</f>
        <v>480</v>
      </c>
      <c r="N13" s="5">
        <f>N3*N8</f>
        <v>16</v>
      </c>
      <c r="O13" s="4">
        <f t="shared" ref="O13:O15" si="4">M13+N13</f>
        <v>496</v>
      </c>
    </row>
    <row r="14" spans="2:15" ht="15.75" thickBot="1" x14ac:dyDescent="0.3">
      <c r="B14" s="9" t="s">
        <v>3</v>
      </c>
      <c r="C14" s="10">
        <f>C4*C9</f>
        <v>60</v>
      </c>
      <c r="D14" s="10">
        <f>D4*D9</f>
        <v>80</v>
      </c>
      <c r="E14" s="12">
        <f>C14+D14</f>
        <v>140</v>
      </c>
      <c r="G14" s="2" t="s">
        <v>3</v>
      </c>
      <c r="H14" s="5">
        <f>H4*H9</f>
        <v>6</v>
      </c>
      <c r="I14" s="5">
        <f>I4*I9</f>
        <v>2</v>
      </c>
      <c r="J14" s="4">
        <f t="shared" si="3"/>
        <v>8</v>
      </c>
      <c r="L14" s="2" t="s">
        <v>3</v>
      </c>
      <c r="M14" s="5">
        <f>M4*M9</f>
        <v>60</v>
      </c>
      <c r="N14" s="5">
        <f>N4*N9</f>
        <v>2</v>
      </c>
      <c r="O14" s="4">
        <f t="shared" si="4"/>
        <v>62</v>
      </c>
    </row>
    <row r="15" spans="2:15" x14ac:dyDescent="0.25">
      <c r="B15" s="11" t="s">
        <v>5</v>
      </c>
      <c r="C15" s="12">
        <f>C13+C14</f>
        <v>540</v>
      </c>
      <c r="D15" s="12">
        <f>D13+D14</f>
        <v>120</v>
      </c>
      <c r="E15" s="12">
        <f>C15+D15</f>
        <v>660</v>
      </c>
      <c r="G15" s="6" t="s">
        <v>5</v>
      </c>
      <c r="H15" s="4">
        <f>H13+H14</f>
        <v>54</v>
      </c>
      <c r="I15" s="4">
        <f>I13+I14</f>
        <v>18</v>
      </c>
      <c r="J15" s="4">
        <f t="shared" si="3"/>
        <v>72</v>
      </c>
      <c r="L15" s="6" t="s">
        <v>5</v>
      </c>
      <c r="M15" s="4">
        <f>M13+M14</f>
        <v>540</v>
      </c>
      <c r="N15" s="4">
        <f>N13+N14</f>
        <v>18</v>
      </c>
      <c r="O15" s="4">
        <f t="shared" si="4"/>
        <v>558</v>
      </c>
    </row>
    <row r="17" spans="2:15" ht="15.75" thickBot="1" x14ac:dyDescent="0.3">
      <c r="B17" s="7" t="s">
        <v>8</v>
      </c>
      <c r="C17" s="8" t="s">
        <v>0</v>
      </c>
      <c r="D17" s="8" t="s">
        <v>1</v>
      </c>
      <c r="E17" s="7"/>
      <c r="G17" s="13" t="s">
        <v>8</v>
      </c>
      <c r="H17" s="14" t="s">
        <v>0</v>
      </c>
      <c r="I17" s="14" t="s">
        <v>1</v>
      </c>
      <c r="K17" s="13"/>
      <c r="L17" s="13" t="s">
        <v>8</v>
      </c>
      <c r="M17" s="14" t="s">
        <v>0</v>
      </c>
      <c r="N17" s="14" t="s">
        <v>1</v>
      </c>
    </row>
    <row r="18" spans="2:15" ht="15.75" thickBot="1" x14ac:dyDescent="0.3">
      <c r="B18" s="9" t="s">
        <v>2</v>
      </c>
      <c r="C18" s="10">
        <f>C3-C13</f>
        <v>7520</v>
      </c>
      <c r="D18" s="10">
        <f>D3-D13</f>
        <v>1960</v>
      </c>
      <c r="E18" s="12">
        <f t="shared" ref="E18:E20" si="5">C18+D18</f>
        <v>9480</v>
      </c>
      <c r="G18" s="15" t="s">
        <v>2</v>
      </c>
      <c r="H18" s="16">
        <f>H3-H13</f>
        <v>752</v>
      </c>
      <c r="I18" s="16">
        <f>I3-I13</f>
        <v>784</v>
      </c>
      <c r="J18" s="4">
        <f t="shared" ref="J18:J20" si="6">H18+I18</f>
        <v>1536</v>
      </c>
      <c r="K18" s="13"/>
      <c r="L18" s="15" t="s">
        <v>2</v>
      </c>
      <c r="M18" s="16">
        <f>M3-M13</f>
        <v>7520</v>
      </c>
      <c r="N18" s="16">
        <f>N3-N13</f>
        <v>784</v>
      </c>
      <c r="O18" s="4">
        <f t="shared" ref="O18:O20" si="7">M18+N18</f>
        <v>8304</v>
      </c>
    </row>
    <row r="19" spans="2:15" ht="15.75" thickBot="1" x14ac:dyDescent="0.3">
      <c r="B19" s="9" t="s">
        <v>3</v>
      </c>
      <c r="C19" s="10">
        <f>C4-C14</f>
        <v>1940</v>
      </c>
      <c r="D19" s="10">
        <f>D4-D14</f>
        <v>7920</v>
      </c>
      <c r="E19" s="12">
        <f t="shared" si="5"/>
        <v>9860</v>
      </c>
      <c r="G19" s="15" t="s">
        <v>3</v>
      </c>
      <c r="H19" s="16">
        <f>H4-H14</f>
        <v>194</v>
      </c>
      <c r="I19" s="16">
        <f>I4-I14</f>
        <v>198</v>
      </c>
      <c r="J19" s="4">
        <f t="shared" si="6"/>
        <v>392</v>
      </c>
      <c r="K19" s="13"/>
      <c r="L19" s="15" t="s">
        <v>3</v>
      </c>
      <c r="M19" s="16">
        <f>M4-M14</f>
        <v>1940</v>
      </c>
      <c r="N19" s="16">
        <f>N4-N14</f>
        <v>198</v>
      </c>
      <c r="O19" s="4">
        <f t="shared" si="7"/>
        <v>2138</v>
      </c>
    </row>
    <row r="20" spans="2:15" x14ac:dyDescent="0.25">
      <c r="B20" s="11" t="s">
        <v>5</v>
      </c>
      <c r="C20" s="12">
        <f>C18+C19</f>
        <v>9460</v>
      </c>
      <c r="D20" s="12">
        <f>D18+D19</f>
        <v>9880</v>
      </c>
      <c r="E20" s="12">
        <f t="shared" si="5"/>
        <v>19340</v>
      </c>
      <c r="G20" s="6" t="s">
        <v>5</v>
      </c>
      <c r="H20" s="17">
        <f>H18+H19</f>
        <v>946</v>
      </c>
      <c r="I20" s="17">
        <f>I18+I19</f>
        <v>982</v>
      </c>
      <c r="J20" s="4">
        <f t="shared" si="6"/>
        <v>1928</v>
      </c>
      <c r="K20" s="13"/>
      <c r="L20" s="6" t="s">
        <v>5</v>
      </c>
      <c r="M20" s="17">
        <f>M18+M19</f>
        <v>9460</v>
      </c>
      <c r="N20" s="17">
        <f>N18+N19</f>
        <v>982</v>
      </c>
      <c r="O20" s="4">
        <f t="shared" si="7"/>
        <v>10442</v>
      </c>
    </row>
    <row r="22" spans="2:15" ht="15.75" thickBot="1" x14ac:dyDescent="0.3">
      <c r="B22" t="s">
        <v>79</v>
      </c>
      <c r="G22" t="s">
        <v>79</v>
      </c>
      <c r="L22" t="s">
        <v>79</v>
      </c>
    </row>
    <row r="23" spans="2:15" ht="15.75" thickBot="1" x14ac:dyDescent="0.3">
      <c r="B23" s="2" t="s">
        <v>2</v>
      </c>
      <c r="C23" s="5">
        <f>(C13/C$3)/(D13/D$3)</f>
        <v>3</v>
      </c>
      <c r="D23" s="4" t="str">
        <f ca="1">_xlfn.FORMULATEXT(C23)</f>
        <v>=(C13/C$3)/(D13/D$3)</v>
      </c>
      <c r="G23" s="2" t="s">
        <v>2</v>
      </c>
      <c r="H23" s="5">
        <f>(H13/H3)/(I13/I3)</f>
        <v>3</v>
      </c>
      <c r="I23" s="4" t="str">
        <f ca="1">_xlfn.FORMULATEXT(H23)</f>
        <v>=(H13/H3)/(I13/I3)</v>
      </c>
      <c r="L23" s="2" t="s">
        <v>2</v>
      </c>
      <c r="M23" s="5">
        <f>(M13/M3)/(N13/N3)</f>
        <v>3</v>
      </c>
      <c r="N23" s="4" t="str">
        <f ca="1">_xlfn.FORMULATEXT(M23)</f>
        <v>=(M13/M3)/(N13/N3)</v>
      </c>
    </row>
    <row r="24" spans="2:15" ht="15.75" thickBot="1" x14ac:dyDescent="0.3">
      <c r="B24" s="2" t="s">
        <v>3</v>
      </c>
      <c r="C24" s="5">
        <f>(C14/C$4)/(D14/D$4)</f>
        <v>3</v>
      </c>
      <c r="D24" s="4" t="str">
        <f ca="1">_xlfn.FORMULATEXT(C24)</f>
        <v>=(C14/C$4)/(D14/D$4)</v>
      </c>
      <c r="G24" s="2" t="s">
        <v>3</v>
      </c>
      <c r="H24" s="5">
        <f>(H14/H4)/(I14/I4)</f>
        <v>3</v>
      </c>
      <c r="I24" s="4" t="str">
        <f ca="1">_xlfn.FORMULATEXT(H24)</f>
        <v>=(H14/H4)/(I14/I4)</v>
      </c>
      <c r="L24" s="2" t="s">
        <v>3</v>
      </c>
      <c r="M24" s="5">
        <f>(M14/M4)/(N14/N4)</f>
        <v>3</v>
      </c>
      <c r="N24" s="4" t="str">
        <f ca="1">_xlfn.FORMULATEXT(M24)</f>
        <v>=(M14/M4)/(N14/N4)</v>
      </c>
    </row>
    <row r="25" spans="2:15" ht="15.75" thickBot="1" x14ac:dyDescent="0.3">
      <c r="B25" s="6" t="s">
        <v>5</v>
      </c>
      <c r="C25" s="5">
        <f>(C15/C$5)/(D15/D$5)</f>
        <v>4.5</v>
      </c>
      <c r="D25" s="4" t="str">
        <f ca="1">_xlfn.FORMULATEXT(C25)</f>
        <v>=(C15/C$5)/(D15/D$5)</v>
      </c>
      <c r="G25" s="6" t="s">
        <v>5</v>
      </c>
      <c r="H25" s="5">
        <f>(H15/H5)/(I15/I5)</f>
        <v>3</v>
      </c>
      <c r="I25" s="4" t="str">
        <f ca="1">_xlfn.FORMULATEXT(H25)</f>
        <v>=(H15/H5)/(I15/I5)</v>
      </c>
      <c r="L25" s="6" t="s">
        <v>5</v>
      </c>
      <c r="M25" s="5">
        <f>(M15/M5)/(N15/N5)</f>
        <v>3</v>
      </c>
      <c r="N25" s="4" t="str">
        <f ca="1">_xlfn.FORMULATEXT(M25)</f>
        <v>=(M15/M5)/(N15/N5)</v>
      </c>
    </row>
    <row r="26" spans="2:15" x14ac:dyDescent="0.25">
      <c r="B26" s="6"/>
      <c r="C26" s="22"/>
      <c r="D26" s="4"/>
      <c r="G26" s="6"/>
      <c r="H26" s="22"/>
      <c r="I26" s="4"/>
      <c r="L26" s="6"/>
      <c r="M26" s="22"/>
      <c r="N26" s="4"/>
    </row>
    <row r="27" spans="2:15" ht="15.75" thickBot="1" x14ac:dyDescent="0.3">
      <c r="B27" s="23" t="s">
        <v>80</v>
      </c>
      <c r="G27" s="6"/>
      <c r="H27" s="22"/>
      <c r="I27" s="4"/>
      <c r="L27" s="6"/>
      <c r="M27" s="22"/>
      <c r="N27" s="4"/>
    </row>
    <row r="28" spans="2:15" ht="15.75" thickBot="1" x14ac:dyDescent="0.3">
      <c r="B28" s="24" t="s">
        <v>2</v>
      </c>
      <c r="C28" s="5">
        <f>(C18/C$3)/(D18/D$3)</f>
        <v>0.95918367346938771</v>
      </c>
      <c r="D28" s="4" t="str">
        <f ca="1">_xlfn.FORMULATEXT(C28)</f>
        <v>=(C18/C$3)/(D18/D$3)</v>
      </c>
      <c r="G28" s="6"/>
      <c r="H28" s="22"/>
      <c r="I28" s="4"/>
      <c r="L28" s="6"/>
      <c r="M28" s="22"/>
      <c r="N28" s="4"/>
    </row>
    <row r="29" spans="2:15" ht="15.75" thickBot="1" x14ac:dyDescent="0.3">
      <c r="B29" s="24" t="s">
        <v>3</v>
      </c>
      <c r="C29" s="5">
        <f>(C19/C$4)/(D19/D$4)</f>
        <v>0.97979797979797978</v>
      </c>
      <c r="D29" s="4" t="str">
        <f ca="1">_xlfn.FORMULATEXT(C29)</f>
        <v>=(C19/C$4)/(D19/D$4)</v>
      </c>
      <c r="G29" s="6"/>
      <c r="H29" s="22"/>
      <c r="I29" s="4"/>
      <c r="L29" s="6"/>
      <c r="M29" s="22"/>
      <c r="N29" s="4"/>
    </row>
    <row r="30" spans="2:15" ht="15.75" thickBot="1" x14ac:dyDescent="0.3">
      <c r="B30" s="25" t="s">
        <v>5</v>
      </c>
      <c r="C30" s="5">
        <f>(C20/C$5)/(D20/D$5)</f>
        <v>0.95748987854251011</v>
      </c>
      <c r="D30" s="4" t="str">
        <f ca="1">_xlfn.FORMULATEXT(C30)</f>
        <v>=(C20/C$5)/(D20/D$5)</v>
      </c>
      <c r="G30" s="6"/>
      <c r="H30" s="22"/>
      <c r="I30" s="4"/>
      <c r="L30" s="6"/>
      <c r="M30" s="22"/>
      <c r="N30" s="4"/>
    </row>
    <row r="32" spans="2:15" ht="15.75" thickBot="1" x14ac:dyDescent="0.3">
      <c r="B32" s="7" t="s">
        <v>7</v>
      </c>
      <c r="C32" s="8" t="s">
        <v>0</v>
      </c>
      <c r="D32" s="8" t="s">
        <v>1</v>
      </c>
      <c r="E32" s="7"/>
    </row>
    <row r="33" spans="2:5" ht="15.75" thickBot="1" x14ac:dyDescent="0.3">
      <c r="B33" s="9" t="s">
        <v>2</v>
      </c>
      <c r="C33" s="28">
        <v>480</v>
      </c>
      <c r="D33" s="28">
        <v>40</v>
      </c>
      <c r="E33" s="18">
        <v>520</v>
      </c>
    </row>
    <row r="34" spans="2:5" ht="15.75" thickBot="1" x14ac:dyDescent="0.3">
      <c r="B34" s="9" t="s">
        <v>3</v>
      </c>
      <c r="C34" s="28">
        <v>60</v>
      </c>
      <c r="D34" s="28">
        <v>80</v>
      </c>
      <c r="E34" s="18">
        <v>140</v>
      </c>
    </row>
    <row r="35" spans="2:5" x14ac:dyDescent="0.25">
      <c r="B35" s="11" t="s">
        <v>5</v>
      </c>
      <c r="C35" s="18">
        <v>540</v>
      </c>
      <c r="D35" s="18">
        <v>120</v>
      </c>
      <c r="E35" s="18">
        <v>660</v>
      </c>
    </row>
    <row r="37" spans="2:5" ht="15.75" thickBot="1" x14ac:dyDescent="0.3">
      <c r="B37" s="7" t="s">
        <v>9</v>
      </c>
      <c r="C37" s="8" t="s">
        <v>0</v>
      </c>
      <c r="D37" s="8" t="s">
        <v>1</v>
      </c>
      <c r="E37" s="7"/>
    </row>
    <row r="38" spans="2:5" ht="15.75" thickBot="1" x14ac:dyDescent="0.3">
      <c r="B38" s="9" t="s">
        <v>2</v>
      </c>
      <c r="C38" s="10">
        <f>E38*0.8</f>
        <v>416</v>
      </c>
      <c r="D38" s="10">
        <f>E38-C38</f>
        <v>104</v>
      </c>
      <c r="E38" s="18">
        <v>520</v>
      </c>
    </row>
    <row r="39" spans="2:5" ht="15.75" thickBot="1" x14ac:dyDescent="0.3">
      <c r="B39" s="9" t="s">
        <v>3</v>
      </c>
      <c r="C39" s="10">
        <f>E39*0.2</f>
        <v>28</v>
      </c>
      <c r="D39" s="10">
        <f>E39-C39</f>
        <v>112</v>
      </c>
      <c r="E39" s="18">
        <v>140</v>
      </c>
    </row>
    <row r="40" spans="2:5" x14ac:dyDescent="0.25">
      <c r="B40" s="11" t="s">
        <v>5</v>
      </c>
      <c r="C40" s="12">
        <f>C38+C39</f>
        <v>444</v>
      </c>
      <c r="D40" s="12">
        <f>D38+D39</f>
        <v>216</v>
      </c>
      <c r="E40" s="18">
        <v>660</v>
      </c>
    </row>
    <row r="42" spans="2:5" ht="15.75" thickBot="1" x14ac:dyDescent="0.3">
      <c r="B42" s="13" t="s">
        <v>93</v>
      </c>
      <c r="C42" s="14" t="s">
        <v>0</v>
      </c>
      <c r="D42" s="14" t="s">
        <v>1</v>
      </c>
    </row>
    <row r="43" spans="2:5" ht="15.75" thickBot="1" x14ac:dyDescent="0.3">
      <c r="B43" s="15" t="s">
        <v>94</v>
      </c>
      <c r="C43" s="16">
        <f>C33</f>
        <v>480</v>
      </c>
      <c r="D43" s="16">
        <f>D33</f>
        <v>40</v>
      </c>
      <c r="E43" s="4">
        <f t="shared" ref="E43:E45" si="8">C43+D43</f>
        <v>520</v>
      </c>
    </row>
    <row r="44" spans="2:5" ht="15.75" thickBot="1" x14ac:dyDescent="0.3">
      <c r="B44" s="15" t="s">
        <v>95</v>
      </c>
      <c r="C44" s="16">
        <f>C38</f>
        <v>416</v>
      </c>
      <c r="D44" s="16">
        <f>D38</f>
        <v>104</v>
      </c>
      <c r="E44" s="4">
        <f t="shared" si="8"/>
        <v>520</v>
      </c>
    </row>
    <row r="45" spans="2:5" x14ac:dyDescent="0.25">
      <c r="B45" s="6" t="s">
        <v>5</v>
      </c>
      <c r="C45" s="17">
        <f>C43+C44</f>
        <v>896</v>
      </c>
      <c r="D45" s="17">
        <f>D43+D44</f>
        <v>144</v>
      </c>
      <c r="E45" s="4">
        <f t="shared" si="8"/>
        <v>1040</v>
      </c>
    </row>
    <row r="47" spans="2:5" ht="15.75" thickBot="1" x14ac:dyDescent="0.3">
      <c r="B47" s="13" t="s">
        <v>96</v>
      </c>
      <c r="C47" s="14" t="s">
        <v>0</v>
      </c>
      <c r="D47" s="14" t="s">
        <v>1</v>
      </c>
    </row>
    <row r="48" spans="2:5" ht="15.75" thickBot="1" x14ac:dyDescent="0.3">
      <c r="B48" s="15" t="s">
        <v>94</v>
      </c>
      <c r="C48" s="16">
        <f>C34</f>
        <v>60</v>
      </c>
      <c r="D48" s="16">
        <f>D34</f>
        <v>80</v>
      </c>
      <c r="E48" s="4">
        <f t="shared" ref="E48:E50" si="9">C48+D48</f>
        <v>140</v>
      </c>
    </row>
    <row r="49" spans="2:5" ht="15.75" thickBot="1" x14ac:dyDescent="0.3">
      <c r="B49" s="15" t="s">
        <v>95</v>
      </c>
      <c r="C49" s="16">
        <f>C39</f>
        <v>28</v>
      </c>
      <c r="D49" s="16">
        <f>D39</f>
        <v>112</v>
      </c>
      <c r="E49" s="4">
        <f t="shared" si="9"/>
        <v>140</v>
      </c>
    </row>
    <row r="50" spans="2:5" x14ac:dyDescent="0.25">
      <c r="B50" s="6" t="s">
        <v>5</v>
      </c>
      <c r="C50" s="17">
        <f>C48+C49</f>
        <v>88</v>
      </c>
      <c r="D50" s="17">
        <f>D48+D49</f>
        <v>192</v>
      </c>
      <c r="E50" s="4">
        <f t="shared" si="9"/>
        <v>280</v>
      </c>
    </row>
    <row r="52" spans="2:5" ht="15.75" thickBot="1" x14ac:dyDescent="0.3">
      <c r="B52" t="s">
        <v>97</v>
      </c>
    </row>
    <row r="53" spans="2:5" ht="15.75" thickBot="1" x14ac:dyDescent="0.3">
      <c r="B53" s="2" t="s">
        <v>2</v>
      </c>
      <c r="C53" s="5">
        <f>C43 * D44 / D43 / C44</f>
        <v>3</v>
      </c>
      <c r="D53" s="4" t="str">
        <f ca="1">_xlfn.FORMULATEXT(C53)</f>
        <v>=C43 * D44 / D43 / C44</v>
      </c>
    </row>
    <row r="54" spans="2:5" ht="15.75" thickBot="1" x14ac:dyDescent="0.3">
      <c r="B54" s="2" t="s">
        <v>3</v>
      </c>
      <c r="C54" s="5">
        <f>C48 * D49 / D48 / C49</f>
        <v>3</v>
      </c>
      <c r="D54" s="4" t="str">
        <f ca="1">_xlfn.FORMULATEXT(C54)</f>
        <v>=C48 * D49 / D48 / C49</v>
      </c>
    </row>
    <row r="55" spans="2:5" ht="15.75" thickBot="1" x14ac:dyDescent="0.3">
      <c r="B55" s="6" t="s">
        <v>5</v>
      </c>
      <c r="C55" s="5">
        <f>C35 * D40 / D35 / C40</f>
        <v>2.189189189189189</v>
      </c>
      <c r="D55" s="4" t="str">
        <f ca="1">_xlfn.FORMULATEXT(C55)</f>
        <v>=C35 * D40 / D35 / C40</v>
      </c>
    </row>
    <row r="56" spans="2:5" x14ac:dyDescent="0.25">
      <c r="B56" s="6"/>
      <c r="C56" s="22"/>
      <c r="D56" s="4"/>
    </row>
    <row r="57" spans="2:5" ht="15.75" thickBot="1" x14ac:dyDescent="0.3">
      <c r="B57" s="23" t="s">
        <v>98</v>
      </c>
    </row>
    <row r="58" spans="2:5" ht="15.75" thickBot="1" x14ac:dyDescent="0.3">
      <c r="B58" s="24" t="s">
        <v>2</v>
      </c>
      <c r="C58" s="5">
        <f>C44 * D43 / D44 / C43</f>
        <v>0.33333333333333331</v>
      </c>
      <c r="D58" s="4" t="str">
        <f ca="1">_xlfn.FORMULATEXT(C58)</f>
        <v>=C44 * D43 / D44 / C43</v>
      </c>
    </row>
    <row r="59" spans="2:5" ht="15.75" thickBot="1" x14ac:dyDescent="0.3">
      <c r="B59" s="24" t="s">
        <v>3</v>
      </c>
      <c r="C59" s="5">
        <f>C49 * D48 / D49 / C48</f>
        <v>0.33333333333333331</v>
      </c>
      <c r="D59" s="4" t="str">
        <f ca="1">_xlfn.FORMULATEXT(C59)</f>
        <v>=C49 * D48 / D49 / C48</v>
      </c>
    </row>
    <row r="60" spans="2:5" ht="15.75" thickBot="1" x14ac:dyDescent="0.3">
      <c r="B60" s="25" t="s">
        <v>5</v>
      </c>
      <c r="C60" s="5">
        <f>C40 * D35 / D40 / C35</f>
        <v>0.4567901234567901</v>
      </c>
      <c r="D60" s="4" t="str">
        <f ca="1">_xlfn.FORMULATEXT(C60)</f>
        <v>=C40 * D35 / D40 / C35</v>
      </c>
    </row>
  </sheetData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B375-0B9E-4CD0-A96E-88DA3D26949D}">
  <dimension ref="B2:E30"/>
  <sheetViews>
    <sheetView topLeftCell="A19" workbookViewId="0">
      <selection activeCell="D20" sqref="D20"/>
    </sheetView>
  </sheetViews>
  <sheetFormatPr defaultRowHeight="15" x14ac:dyDescent="0.25"/>
  <cols>
    <col min="2" max="2" width="19.7109375" customWidth="1"/>
    <col min="3" max="3" width="64.7109375" customWidth="1"/>
    <col min="4" max="5" width="64.85546875" customWidth="1"/>
  </cols>
  <sheetData>
    <row r="2" spans="2:5" ht="15.75" thickBot="1" x14ac:dyDescent="0.3">
      <c r="B2" t="s">
        <v>6</v>
      </c>
      <c r="C2" s="3" t="s">
        <v>10</v>
      </c>
      <c r="D2" s="3" t="s">
        <v>11</v>
      </c>
    </row>
    <row r="3" spans="2:5" ht="15.75" thickBot="1" x14ac:dyDescent="0.3">
      <c r="B3" s="2" t="s">
        <v>12</v>
      </c>
      <c r="C3" s="1" t="s">
        <v>19</v>
      </c>
      <c r="D3" s="1" t="s">
        <v>21</v>
      </c>
      <c r="E3" s="4" t="s">
        <v>18</v>
      </c>
    </row>
    <row r="4" spans="2:5" ht="15.75" thickBot="1" x14ac:dyDescent="0.3">
      <c r="B4" s="2" t="s">
        <v>13</v>
      </c>
      <c r="C4" s="1" t="s">
        <v>20</v>
      </c>
      <c r="D4" s="1" t="s">
        <v>22</v>
      </c>
      <c r="E4" s="4" t="s">
        <v>17</v>
      </c>
    </row>
    <row r="5" spans="2:5" x14ac:dyDescent="0.25">
      <c r="C5" s="4" t="s">
        <v>14</v>
      </c>
      <c r="D5" s="4" t="s">
        <v>15</v>
      </c>
      <c r="E5" s="4" t="s">
        <v>16</v>
      </c>
    </row>
    <row r="7" spans="2:5" ht="15.75" thickBot="1" x14ac:dyDescent="0.3">
      <c r="B7" t="s">
        <v>4</v>
      </c>
      <c r="C7" s="3" t="s">
        <v>10</v>
      </c>
      <c r="D7" s="3" t="s">
        <v>11</v>
      </c>
    </row>
    <row r="8" spans="2:5" ht="15.75" thickBot="1" x14ac:dyDescent="0.3">
      <c r="B8" s="2" t="s">
        <v>12</v>
      </c>
      <c r="C8" s="1" t="s">
        <v>23</v>
      </c>
      <c r="D8" s="1" t="s">
        <v>25</v>
      </c>
    </row>
    <row r="9" spans="2:5" ht="15.75" thickBot="1" x14ac:dyDescent="0.3">
      <c r="B9" s="2" t="s">
        <v>13</v>
      </c>
      <c r="C9" s="1" t="s">
        <v>24</v>
      </c>
      <c r="D9" s="1" t="s">
        <v>26</v>
      </c>
    </row>
    <row r="12" spans="2:5" ht="15.75" thickBot="1" x14ac:dyDescent="0.3">
      <c r="B12" s="7" t="s">
        <v>7</v>
      </c>
      <c r="C12" s="8" t="s">
        <v>10</v>
      </c>
      <c r="D12" s="8" t="s">
        <v>11</v>
      </c>
      <c r="E12" s="7"/>
    </row>
    <row r="13" spans="2:5" ht="30.75" thickBot="1" x14ac:dyDescent="0.3">
      <c r="B13" s="9" t="s">
        <v>12</v>
      </c>
      <c r="C13" s="10" t="s">
        <v>27</v>
      </c>
      <c r="D13" s="10" t="s">
        <v>29</v>
      </c>
      <c r="E13" s="19" t="s">
        <v>77</v>
      </c>
    </row>
    <row r="14" spans="2:5" ht="30.75" thickBot="1" x14ac:dyDescent="0.3">
      <c r="B14" s="9" t="s">
        <v>13</v>
      </c>
      <c r="C14" s="10" t="s">
        <v>28</v>
      </c>
      <c r="D14" s="10" t="s">
        <v>30</v>
      </c>
      <c r="E14" s="19" t="s">
        <v>78</v>
      </c>
    </row>
    <row r="15" spans="2:5" ht="60" x14ac:dyDescent="0.25">
      <c r="B15" s="11" t="s">
        <v>5</v>
      </c>
      <c r="C15" s="19" t="s">
        <v>38</v>
      </c>
      <c r="D15" s="19" t="s">
        <v>39</v>
      </c>
      <c r="E15" s="19" t="s">
        <v>81</v>
      </c>
    </row>
    <row r="17" spans="2:5" ht="15.75" thickBot="1" x14ac:dyDescent="0.3">
      <c r="B17" s="7" t="s">
        <v>8</v>
      </c>
      <c r="C17" s="8" t="s">
        <v>10</v>
      </c>
      <c r="D17" s="8" t="s">
        <v>11</v>
      </c>
      <c r="E17" s="7"/>
    </row>
    <row r="18" spans="2:5" ht="30.75" thickBot="1" x14ac:dyDescent="0.3">
      <c r="B18" s="9" t="s">
        <v>12</v>
      </c>
      <c r="C18" s="10" t="s">
        <v>31</v>
      </c>
      <c r="D18" s="10" t="s">
        <v>32</v>
      </c>
      <c r="E18" s="19" t="s">
        <v>83</v>
      </c>
    </row>
    <row r="19" spans="2:5" ht="30.75" thickBot="1" x14ac:dyDescent="0.3">
      <c r="B19" s="9" t="s">
        <v>13</v>
      </c>
      <c r="C19" s="10" t="s">
        <v>33</v>
      </c>
      <c r="D19" s="10" t="s">
        <v>34</v>
      </c>
      <c r="E19" s="19" t="s">
        <v>84</v>
      </c>
    </row>
    <row r="20" spans="2:5" ht="60" x14ac:dyDescent="0.25">
      <c r="B20" s="11" t="s">
        <v>5</v>
      </c>
      <c r="C20" s="19" t="s">
        <v>40</v>
      </c>
      <c r="D20" s="19" t="s">
        <v>41</v>
      </c>
      <c r="E20" s="19" t="s">
        <v>85</v>
      </c>
    </row>
    <row r="22" spans="2:5" ht="15.75" thickBot="1" x14ac:dyDescent="0.3">
      <c r="B22" t="s">
        <v>35</v>
      </c>
    </row>
    <row r="23" spans="2:5" ht="15.75" thickBot="1" x14ac:dyDescent="0.3">
      <c r="B23" s="2" t="s">
        <v>12</v>
      </c>
      <c r="C23" s="5" t="s">
        <v>36</v>
      </c>
    </row>
    <row r="24" spans="2:5" ht="15.75" thickBot="1" x14ac:dyDescent="0.3">
      <c r="B24" s="2" t="s">
        <v>13</v>
      </c>
      <c r="C24" s="5" t="s">
        <v>37</v>
      </c>
    </row>
    <row r="25" spans="2:5" ht="90.75" thickBot="1" x14ac:dyDescent="0.3">
      <c r="B25" s="6" t="s">
        <v>5</v>
      </c>
      <c r="C25" s="20" t="s">
        <v>73</v>
      </c>
      <c r="D25" s="21"/>
    </row>
    <row r="27" spans="2:5" ht="15.75" thickBot="1" x14ac:dyDescent="0.3">
      <c r="B27" s="7" t="s">
        <v>9</v>
      </c>
      <c r="C27" s="8" t="s">
        <v>10</v>
      </c>
      <c r="D27" s="8" t="s">
        <v>11</v>
      </c>
      <c r="E27" s="7"/>
    </row>
    <row r="28" spans="2:5" ht="15.75" thickBot="1" x14ac:dyDescent="0.3">
      <c r="B28" s="9" t="s">
        <v>12</v>
      </c>
      <c r="C28" s="10" t="e">
        <f>C18/E18*E28</f>
        <v>#VALUE!</v>
      </c>
      <c r="D28" s="10" t="e">
        <f>E28-C28</f>
        <v>#VALUE!</v>
      </c>
      <c r="E28" s="18">
        <v>520</v>
      </c>
    </row>
    <row r="29" spans="2:5" ht="15.75" thickBot="1" x14ac:dyDescent="0.3">
      <c r="B29" s="9" t="s">
        <v>13</v>
      </c>
      <c r="C29" s="10" t="e">
        <f>C19/E19*E29</f>
        <v>#VALUE!</v>
      </c>
      <c r="D29" s="10" t="e">
        <f>E29-C29</f>
        <v>#VALUE!</v>
      </c>
      <c r="E29" s="18">
        <v>140</v>
      </c>
    </row>
    <row r="30" spans="2:5" x14ac:dyDescent="0.25">
      <c r="B30" s="11" t="s">
        <v>5</v>
      </c>
      <c r="C30" s="12" t="e">
        <f>C28+C29</f>
        <v>#VALUE!</v>
      </c>
      <c r="D30" s="12" t="e">
        <f>D28+D29</f>
        <v>#VALUE!</v>
      </c>
      <c r="E30" s="18"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E5F5-D0D1-4E2F-A7F4-50B9B104CD63}">
  <dimension ref="A1:E30"/>
  <sheetViews>
    <sheetView workbookViewId="0">
      <selection activeCell="E25" sqref="E25"/>
    </sheetView>
  </sheetViews>
  <sheetFormatPr defaultRowHeight="15" x14ac:dyDescent="0.25"/>
  <cols>
    <col min="2" max="2" width="19.7109375" customWidth="1"/>
    <col min="3" max="5" width="33.5703125" customWidth="1"/>
  </cols>
  <sheetData>
    <row r="1" spans="1:5" x14ac:dyDescent="0.25">
      <c r="A1" t="s">
        <v>42</v>
      </c>
    </row>
    <row r="2" spans="1:5" ht="15.75" thickBot="1" x14ac:dyDescent="0.3">
      <c r="B2" t="s">
        <v>6</v>
      </c>
      <c r="C2" s="3" t="s">
        <v>43</v>
      </c>
      <c r="D2" s="3" t="s">
        <v>45</v>
      </c>
    </row>
    <row r="3" spans="1:5" ht="15.75" thickBot="1" x14ac:dyDescent="0.3">
      <c r="B3" s="2" t="s">
        <v>51</v>
      </c>
      <c r="C3" s="1" t="s">
        <v>52</v>
      </c>
      <c r="D3" s="1" t="s">
        <v>53</v>
      </c>
      <c r="E3" s="4" t="s">
        <v>54</v>
      </c>
    </row>
    <row r="4" spans="1:5" ht="15.75" thickBot="1" x14ac:dyDescent="0.3">
      <c r="B4" s="2" t="s">
        <v>47</v>
      </c>
      <c r="C4" s="1" t="s">
        <v>48</v>
      </c>
      <c r="D4" s="1" t="s">
        <v>49</v>
      </c>
      <c r="E4" s="4" t="s">
        <v>50</v>
      </c>
    </row>
    <row r="5" spans="1:5" x14ac:dyDescent="0.25">
      <c r="C5" s="4" t="s">
        <v>44</v>
      </c>
      <c r="D5" s="4" t="s">
        <v>46</v>
      </c>
      <c r="E5" s="4" t="s">
        <v>16</v>
      </c>
    </row>
    <row r="7" spans="1:5" ht="15.75" thickBot="1" x14ac:dyDescent="0.3">
      <c r="B7" t="s">
        <v>4</v>
      </c>
      <c r="C7" s="3" t="s">
        <v>43</v>
      </c>
      <c r="D7" s="3" t="s">
        <v>45</v>
      </c>
    </row>
    <row r="8" spans="1:5" ht="15.75" thickBot="1" x14ac:dyDescent="0.3">
      <c r="B8" s="2" t="s">
        <v>51</v>
      </c>
      <c r="C8" s="1" t="s">
        <v>55</v>
      </c>
      <c r="D8" s="1" t="s">
        <v>56</v>
      </c>
    </row>
    <row r="9" spans="1:5" ht="15.75" thickBot="1" x14ac:dyDescent="0.3">
      <c r="B9" s="2" t="s">
        <v>47</v>
      </c>
      <c r="C9" s="1" t="s">
        <v>57</v>
      </c>
      <c r="D9" s="1" t="s">
        <v>58</v>
      </c>
    </row>
    <row r="12" spans="1:5" ht="15.75" thickBot="1" x14ac:dyDescent="0.3">
      <c r="B12" s="7" t="s">
        <v>7</v>
      </c>
      <c r="C12" s="8" t="s">
        <v>43</v>
      </c>
      <c r="D12" s="8" t="s">
        <v>45</v>
      </c>
      <c r="E12" s="7"/>
    </row>
    <row r="13" spans="1:5" ht="30.75" thickBot="1" x14ac:dyDescent="0.3">
      <c r="B13" s="9" t="s">
        <v>51</v>
      </c>
      <c r="C13" s="10" t="s">
        <v>59</v>
      </c>
      <c r="D13" s="10" t="s">
        <v>60</v>
      </c>
      <c r="E13" s="19" t="s">
        <v>75</v>
      </c>
    </row>
    <row r="14" spans="1:5" ht="30.75" thickBot="1" x14ac:dyDescent="0.3">
      <c r="B14" s="9" t="s">
        <v>47</v>
      </c>
      <c r="C14" s="10" t="s">
        <v>61</v>
      </c>
      <c r="D14" s="10" t="s">
        <v>62</v>
      </c>
      <c r="E14" s="19" t="s">
        <v>76</v>
      </c>
    </row>
    <row r="15" spans="1:5" ht="60" x14ac:dyDescent="0.25">
      <c r="B15" s="11" t="s">
        <v>5</v>
      </c>
      <c r="C15" s="19" t="s">
        <v>63</v>
      </c>
      <c r="D15" s="19" t="s">
        <v>64</v>
      </c>
      <c r="E15" s="19" t="s">
        <v>82</v>
      </c>
    </row>
    <row r="17" spans="2:5" ht="15.75" thickBot="1" x14ac:dyDescent="0.3">
      <c r="B17" s="7" t="s">
        <v>8</v>
      </c>
      <c r="C17" s="8" t="s">
        <v>43</v>
      </c>
      <c r="D17" s="8" t="s">
        <v>45</v>
      </c>
      <c r="E17" s="7"/>
    </row>
    <row r="18" spans="2:5" ht="30.75" thickBot="1" x14ac:dyDescent="0.3">
      <c r="B18" s="9" t="s">
        <v>51</v>
      </c>
      <c r="C18" s="10" t="s">
        <v>65</v>
      </c>
      <c r="D18" s="10" t="s">
        <v>66</v>
      </c>
      <c r="E18" s="19" t="s">
        <v>86</v>
      </c>
    </row>
    <row r="19" spans="2:5" ht="30.75" thickBot="1" x14ac:dyDescent="0.3">
      <c r="B19" s="9" t="s">
        <v>47</v>
      </c>
      <c r="C19" s="10" t="s">
        <v>67</v>
      </c>
      <c r="D19" s="10" t="s">
        <v>68</v>
      </c>
      <c r="E19" s="19" t="s">
        <v>87</v>
      </c>
    </row>
    <row r="20" spans="2:5" ht="60" x14ac:dyDescent="0.25">
      <c r="B20" s="11" t="s">
        <v>5</v>
      </c>
      <c r="C20" s="19" t="s">
        <v>69</v>
      </c>
      <c r="D20" s="19" t="s">
        <v>70</v>
      </c>
      <c r="E20" s="19" t="s">
        <v>88</v>
      </c>
    </row>
    <row r="22" spans="2:5" ht="15.75" thickBot="1" x14ac:dyDescent="0.3">
      <c r="B22" t="s">
        <v>35</v>
      </c>
    </row>
    <row r="23" spans="2:5" ht="15.75" thickBot="1" x14ac:dyDescent="0.3">
      <c r="B23" s="2" t="s">
        <v>51</v>
      </c>
      <c r="C23" s="5" t="s">
        <v>71</v>
      </c>
    </row>
    <row r="24" spans="2:5" ht="15.75" thickBot="1" x14ac:dyDescent="0.3">
      <c r="B24" s="2" t="s">
        <v>47</v>
      </c>
      <c r="C24" s="5" t="s">
        <v>72</v>
      </c>
    </row>
    <row r="25" spans="2:5" ht="60.75" thickBot="1" x14ac:dyDescent="0.3">
      <c r="B25" s="6" t="s">
        <v>5</v>
      </c>
      <c r="C25" s="20" t="s">
        <v>74</v>
      </c>
      <c r="D25" s="21"/>
    </row>
    <row r="27" spans="2:5" ht="15.75" thickBot="1" x14ac:dyDescent="0.3">
      <c r="B27" s="7" t="s">
        <v>9</v>
      </c>
      <c r="C27" s="8" t="s">
        <v>43</v>
      </c>
      <c r="D27" s="8" t="s">
        <v>45</v>
      </c>
      <c r="E27" s="7"/>
    </row>
    <row r="28" spans="2:5" ht="75.75" thickBot="1" x14ac:dyDescent="0.3">
      <c r="B28" s="9" t="s">
        <v>51</v>
      </c>
      <c r="C28" s="27" t="s">
        <v>89</v>
      </c>
      <c r="D28" s="27" t="s">
        <v>91</v>
      </c>
      <c r="E28" s="26" t="s">
        <v>75</v>
      </c>
    </row>
    <row r="29" spans="2:5" ht="75.75" thickBot="1" x14ac:dyDescent="0.3">
      <c r="B29" s="9" t="s">
        <v>47</v>
      </c>
      <c r="C29" s="27" t="s">
        <v>90</v>
      </c>
      <c r="D29" s="27" t="s">
        <v>92</v>
      </c>
      <c r="E29" s="26" t="s">
        <v>76</v>
      </c>
    </row>
    <row r="30" spans="2:5" ht="60" x14ac:dyDescent="0.25">
      <c r="B30" s="11" t="s">
        <v>5</v>
      </c>
      <c r="C30" s="12" t="e">
        <f>C28+C29</f>
        <v>#VALUE!</v>
      </c>
      <c r="D30" s="12" t="e">
        <f>D28+D29</f>
        <v>#VALUE!</v>
      </c>
      <c r="E30" s="2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 by MK</vt:lpstr>
      <vt:lpstr>Calculation in the Lecture</vt:lpstr>
      <vt:lpstr>n(Male = 1, Exposure = 1)</vt:lpstr>
      <vt:lpstr>n(M1, E1)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2020-10-31T05:43:45Z</dcterms:modified>
</cp:coreProperties>
</file>