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bi\Documents\BSAN Data Models Decision Analytics\Class Exercise 4\"/>
    </mc:Choice>
  </mc:AlternateContent>
  <xr:revisionPtr revIDLastSave="0" documentId="13_ncr:1_{1AEDDEED-3BF3-482D-AC97-83A5D9816A9E}" xr6:coauthVersionLast="47" xr6:coauthVersionMax="47" xr10:uidLastSave="{00000000-0000-0000-0000-000000000000}"/>
  <bookViews>
    <workbookView xWindow="-108" yWindow="-108" windowWidth="23256" windowHeight="12456" tabRatio="902" activeTab="5" xr2:uid="{1E2611F7-3F61-43DF-A86A-DA121B5B632B}"/>
  </bookViews>
  <sheets>
    <sheet name="Plant Capacities" sheetId="2" r:id="rId1"/>
    <sheet name="Transportation Costs" sheetId="3" r:id="rId2"/>
    <sheet name="DC Capacities" sheetId="4" r:id="rId3"/>
    <sheet name="DC Processing Costs " sheetId="5" r:id="rId4"/>
    <sheet name="Historical Demand" sheetId="6" r:id="rId5"/>
    <sheet name="Linear Programming Model" sheetId="7" r:id="rId6"/>
  </sheets>
  <definedNames>
    <definedName name="solver_adj" localSheetId="5" hidden="1">'Linear Programming Model'!$B$4:$E$6,'Linear Programming Model'!$J$7:$M$9</definedName>
    <definedName name="solver_cvg" localSheetId="5" hidden="1">0.0001</definedName>
    <definedName name="solver_drv" localSheetId="5" hidden="1">2</definedName>
    <definedName name="solver_eng" localSheetId="5" hidden="1">2</definedName>
    <definedName name="solver_est" localSheetId="5" hidden="1">1</definedName>
    <definedName name="solver_itr" localSheetId="5" hidden="1">2147483647</definedName>
    <definedName name="solver_lhs1" localSheetId="5" hidden="1">'Linear Programming Model'!$B$7:$E$7</definedName>
    <definedName name="solver_lhs2" localSheetId="5" hidden="1">'Linear Programming Model'!$F$4:$F$6</definedName>
    <definedName name="solver_lhs3" localSheetId="5" hidden="1">'Linear Programming Model'!$J$10:$M$10</definedName>
    <definedName name="solver_lhs4" localSheetId="5" hidden="1">'Linear Programming Model'!$N$7:$N$9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4</definedName>
    <definedName name="solver_nwt" localSheetId="5" hidden="1">1</definedName>
    <definedName name="solver_opt" localSheetId="5" hidden="1">'Linear Programming Model'!$J$4</definedName>
    <definedName name="solver_pre" localSheetId="5" hidden="1">0.000001</definedName>
    <definedName name="solver_rbv" localSheetId="5" hidden="1">2</definedName>
    <definedName name="solver_rel1" localSheetId="5" hidden="1">1</definedName>
    <definedName name="solver_rel2" localSheetId="5" hidden="1">3</definedName>
    <definedName name="solver_rel3" localSheetId="5" hidden="1">1</definedName>
    <definedName name="solver_rel4" localSheetId="5" hidden="1">3</definedName>
    <definedName name="solver_rhs1" localSheetId="5" hidden="1">'Linear Programming Model'!$B$8:$E$8</definedName>
    <definedName name="solver_rhs2" localSheetId="5" hidden="1">'Linear Programming Model'!$G$4:$G$6</definedName>
    <definedName name="solver_rhs3" localSheetId="5" hidden="1">'Linear Programming Model'!$J$11:$M$11</definedName>
    <definedName name="solver_rhs4" localSheetId="5" hidden="1">'Linear Programming Model'!$O$7:$O$9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7" l="1"/>
  <c r="M16" i="7"/>
  <c r="M14" i="7"/>
  <c r="L15" i="7"/>
  <c r="L17" i="7" s="1"/>
  <c r="L16" i="7"/>
  <c r="L14" i="7"/>
  <c r="K15" i="7"/>
  <c r="K16" i="7"/>
  <c r="K14" i="7"/>
  <c r="J15" i="7"/>
  <c r="J16" i="7"/>
  <c r="J14" i="7"/>
  <c r="K10" i="7"/>
  <c r="L10" i="7"/>
  <c r="M10" i="7"/>
  <c r="J10" i="7"/>
  <c r="E15" i="7"/>
  <c r="N8" i="7"/>
  <c r="N9" i="7"/>
  <c r="N7" i="7"/>
  <c r="F8" i="7"/>
  <c r="G7" i="7"/>
  <c r="B13" i="7"/>
  <c r="E14" i="7"/>
  <c r="E13" i="7"/>
  <c r="D14" i="7"/>
  <c r="D15" i="7"/>
  <c r="D13" i="7"/>
  <c r="C14" i="7"/>
  <c r="C15" i="7"/>
  <c r="C13" i="7"/>
  <c r="C16" i="7" s="1"/>
  <c r="B14" i="7"/>
  <c r="B15" i="7"/>
  <c r="C7" i="7"/>
  <c r="D7" i="7"/>
  <c r="E7" i="7"/>
  <c r="B7" i="7"/>
  <c r="F6" i="7"/>
  <c r="F5" i="7"/>
  <c r="F4" i="7"/>
  <c r="K17" i="7" l="1"/>
  <c r="J17" i="7"/>
  <c r="M17" i="7"/>
  <c r="N15" i="7"/>
  <c r="N16" i="7"/>
  <c r="N14" i="7"/>
  <c r="F14" i="7"/>
  <c r="D16" i="7"/>
  <c r="B16" i="7"/>
  <c r="F15" i="7"/>
  <c r="E16" i="7"/>
  <c r="F13" i="7"/>
  <c r="J3" i="7" l="1"/>
  <c r="J2" i="7"/>
  <c r="J4" i="7" s="1"/>
  <c r="K5" i="6" l="1"/>
  <c r="J4" i="6"/>
  <c r="J3" i="6"/>
</calcChain>
</file>

<file path=xl/sharedStrings.xml><?xml version="1.0" encoding="utf-8"?>
<sst xmlns="http://schemas.openxmlformats.org/spreadsheetml/2006/main" count="105" uniqueCount="28">
  <si>
    <t>Year:</t>
  </si>
  <si>
    <t>Just Sports</t>
  </si>
  <si>
    <t>Sports'N Stuff</t>
  </si>
  <si>
    <t>The Sports Dude</t>
  </si>
  <si>
    <t>Retailer</t>
  </si>
  <si>
    <t xml:space="preserve">Plant </t>
  </si>
  <si>
    <t>Annual Capacity</t>
  </si>
  <si>
    <t>Detroit</t>
  </si>
  <si>
    <t>Los Angeles</t>
  </si>
  <si>
    <t>Austin</t>
  </si>
  <si>
    <t>Shipping Costs ($ per skateboard)</t>
  </si>
  <si>
    <t>Iowa</t>
  </si>
  <si>
    <t>Maryland</t>
  </si>
  <si>
    <t>Idaho</t>
  </si>
  <si>
    <t>Arkansas</t>
  </si>
  <si>
    <t>DC</t>
  </si>
  <si>
    <t>Processing Cost ($/skateboard)</t>
  </si>
  <si>
    <t>8 Forecast</t>
  </si>
  <si>
    <t>Total Shipped</t>
  </si>
  <si>
    <t>Capacity</t>
  </si>
  <si>
    <t>Total Cost</t>
  </si>
  <si>
    <t>Cost/Skateboard</t>
  </si>
  <si>
    <t>Total Ship/Processing Cost - Retailers</t>
  </si>
  <si>
    <t>Total Ship/Processing Cost - Plants</t>
  </si>
  <si>
    <t>Demand</t>
  </si>
  <si>
    <t>Supply Table - Retailers</t>
  </si>
  <si>
    <t>Supply Table - Plants</t>
  </si>
  <si>
    <t>Cost Table -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</si>
</sst>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1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1" fillId="0" borderId="0" xfId="0" applyFont="1" applyAlignment="1"/>
    <xf numFmtId="164" fontId="1" fillId="0" borderId="0" xfId="0" applyNumberFormat="1" applyFont="1"/>
    <xf numFmtId="171" fontId="0" fillId="0" borderId="0" xfId="0" applyNumberFormat="1"/>
    <xf numFmtId="164" fontId="0" fillId="2" borderId="0" xfId="0" applyNumberFormat="1" applyFill="1"/>
    <xf numFmtId="1" fontId="0" fillId="3" borderId="0" xfId="0" applyNumberFormat="1" applyFill="1"/>
    <xf numFmtId="1" fontId="0" fillId="3" borderId="0" xfId="0" applyNumberFormat="1" applyFill="1" applyAlignment="1">
      <alignment vertical="center"/>
    </xf>
    <xf numFmtId="1" fontId="0" fillId="4" borderId="0" xfId="0" applyNumberFormat="1" applyFill="1"/>
    <xf numFmtId="0" fontId="0" fillId="4" borderId="0" xfId="0" applyFill="1"/>
    <xf numFmtId="164" fontId="0" fillId="4" borderId="0" xfId="0" applyNumberFormat="1" applyFill="1" applyAlignment="1">
      <alignment vertical="center"/>
    </xf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 Sports Dude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16972878390201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'Historical Demand'!$B$2:$H$2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'Historical Demand'!$B$5:$H$5</c:f>
              <c:numCache>
                <c:formatCode>General</c:formatCode>
                <c:ptCount val="7"/>
                <c:pt idx="0">
                  <c:v>31600</c:v>
                </c:pt>
                <c:pt idx="1">
                  <c:v>42000</c:v>
                </c:pt>
                <c:pt idx="2">
                  <c:v>42500</c:v>
                </c:pt>
                <c:pt idx="3">
                  <c:v>50400</c:v>
                </c:pt>
                <c:pt idx="4">
                  <c:v>52400</c:v>
                </c:pt>
                <c:pt idx="5">
                  <c:v>57900</c:v>
                </c:pt>
                <c:pt idx="6">
                  <c:v>63400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5-4BD8-A559-5AA206A4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734144"/>
        <c:axId val="1287732224"/>
      </c:scatterChart>
      <c:valAx>
        <c:axId val="12877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32224"/>
        <c:crosses val="autoZero"/>
        <c:crossBetween val="midCat"/>
      </c:valAx>
      <c:valAx>
        <c:axId val="12877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6</xdr:row>
      <xdr:rowOff>57150</xdr:rowOff>
    </xdr:from>
    <xdr:to>
      <xdr:col>11</xdr:col>
      <xdr:colOff>350520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EB574-6AB6-684A-2D50-23AFED97B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34F6-AEC9-4E6F-B1DF-C8786FC56F9F}">
  <dimension ref="A1:B4"/>
  <sheetViews>
    <sheetView workbookViewId="0">
      <selection sqref="A1:B4"/>
    </sheetView>
  </sheetViews>
  <sheetFormatPr defaultColWidth="9.109375" defaultRowHeight="14.4" x14ac:dyDescent="0.3"/>
  <cols>
    <col min="1" max="1" width="11.44140625" bestFit="1" customWidth="1"/>
    <col min="2" max="2" width="16.88671875" bestFit="1" customWidth="1"/>
  </cols>
  <sheetData>
    <row r="1" spans="1:2" x14ac:dyDescent="0.3">
      <c r="A1" s="1" t="s">
        <v>5</v>
      </c>
      <c r="B1" s="1" t="s">
        <v>6</v>
      </c>
    </row>
    <row r="2" spans="1:2" x14ac:dyDescent="0.3">
      <c r="A2" t="s">
        <v>9</v>
      </c>
      <c r="B2">
        <v>70000</v>
      </c>
    </row>
    <row r="3" spans="1:2" x14ac:dyDescent="0.3">
      <c r="A3" t="s">
        <v>7</v>
      </c>
      <c r="B3">
        <v>35000</v>
      </c>
    </row>
    <row r="4" spans="1:2" x14ac:dyDescent="0.3">
      <c r="A4" t="s">
        <v>8</v>
      </c>
      <c r="B4">
        <v>35000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C00E-C5E1-40FD-AD5F-D5D2E3D12003}">
  <dimension ref="A1:E11"/>
  <sheetViews>
    <sheetView workbookViewId="0">
      <selection activeCell="E11" sqref="A1:E11"/>
    </sheetView>
  </sheetViews>
  <sheetFormatPr defaultColWidth="9.109375" defaultRowHeight="14.4" x14ac:dyDescent="0.3"/>
  <cols>
    <col min="1" max="1" width="16" bestFit="1" customWidth="1"/>
    <col min="3" max="3" width="10.44140625" bestFit="1" customWidth="1"/>
    <col min="5" max="5" width="10.109375" bestFit="1" customWidth="1"/>
    <col min="14" max="14" width="42.109375" bestFit="1" customWidth="1"/>
  </cols>
  <sheetData>
    <row r="1" spans="1:5" x14ac:dyDescent="0.3">
      <c r="B1" s="7" t="s">
        <v>10</v>
      </c>
      <c r="C1" s="7"/>
      <c r="D1" s="7"/>
      <c r="E1" s="7"/>
    </row>
    <row r="3" spans="1:5" x14ac:dyDescent="0.3">
      <c r="B3" s="2" t="s">
        <v>11</v>
      </c>
      <c r="C3" s="3" t="s">
        <v>12</v>
      </c>
      <c r="D3" s="3" t="s">
        <v>13</v>
      </c>
      <c r="E3" s="3" t="s">
        <v>14</v>
      </c>
    </row>
    <row r="4" spans="1:5" x14ac:dyDescent="0.3">
      <c r="A4" s="1" t="s">
        <v>7</v>
      </c>
      <c r="B4" s="4">
        <v>25</v>
      </c>
      <c r="C4" s="5">
        <v>25</v>
      </c>
      <c r="D4" s="5">
        <v>35</v>
      </c>
      <c r="E4" s="5">
        <v>40</v>
      </c>
    </row>
    <row r="5" spans="1:5" x14ac:dyDescent="0.3">
      <c r="A5" s="1" t="s">
        <v>8</v>
      </c>
      <c r="B5" s="4">
        <v>35</v>
      </c>
      <c r="C5" s="5">
        <v>45</v>
      </c>
      <c r="D5" s="5">
        <v>35</v>
      </c>
      <c r="E5" s="5">
        <v>42.5</v>
      </c>
    </row>
    <row r="6" spans="1:5" x14ac:dyDescent="0.3">
      <c r="A6" s="1" t="s">
        <v>9</v>
      </c>
      <c r="B6" s="4">
        <v>40</v>
      </c>
      <c r="C6" s="5">
        <v>40</v>
      </c>
      <c r="D6" s="5">
        <v>42.5</v>
      </c>
      <c r="E6" s="5">
        <v>32.5</v>
      </c>
    </row>
    <row r="7" spans="1:5" x14ac:dyDescent="0.3">
      <c r="B7" s="6"/>
    </row>
    <row r="8" spans="1:5" x14ac:dyDescent="0.3">
      <c r="B8" s="2" t="s">
        <v>11</v>
      </c>
      <c r="C8" s="3" t="s">
        <v>12</v>
      </c>
      <c r="D8" s="3" t="s">
        <v>13</v>
      </c>
      <c r="E8" s="3" t="s">
        <v>14</v>
      </c>
    </row>
    <row r="9" spans="1:5" x14ac:dyDescent="0.3">
      <c r="A9" t="s">
        <v>1</v>
      </c>
      <c r="B9" s="4">
        <v>30</v>
      </c>
      <c r="C9" s="5">
        <v>20</v>
      </c>
      <c r="D9" s="5">
        <v>35</v>
      </c>
      <c r="E9" s="5">
        <v>27.5</v>
      </c>
    </row>
    <row r="10" spans="1:5" x14ac:dyDescent="0.3">
      <c r="A10" t="s">
        <v>2</v>
      </c>
      <c r="B10" s="5">
        <v>27.5</v>
      </c>
      <c r="C10" s="5">
        <v>32.5</v>
      </c>
      <c r="D10" s="5">
        <v>40</v>
      </c>
      <c r="E10" s="5">
        <v>25</v>
      </c>
    </row>
    <row r="11" spans="1:5" x14ac:dyDescent="0.3">
      <c r="A11" t="s">
        <v>3</v>
      </c>
      <c r="B11" s="5">
        <v>30</v>
      </c>
      <c r="C11" s="5">
        <v>40</v>
      </c>
      <c r="D11" s="5">
        <v>32.5</v>
      </c>
      <c r="E11" s="5">
        <v>42.5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0430-6EC6-4F0F-8505-1A3A4953100A}">
  <dimension ref="A1:B5"/>
  <sheetViews>
    <sheetView workbookViewId="0">
      <selection activeCell="B2" sqref="B2"/>
    </sheetView>
  </sheetViews>
  <sheetFormatPr defaultColWidth="9.109375" defaultRowHeight="14.4" x14ac:dyDescent="0.3"/>
  <cols>
    <col min="1" max="1" width="13.88671875" customWidth="1"/>
    <col min="2" max="2" width="16.88671875" bestFit="1" customWidth="1"/>
  </cols>
  <sheetData>
    <row r="1" spans="1:2" x14ac:dyDescent="0.3">
      <c r="A1" s="3" t="s">
        <v>15</v>
      </c>
      <c r="B1" s="3" t="s">
        <v>6</v>
      </c>
    </row>
    <row r="2" spans="1:2" x14ac:dyDescent="0.3">
      <c r="A2" t="s">
        <v>11</v>
      </c>
      <c r="B2">
        <v>50000</v>
      </c>
    </row>
    <row r="3" spans="1:2" x14ac:dyDescent="0.3">
      <c r="A3" t="s">
        <v>12</v>
      </c>
      <c r="B3">
        <v>50000</v>
      </c>
    </row>
    <row r="4" spans="1:2" x14ac:dyDescent="0.3">
      <c r="A4" t="s">
        <v>13</v>
      </c>
      <c r="B4">
        <v>50000</v>
      </c>
    </row>
    <row r="5" spans="1:2" x14ac:dyDescent="0.3">
      <c r="A5" t="s">
        <v>14</v>
      </c>
      <c r="B5">
        <v>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6E34A-7E2E-4D9E-A4FA-AF5401D1D1B9}">
  <dimension ref="A1:B5"/>
  <sheetViews>
    <sheetView workbookViewId="0">
      <selection activeCell="B2" sqref="B2"/>
    </sheetView>
  </sheetViews>
  <sheetFormatPr defaultColWidth="9.109375" defaultRowHeight="14.4" x14ac:dyDescent="0.3"/>
  <cols>
    <col min="2" max="2" width="31.6640625" bestFit="1" customWidth="1"/>
  </cols>
  <sheetData>
    <row r="1" spans="1:2" x14ac:dyDescent="0.3">
      <c r="A1" s="3" t="s">
        <v>15</v>
      </c>
      <c r="B1" s="3" t="s">
        <v>16</v>
      </c>
    </row>
    <row r="2" spans="1:2" x14ac:dyDescent="0.3">
      <c r="A2" t="s">
        <v>11</v>
      </c>
      <c r="B2" s="5">
        <v>1.34</v>
      </c>
    </row>
    <row r="3" spans="1:2" x14ac:dyDescent="0.3">
      <c r="A3" t="s">
        <v>12</v>
      </c>
      <c r="B3" s="5">
        <v>1.62</v>
      </c>
    </row>
    <row r="4" spans="1:2" x14ac:dyDescent="0.3">
      <c r="A4" t="s">
        <v>13</v>
      </c>
      <c r="B4" s="5">
        <v>1.3</v>
      </c>
    </row>
    <row r="5" spans="1:2" x14ac:dyDescent="0.3">
      <c r="A5" t="s">
        <v>14</v>
      </c>
      <c r="B5" s="5">
        <v>1.38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E087-F76A-4843-9BDC-8EAEEC21044C}">
  <dimension ref="A1:K5"/>
  <sheetViews>
    <sheetView workbookViewId="0">
      <selection activeCell="N5" sqref="N5"/>
    </sheetView>
  </sheetViews>
  <sheetFormatPr defaultColWidth="9.109375" defaultRowHeight="14.4" x14ac:dyDescent="0.3"/>
  <cols>
    <col min="1" max="1" width="17.44140625" bestFit="1" customWidth="1"/>
  </cols>
  <sheetData>
    <row r="1" spans="1:11" x14ac:dyDescent="0.3">
      <c r="B1" s="1"/>
      <c r="C1" s="1"/>
      <c r="D1" s="1"/>
      <c r="E1" s="1" t="s">
        <v>0</v>
      </c>
      <c r="F1" s="1"/>
      <c r="G1" s="1"/>
      <c r="H1" s="1"/>
    </row>
    <row r="2" spans="1:11" x14ac:dyDescent="0.3">
      <c r="A2" s="1" t="s">
        <v>4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J2" t="s">
        <v>17</v>
      </c>
    </row>
    <row r="3" spans="1:11" x14ac:dyDescent="0.3">
      <c r="A3" s="1" t="s">
        <v>1</v>
      </c>
      <c r="B3">
        <v>20300</v>
      </c>
      <c r="C3">
        <v>19100</v>
      </c>
      <c r="D3">
        <v>20000</v>
      </c>
      <c r="E3">
        <v>20400</v>
      </c>
      <c r="F3">
        <v>19800</v>
      </c>
      <c r="G3">
        <v>19500</v>
      </c>
      <c r="H3">
        <v>20500</v>
      </c>
      <c r="J3" s="8">
        <f>AVERAGE(B3:H3)</f>
        <v>19942.857142857141</v>
      </c>
    </row>
    <row r="4" spans="1:11" x14ac:dyDescent="0.3">
      <c r="A4" s="1" t="s">
        <v>2</v>
      </c>
      <c r="B4">
        <v>49100</v>
      </c>
      <c r="C4">
        <v>49500</v>
      </c>
      <c r="D4">
        <v>50900</v>
      </c>
      <c r="E4">
        <v>49000</v>
      </c>
      <c r="F4">
        <v>50300</v>
      </c>
      <c r="G4">
        <v>49000</v>
      </c>
      <c r="H4">
        <v>49400</v>
      </c>
      <c r="J4">
        <f>AVERAGE(B4:H4)</f>
        <v>49600</v>
      </c>
    </row>
    <row r="5" spans="1:11" x14ac:dyDescent="0.3">
      <c r="A5" s="1" t="s">
        <v>3</v>
      </c>
      <c r="B5">
        <v>31600</v>
      </c>
      <c r="C5">
        <v>42000</v>
      </c>
      <c r="D5">
        <v>42500</v>
      </c>
      <c r="E5">
        <v>50400</v>
      </c>
      <c r="F5">
        <v>52400</v>
      </c>
      <c r="G5">
        <v>57900</v>
      </c>
      <c r="H5">
        <v>63400</v>
      </c>
      <c r="J5">
        <v>68000</v>
      </c>
      <c r="K5">
        <f>4896.4*8+29014</f>
        <v>68185.2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4FC64-0C29-4FCE-A2DC-D29B33D09ABB}">
  <dimension ref="A2:O29"/>
  <sheetViews>
    <sheetView tabSelected="1" workbookViewId="0">
      <selection activeCell="P10" sqref="P10"/>
    </sheetView>
  </sheetViews>
  <sheetFormatPr defaultRowHeight="14.4" x14ac:dyDescent="0.3"/>
  <cols>
    <col min="1" max="1" width="29.6640625" bestFit="1" customWidth="1"/>
    <col min="2" max="2" width="15.33203125" bestFit="1" customWidth="1"/>
    <col min="3" max="3" width="9.109375" bestFit="1" customWidth="1"/>
    <col min="4" max="5" width="9.88671875" bestFit="1" customWidth="1"/>
    <col min="6" max="6" width="12" bestFit="1" customWidth="1"/>
    <col min="7" max="7" width="11" bestFit="1" customWidth="1"/>
    <col min="8" max="8" width="16.21875" bestFit="1" customWidth="1"/>
    <col min="9" max="9" width="31.5546875" bestFit="1" customWidth="1"/>
    <col min="10" max="10" width="13.5546875" bestFit="1" customWidth="1"/>
    <col min="11" max="12" width="11" bestFit="1" customWidth="1"/>
    <col min="13" max="14" width="12.44140625" bestFit="1" customWidth="1"/>
    <col min="15" max="15" width="7.77734375" bestFit="1" customWidth="1"/>
    <col min="17" max="17" width="16.21875" bestFit="1" customWidth="1"/>
  </cols>
  <sheetData>
    <row r="2" spans="1:15" x14ac:dyDescent="0.3">
      <c r="I2" t="s">
        <v>23</v>
      </c>
      <c r="J2" s="5">
        <f>SUM(F13:F15, B16:E16)</f>
        <v>9429200</v>
      </c>
    </row>
    <row r="3" spans="1:15" x14ac:dyDescent="0.3">
      <c r="A3" s="3" t="s">
        <v>26</v>
      </c>
      <c r="B3" s="1" t="s">
        <v>11</v>
      </c>
      <c r="C3" s="1" t="s">
        <v>12</v>
      </c>
      <c r="D3" s="1" t="s">
        <v>13</v>
      </c>
      <c r="E3" s="1" t="s">
        <v>14</v>
      </c>
      <c r="F3" t="s">
        <v>18</v>
      </c>
      <c r="G3" t="s">
        <v>19</v>
      </c>
      <c r="I3" s="1" t="s">
        <v>22</v>
      </c>
      <c r="J3" s="10">
        <f>SUM(J17:M17,N14:N16)</f>
        <v>7830025.1428571427</v>
      </c>
    </row>
    <row r="4" spans="1:15" x14ac:dyDescent="0.3">
      <c r="A4" s="1" t="s">
        <v>7</v>
      </c>
      <c r="B4" s="14">
        <v>35000</v>
      </c>
      <c r="C4" s="13">
        <v>0</v>
      </c>
      <c r="D4" s="13">
        <v>0</v>
      </c>
      <c r="E4" s="13">
        <v>0</v>
      </c>
      <c r="F4" s="8">
        <f>SUM(B4:E4)</f>
        <v>35000</v>
      </c>
      <c r="G4" s="15">
        <v>35000</v>
      </c>
      <c r="I4" t="s">
        <v>20</v>
      </c>
      <c r="J4" s="12">
        <f>J2+J3</f>
        <v>17259225.142857142</v>
      </c>
    </row>
    <row r="5" spans="1:15" x14ac:dyDescent="0.3">
      <c r="A5" s="1" t="s">
        <v>8</v>
      </c>
      <c r="B5" s="13">
        <v>0</v>
      </c>
      <c r="C5" s="13">
        <v>0</v>
      </c>
      <c r="D5" s="13">
        <v>35000</v>
      </c>
      <c r="E5" s="13">
        <v>0</v>
      </c>
      <c r="F5" s="8">
        <f>SUM(B5:E5)</f>
        <v>35000</v>
      </c>
      <c r="G5" s="15">
        <v>35000</v>
      </c>
    </row>
    <row r="6" spans="1:15" x14ac:dyDescent="0.3">
      <c r="A6" s="1" t="s">
        <v>9</v>
      </c>
      <c r="B6" s="13">
        <v>15000</v>
      </c>
      <c r="C6" s="13">
        <v>5000</v>
      </c>
      <c r="D6" s="13">
        <v>0</v>
      </c>
      <c r="E6" s="13">
        <v>50000</v>
      </c>
      <c r="F6" s="8">
        <f>SUM(B6:E6)</f>
        <v>70000</v>
      </c>
      <c r="G6" s="15">
        <v>70000</v>
      </c>
      <c r="I6" s="3" t="s">
        <v>25</v>
      </c>
      <c r="J6" t="s">
        <v>11</v>
      </c>
      <c r="K6" t="s">
        <v>12</v>
      </c>
      <c r="L6" t="s">
        <v>13</v>
      </c>
      <c r="M6" t="s">
        <v>14</v>
      </c>
      <c r="N6" t="s">
        <v>18</v>
      </c>
      <c r="O6" t="s">
        <v>24</v>
      </c>
    </row>
    <row r="7" spans="1:15" x14ac:dyDescent="0.3">
      <c r="A7" t="s">
        <v>18</v>
      </c>
      <c r="B7" s="8">
        <f>SUM(B4:B6)</f>
        <v>50000</v>
      </c>
      <c r="C7" s="8">
        <f t="shared" ref="C7:E7" si="0">SUM(C4:C6)</f>
        <v>5000</v>
      </c>
      <c r="D7" s="8">
        <f t="shared" si="0"/>
        <v>35000</v>
      </c>
      <c r="E7" s="8">
        <f t="shared" si="0"/>
        <v>50000</v>
      </c>
      <c r="F7" s="8"/>
      <c r="G7" s="8">
        <f>SUM(G4:G6)</f>
        <v>140000</v>
      </c>
      <c r="I7" t="s">
        <v>1</v>
      </c>
      <c r="J7" s="13">
        <v>0</v>
      </c>
      <c r="K7" s="13">
        <v>19942.857142857141</v>
      </c>
      <c r="L7" s="13">
        <v>0</v>
      </c>
      <c r="M7" s="13">
        <v>0</v>
      </c>
      <c r="N7" s="8">
        <f>SUM(J7:M7)</f>
        <v>19942.857142857141</v>
      </c>
      <c r="O7" s="15">
        <v>19942.857142857141</v>
      </c>
    </row>
    <row r="8" spans="1:15" x14ac:dyDescent="0.3">
      <c r="A8" t="s">
        <v>19</v>
      </c>
      <c r="B8" s="15">
        <v>50000</v>
      </c>
      <c r="C8" s="15">
        <v>50000</v>
      </c>
      <c r="D8" s="15">
        <v>50000</v>
      </c>
      <c r="E8" s="15">
        <v>50000</v>
      </c>
      <c r="F8" s="8">
        <f>SUM(B8:E8)</f>
        <v>200000</v>
      </c>
      <c r="G8" s="8"/>
      <c r="I8" t="s">
        <v>2</v>
      </c>
      <c r="J8" s="13">
        <v>0</v>
      </c>
      <c r="K8" s="13">
        <v>0</v>
      </c>
      <c r="L8" s="13">
        <v>0</v>
      </c>
      <c r="M8" s="13">
        <v>49600</v>
      </c>
      <c r="N8" s="8">
        <f t="shared" ref="N8:N9" si="1">SUM(J8:M8)</f>
        <v>49600</v>
      </c>
      <c r="O8" s="16">
        <v>49600</v>
      </c>
    </row>
    <row r="9" spans="1:15" x14ac:dyDescent="0.3">
      <c r="I9" t="s">
        <v>3</v>
      </c>
      <c r="J9" s="13">
        <v>50000</v>
      </c>
      <c r="K9" s="13">
        <v>0</v>
      </c>
      <c r="L9" s="13">
        <v>18000.000000000004</v>
      </c>
      <c r="M9" s="13">
        <v>0</v>
      </c>
      <c r="N9" s="8">
        <f t="shared" si="1"/>
        <v>68000</v>
      </c>
      <c r="O9" s="16">
        <v>68000</v>
      </c>
    </row>
    <row r="10" spans="1:15" x14ac:dyDescent="0.3">
      <c r="I10" t="s">
        <v>18</v>
      </c>
      <c r="J10" s="8">
        <f>SUM(J7:J9)</f>
        <v>50000</v>
      </c>
      <c r="K10" s="8">
        <f t="shared" ref="K10:M10" si="2">SUM(K7:K9)</f>
        <v>19942.857142857141</v>
      </c>
      <c r="L10" s="8">
        <f t="shared" si="2"/>
        <v>18000.000000000004</v>
      </c>
      <c r="M10" s="8">
        <f t="shared" si="2"/>
        <v>49600</v>
      </c>
      <c r="O10" s="8"/>
    </row>
    <row r="11" spans="1:15" x14ac:dyDescent="0.3">
      <c r="I11" t="s">
        <v>19</v>
      </c>
      <c r="J11" s="15">
        <v>50000</v>
      </c>
      <c r="K11" s="15">
        <v>50000</v>
      </c>
      <c r="L11" s="15">
        <v>50000</v>
      </c>
      <c r="M11" s="15">
        <v>50000</v>
      </c>
    </row>
    <row r="12" spans="1:15" x14ac:dyDescent="0.3">
      <c r="A12" s="3" t="s">
        <v>27</v>
      </c>
      <c r="B12" t="s">
        <v>11</v>
      </c>
      <c r="C12" t="s">
        <v>12</v>
      </c>
      <c r="D12" t="s">
        <v>13</v>
      </c>
      <c r="E12" t="s">
        <v>14</v>
      </c>
      <c r="F12" t="s">
        <v>20</v>
      </c>
    </row>
    <row r="13" spans="1:15" x14ac:dyDescent="0.3">
      <c r="A13" t="s">
        <v>7</v>
      </c>
      <c r="B13" s="11">
        <f>B4*(B21+$B$26)</f>
        <v>921900</v>
      </c>
      <c r="C13" s="11">
        <f>C4*(C21+$B$27)</f>
        <v>0</v>
      </c>
      <c r="D13" s="11">
        <f>D4*(D21+$B$28)</f>
        <v>0</v>
      </c>
      <c r="E13" s="11">
        <f>E4*(E21+$B$29)</f>
        <v>0</v>
      </c>
      <c r="F13" s="11">
        <f>SUM(B13:E13)</f>
        <v>921900</v>
      </c>
      <c r="J13" t="s">
        <v>11</v>
      </c>
      <c r="K13" t="s">
        <v>12</v>
      </c>
      <c r="L13" t="s">
        <v>13</v>
      </c>
      <c r="M13" t="s">
        <v>14</v>
      </c>
      <c r="N13" t="s">
        <v>20</v>
      </c>
    </row>
    <row r="14" spans="1:15" x14ac:dyDescent="0.3">
      <c r="A14" t="s">
        <v>8</v>
      </c>
      <c r="B14" s="11">
        <f>B5*(B22+$B$26)</f>
        <v>0</v>
      </c>
      <c r="C14" s="11">
        <f>C5*(C22+$B$27)</f>
        <v>0</v>
      </c>
      <c r="D14" s="11">
        <f>D5*(D22+$B$28)</f>
        <v>1270500</v>
      </c>
      <c r="E14" s="11">
        <f>E5*(E22+$B$29)</f>
        <v>0</v>
      </c>
      <c r="F14" s="11">
        <f>SUM(B14:E14)</f>
        <v>1270500</v>
      </c>
      <c r="I14" t="s">
        <v>1</v>
      </c>
      <c r="J14" s="5">
        <f>J7*($I21+$B$26)</f>
        <v>0</v>
      </c>
      <c r="K14" s="5">
        <f>K7*($J21+$B$27)</f>
        <v>431164.57142857142</v>
      </c>
      <c r="L14" s="5">
        <f>L7*($K21+$B$28)</f>
        <v>0</v>
      </c>
      <c r="M14" s="5">
        <f>M7*($L21+$B$29)</f>
        <v>0</v>
      </c>
      <c r="N14" s="5">
        <f>SUM(J14:M14)</f>
        <v>431164.57142857142</v>
      </c>
    </row>
    <row r="15" spans="1:15" x14ac:dyDescent="0.3">
      <c r="A15" t="s">
        <v>9</v>
      </c>
      <c r="B15" s="11">
        <f>B6*(B23+$B$26)</f>
        <v>620100</v>
      </c>
      <c r="C15" s="11">
        <f>C6*(C23+$B$27)</f>
        <v>208100</v>
      </c>
      <c r="D15" s="11">
        <f>D6*(D23+$B$28)</f>
        <v>0</v>
      </c>
      <c r="E15" s="11">
        <f>E6*(E23+$B$29)</f>
        <v>1694000.0000000002</v>
      </c>
      <c r="F15" s="11">
        <f>SUM(B15:E15)</f>
        <v>2522200</v>
      </c>
      <c r="I15" t="s">
        <v>2</v>
      </c>
      <c r="J15" s="5">
        <f>J8*($I22+$B$26)</f>
        <v>0</v>
      </c>
      <c r="K15" s="5">
        <f>K8*($J22+$B$27)</f>
        <v>0</v>
      </c>
      <c r="L15" s="5">
        <f>L8*($K22+$B$28)</f>
        <v>0</v>
      </c>
      <c r="M15" s="5">
        <f>M8*($L22+$B$29)</f>
        <v>1308448</v>
      </c>
      <c r="N15" s="5">
        <f t="shared" ref="N15:N16" si="3">SUM(J15:M15)</f>
        <v>1308448</v>
      </c>
    </row>
    <row r="16" spans="1:15" x14ac:dyDescent="0.3">
      <c r="A16" t="s">
        <v>20</v>
      </c>
      <c r="B16" s="11">
        <f>SUM(B13:B15)</f>
        <v>1542000</v>
      </c>
      <c r="C16" s="11">
        <f t="shared" ref="C16:E16" si="4">SUM(C13:C15)</f>
        <v>208100</v>
      </c>
      <c r="D16" s="11">
        <f t="shared" si="4"/>
        <v>1270500</v>
      </c>
      <c r="E16" s="11">
        <f t="shared" si="4"/>
        <v>1694000.0000000002</v>
      </c>
      <c r="F16" s="11"/>
      <c r="I16" t="s">
        <v>3</v>
      </c>
      <c r="J16" s="5">
        <f>J9*($I23+$B$26)</f>
        <v>1567000</v>
      </c>
      <c r="K16" s="5">
        <f>K9*($J23+$B$27)</f>
        <v>0</v>
      </c>
      <c r="L16" s="5">
        <f>L9*($K23+$B$28)</f>
        <v>608400.00000000012</v>
      </c>
      <c r="M16" s="5">
        <f>M9*($L23+$B$29)</f>
        <v>0</v>
      </c>
      <c r="N16" s="5">
        <f t="shared" si="3"/>
        <v>2175400</v>
      </c>
    </row>
    <row r="17" spans="1:13" x14ac:dyDescent="0.3">
      <c r="I17" t="s">
        <v>20</v>
      </c>
      <c r="J17" s="5">
        <f>SUM(J14:J16)</f>
        <v>1567000</v>
      </c>
      <c r="K17" s="5">
        <f t="shared" ref="K17:M17" si="5">SUM(K14:K16)</f>
        <v>431164.57142857142</v>
      </c>
      <c r="L17" s="5">
        <f t="shared" si="5"/>
        <v>608400.00000000012</v>
      </c>
      <c r="M17" s="5">
        <f t="shared" si="5"/>
        <v>1308448</v>
      </c>
    </row>
    <row r="18" spans="1:13" x14ac:dyDescent="0.3">
      <c r="A18" s="9" t="s">
        <v>10</v>
      </c>
      <c r="B18" s="9"/>
      <c r="C18" s="9"/>
      <c r="D18" s="3"/>
      <c r="E18" s="3"/>
    </row>
    <row r="20" spans="1:13" x14ac:dyDescent="0.3">
      <c r="B20" s="2" t="s">
        <v>11</v>
      </c>
      <c r="C20" s="3" t="s">
        <v>12</v>
      </c>
      <c r="D20" s="3" t="s">
        <v>13</v>
      </c>
      <c r="E20" s="3" t="s">
        <v>14</v>
      </c>
      <c r="I20" s="2" t="s">
        <v>11</v>
      </c>
      <c r="J20" s="3" t="s">
        <v>12</v>
      </c>
      <c r="K20" s="3" t="s">
        <v>13</v>
      </c>
      <c r="L20" s="3" t="s">
        <v>14</v>
      </c>
    </row>
    <row r="21" spans="1:13" x14ac:dyDescent="0.3">
      <c r="A21" s="1" t="s">
        <v>7</v>
      </c>
      <c r="B21" s="17">
        <v>25</v>
      </c>
      <c r="C21" s="18">
        <v>25</v>
      </c>
      <c r="D21" s="18">
        <v>35</v>
      </c>
      <c r="E21" s="18">
        <v>40</v>
      </c>
      <c r="H21" t="s">
        <v>1</v>
      </c>
      <c r="I21" s="17">
        <v>30</v>
      </c>
      <c r="J21" s="18">
        <v>20</v>
      </c>
      <c r="K21" s="18">
        <v>35</v>
      </c>
      <c r="L21" s="18">
        <v>27.5</v>
      </c>
    </row>
    <row r="22" spans="1:13" x14ac:dyDescent="0.3">
      <c r="A22" s="1" t="s">
        <v>8</v>
      </c>
      <c r="B22" s="17">
        <v>35</v>
      </c>
      <c r="C22" s="18">
        <v>45</v>
      </c>
      <c r="D22" s="18">
        <v>35</v>
      </c>
      <c r="E22" s="18">
        <v>42.5</v>
      </c>
      <c r="H22" t="s">
        <v>2</v>
      </c>
      <c r="I22" s="18">
        <v>27.5</v>
      </c>
      <c r="J22" s="18">
        <v>32.5</v>
      </c>
      <c r="K22" s="18">
        <v>40</v>
      </c>
      <c r="L22" s="18">
        <v>25</v>
      </c>
    </row>
    <row r="23" spans="1:13" x14ac:dyDescent="0.3">
      <c r="A23" s="1" t="s">
        <v>9</v>
      </c>
      <c r="B23" s="17">
        <v>40</v>
      </c>
      <c r="C23" s="18">
        <v>40</v>
      </c>
      <c r="D23" s="18">
        <v>42.5</v>
      </c>
      <c r="E23" s="18">
        <v>32.5</v>
      </c>
      <c r="H23" t="s">
        <v>3</v>
      </c>
      <c r="I23" s="18">
        <v>30</v>
      </c>
      <c r="J23" s="18">
        <v>40</v>
      </c>
      <c r="K23" s="18">
        <v>32.5</v>
      </c>
      <c r="L23" s="18">
        <v>42.5</v>
      </c>
    </row>
    <row r="25" spans="1:13" x14ac:dyDescent="0.3">
      <c r="A25" s="3" t="s">
        <v>15</v>
      </c>
      <c r="B25" s="3" t="s">
        <v>21</v>
      </c>
    </row>
    <row r="26" spans="1:13" x14ac:dyDescent="0.3">
      <c r="A26" t="s">
        <v>11</v>
      </c>
      <c r="B26" s="18">
        <v>1.34</v>
      </c>
    </row>
    <row r="27" spans="1:13" x14ac:dyDescent="0.3">
      <c r="A27" t="s">
        <v>12</v>
      </c>
      <c r="B27" s="18">
        <v>1.62</v>
      </c>
    </row>
    <row r="28" spans="1:13" x14ac:dyDescent="0.3">
      <c r="A28" t="s">
        <v>13</v>
      </c>
      <c r="B28" s="18">
        <v>1.3</v>
      </c>
    </row>
    <row r="29" spans="1:13" x14ac:dyDescent="0.3">
      <c r="A29" t="s">
        <v>14</v>
      </c>
      <c r="B29" s="18">
        <v>1.38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Plant Capacities</vt:lpstr>
      <vt:lpstr>Transportation Costs</vt:lpstr>
      <vt:lpstr>DC Capacities</vt:lpstr>
      <vt:lpstr>DC Processing Costs </vt:lpstr>
      <vt:lpstr>Historical Demand</vt:lpstr>
      <vt:lpstr>Linear Programming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Sam Biner</cp:lastModifiedBy>
  <dcterms:created xsi:type="dcterms:W3CDTF">2019-09-09T02:36:20Z</dcterms:created>
  <dcterms:modified xsi:type="dcterms:W3CDTF">2024-11-25T18:53:47Z</dcterms:modified>
</cp:coreProperties>
</file>