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786\Desktop\Personal\"/>
    </mc:Choice>
  </mc:AlternateContent>
  <xr:revisionPtr revIDLastSave="0" documentId="13_ncr:1_{8B9F9328-016B-4C95-AB1E-5B680B8760C9}" xr6:coauthVersionLast="44" xr6:coauthVersionMax="44" xr10:uidLastSave="{00000000-0000-0000-0000-000000000000}"/>
  <bookViews>
    <workbookView xWindow="-120" yWindow="-120" windowWidth="20730" windowHeight="11160" xr2:uid="{9512743A-E9DF-446B-A105-E8197DBE85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L25" i="1"/>
  <c r="D28" i="1"/>
  <c r="C28" i="1"/>
  <c r="E21" i="1"/>
  <c r="F21" i="1"/>
  <c r="G21" i="1"/>
  <c r="H21" i="1"/>
  <c r="I21" i="1"/>
  <c r="D21" i="1"/>
  <c r="C21" i="1"/>
  <c r="I14" i="1"/>
  <c r="H14" i="1"/>
  <c r="G14" i="1"/>
  <c r="E26" i="1" l="1"/>
  <c r="F26" i="1" s="1"/>
  <c r="G26" i="1" s="1"/>
  <c r="H26" i="1" s="1"/>
  <c r="I26" i="1" s="1"/>
  <c r="C33" i="1" s="1"/>
  <c r="D33" i="1" s="1"/>
  <c r="E33" i="1" s="1"/>
  <c r="F33" i="1" s="1"/>
  <c r="G33" i="1" s="1"/>
  <c r="H33" i="1" s="1"/>
  <c r="I33" i="1" s="1"/>
  <c r="C40" i="1" s="1"/>
  <c r="D40" i="1" s="1"/>
  <c r="E40" i="1" s="1"/>
  <c r="F40" i="1" s="1"/>
  <c r="G40" i="1" s="1"/>
  <c r="H40" i="1" s="1"/>
  <c r="I40" i="1" s="1"/>
  <c r="D2" i="1"/>
  <c r="D4" i="1" s="1"/>
  <c r="E2" i="1" l="1"/>
  <c r="E4" i="1" s="1"/>
  <c r="D3" i="1"/>
  <c r="F2" i="1" l="1"/>
  <c r="F4" i="1" s="1"/>
  <c r="E3" i="1"/>
  <c r="G2" i="1" l="1"/>
  <c r="G4" i="1" s="1"/>
  <c r="F3" i="1"/>
  <c r="H2" i="1" l="1"/>
  <c r="H4" i="1" s="1"/>
  <c r="G3" i="1"/>
  <c r="I2" i="1" l="1"/>
  <c r="I4" i="1" s="1"/>
  <c r="H3" i="1"/>
  <c r="I3" i="1" l="1"/>
  <c r="C9" i="1"/>
  <c r="C11" i="1" s="1"/>
  <c r="D9" i="1" l="1"/>
  <c r="D11" i="1" s="1"/>
  <c r="C10" i="1"/>
  <c r="E9" i="1" l="1"/>
  <c r="E11" i="1" s="1"/>
  <c r="D10" i="1"/>
  <c r="F9" i="1" l="1"/>
  <c r="F11" i="1" s="1"/>
  <c r="E10" i="1"/>
  <c r="G9" i="1" l="1"/>
  <c r="G11" i="1" s="1"/>
  <c r="F10" i="1"/>
  <c r="H9" i="1" l="1"/>
  <c r="H11" i="1" s="1"/>
  <c r="G10" i="1"/>
  <c r="I9" i="1" l="1"/>
  <c r="I11" i="1" s="1"/>
  <c r="H10" i="1"/>
  <c r="I10" i="1" l="1"/>
  <c r="E27" i="1"/>
  <c r="E28" i="1" s="1"/>
  <c r="C16" i="1"/>
  <c r="C18" i="1" s="1"/>
  <c r="C17" i="1" l="1"/>
  <c r="D16" i="1"/>
  <c r="D18" i="1" s="1"/>
  <c r="F27" i="1"/>
  <c r="F28" i="1" s="1"/>
  <c r="D17" i="1" l="1"/>
  <c r="E16" i="1"/>
  <c r="E18" i="1" s="1"/>
  <c r="G27" i="1"/>
  <c r="G28" i="1" s="1"/>
  <c r="E17" i="1" l="1"/>
  <c r="F16" i="1"/>
  <c r="F18" i="1" s="1"/>
  <c r="H27" i="1"/>
  <c r="H28" i="1" s="1"/>
  <c r="F17" i="1" l="1"/>
  <c r="G16" i="1"/>
  <c r="G18" i="1" s="1"/>
  <c r="I27" i="1"/>
  <c r="I28" i="1" s="1"/>
  <c r="H16" i="1" l="1"/>
  <c r="H18" i="1" s="1"/>
  <c r="G17" i="1"/>
  <c r="C34" i="1"/>
  <c r="C35" i="1" s="1"/>
  <c r="I16" i="1" l="1"/>
  <c r="I18" i="1" s="1"/>
  <c r="H17" i="1"/>
  <c r="D34" i="1"/>
  <c r="D35" i="1" s="1"/>
  <c r="C23" i="1" l="1"/>
  <c r="C25" i="1" s="1"/>
  <c r="I17" i="1"/>
  <c r="E34" i="1"/>
  <c r="E35" i="1" s="1"/>
  <c r="F34" i="1" l="1"/>
  <c r="F35" i="1" s="1"/>
  <c r="C24" i="1"/>
  <c r="D23" i="1"/>
  <c r="D25" i="1" s="1"/>
  <c r="E23" i="1" l="1"/>
  <c r="E25" i="1" s="1"/>
  <c r="D24" i="1"/>
  <c r="G34" i="1"/>
  <c r="G35" i="1" s="1"/>
  <c r="F23" i="1" l="1"/>
  <c r="F25" i="1" s="1"/>
  <c r="H34" i="1"/>
  <c r="H35" i="1" s="1"/>
  <c r="E24" i="1"/>
  <c r="G23" i="1" l="1"/>
  <c r="G25" i="1" s="1"/>
  <c r="F24" i="1"/>
  <c r="I34" i="1"/>
  <c r="I35" i="1" s="1"/>
  <c r="H23" i="1" l="1"/>
  <c r="H25" i="1" s="1"/>
  <c r="C41" i="1"/>
  <c r="C42" i="1" s="1"/>
  <c r="G24" i="1"/>
  <c r="I23" i="1" l="1"/>
  <c r="I25" i="1" s="1"/>
  <c r="H24" i="1"/>
  <c r="D41" i="1"/>
  <c r="D42" i="1" s="1"/>
  <c r="C30" i="1" l="1"/>
  <c r="C32" i="1" s="1"/>
  <c r="I24" i="1"/>
  <c r="E41" i="1"/>
  <c r="E42" i="1" s="1"/>
  <c r="D30" i="1" l="1"/>
  <c r="D32" i="1" s="1"/>
  <c r="C31" i="1"/>
  <c r="F41" i="1"/>
  <c r="F42" i="1" s="1"/>
  <c r="E30" i="1" l="1"/>
  <c r="E32" i="1" s="1"/>
  <c r="D31" i="1"/>
  <c r="G41" i="1"/>
  <c r="G42" i="1" s="1"/>
  <c r="F30" i="1" l="1"/>
  <c r="F32" i="1" s="1"/>
  <c r="H41" i="1"/>
  <c r="H42" i="1" s="1"/>
  <c r="E31" i="1"/>
  <c r="G30" i="1" l="1"/>
  <c r="G32" i="1" s="1"/>
  <c r="F31" i="1"/>
  <c r="I41" i="1"/>
  <c r="I42" i="1" s="1"/>
  <c r="H30" i="1" l="1"/>
  <c r="H32" i="1" s="1"/>
  <c r="G31" i="1"/>
  <c r="I30" i="1" l="1"/>
  <c r="H31" i="1"/>
  <c r="C37" i="1" l="1"/>
  <c r="D37" i="1" s="1"/>
  <c r="I32" i="1"/>
  <c r="I31" i="1"/>
  <c r="C39" i="1" l="1"/>
  <c r="E37" i="1"/>
  <c r="D39" i="1"/>
  <c r="C38" i="1"/>
  <c r="F37" i="1" l="1"/>
  <c r="E39" i="1"/>
  <c r="D38" i="1"/>
  <c r="G37" i="1" l="1"/>
  <c r="F39" i="1"/>
  <c r="E38" i="1"/>
  <c r="H37" i="1" l="1"/>
  <c r="G39" i="1"/>
  <c r="F38" i="1"/>
  <c r="I37" i="1" l="1"/>
  <c r="I39" i="1" s="1"/>
  <c r="H39" i="1"/>
  <c r="G38" i="1"/>
  <c r="H38" i="1" l="1"/>
  <c r="I38" i="1" l="1"/>
</calcChain>
</file>

<file path=xl/sharedStrings.xml><?xml version="1.0" encoding="utf-8"?>
<sst xmlns="http://schemas.openxmlformats.org/spreadsheetml/2006/main" count="224" uniqueCount="22">
  <si>
    <t>Cum. tests</t>
  </si>
  <si>
    <t>March</t>
  </si>
  <si>
    <t>April</t>
  </si>
  <si>
    <t>Poland</t>
  </si>
  <si>
    <t>Cum. deaths</t>
  </si>
  <si>
    <t>Isolation introduced</t>
  </si>
  <si>
    <t>Cum. Cases (actual)</t>
  </si>
  <si>
    <t>Assume 1% mortality and 10 days from onset to death</t>
  </si>
  <si>
    <t>Daily new cases (actual)</t>
  </si>
  <si>
    <t>Daily new deaths</t>
  </si>
  <si>
    <t>Assume onset to recovery period is 14 days</t>
  </si>
  <si>
    <t>Today's date</t>
  </si>
  <si>
    <t>Easter</t>
  </si>
  <si>
    <t>https://gazetalekarska.pl/?p=38690</t>
  </si>
  <si>
    <t>https://www.portalsamorzadowy.pl/ochrona-zdrowia/liczba-szpitali-w-wojewodztwach-polsce-gus-o-ochronie-zdrowia,102313.html</t>
  </si>
  <si>
    <t>-</t>
  </si>
  <si>
    <t>Assume 20% of cases require hospitalisaiton, 5% require ICU</t>
  </si>
  <si>
    <t>Require ICU</t>
  </si>
  <si>
    <t>ICU beds in Poland?</t>
  </si>
  <si>
    <t>There are 186,600 hospital beds in Poland</t>
  </si>
  <si>
    <t>Sources:</t>
  </si>
  <si>
    <t>ICU beds are 1.76% of all hospital beds in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</si>
</sst>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i/>
      <sz val="10"/>
      <color rgb="FF00B050"/>
      <name val="Arial"/>
      <family val="2"/>
    </font>
    <font>
      <i/>
      <sz val="10"/>
      <color rgb="FFFFC000"/>
      <name val="Arial"/>
      <family val="2"/>
    </font>
    <font>
      <i/>
      <sz val="10"/>
      <color rgb="FF7030A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9" fontId="3" fillId="0" borderId="0" xfId="0" applyNumberFormat="1" applyFont="1"/>
    <xf numFmtId="164" fontId="3" fillId="0" borderId="0" xfId="0" applyNumberFormat="1" applyFont="1"/>
    <xf numFmtId="0" fontId="6" fillId="0" borderId="0" xfId="0" applyFont="1"/>
    <xf numFmtId="0" fontId="7" fillId="0" borderId="0" xfId="0" applyFont="1"/>
    <xf numFmtId="3" fontId="1" fillId="0" borderId="0" xfId="0" applyNumberFormat="1" applyFont="1"/>
    <xf numFmtId="164" fontId="8" fillId="0" borderId="0" xfId="0" applyNumberFormat="1" applyFont="1"/>
    <xf numFmtId="0" fontId="9" fillId="0" borderId="0" xfId="0" applyFont="1"/>
    <xf numFmtId="0" fontId="5" fillId="5" borderId="0" xfId="0" applyFont="1" applyFill="1"/>
    <xf numFmtId="0" fontId="10" fillId="0" borderId="0" xfId="0" applyFont="1"/>
    <xf numFmtId="0" fontId="11" fillId="0" borderId="0" xfId="1"/>
    <xf numFmtId="3" fontId="0" fillId="0" borderId="0" xfId="0" quotePrefix="1" applyNumberFormat="1"/>
    <xf numFmtId="3" fontId="4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ortalsamorzadowy.pl/ochrona-zdrowia/liczba-szpitali-w-wojewodztwach-polsce-gus-o-ochronie-zdrowia,102313.html" TargetMode="External"/><Relationship Id="rId1" Type="http://schemas.openxmlformats.org/officeDocument/2006/relationships/hyperlink" Target="https://gazetalekarska.pl/?p=386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4AC4-9378-4EF6-866F-AAFBF6A968FE}">
  <dimension ref="A1:U42"/>
  <sheetViews>
    <sheetView tabSelected="1" topLeftCell="A15" zoomScale="90" zoomScaleNormal="90" workbookViewId="0">
      <selection activeCell="A15" sqref="A15"/>
    </sheetView>
  </sheetViews>
  <sheetFormatPr defaultRowHeight="12.75" outlineLevelRow="1" x14ac:dyDescent="0.2"/>
  <cols>
    <col min="2" max="2" width="22.7109375" bestFit="1" customWidth="1"/>
    <col min="3" max="9" width="12.28515625" customWidth="1"/>
    <col min="10" max="10" width="12.28515625" style="8" customWidth="1"/>
    <col min="11" max="11" width="4" customWidth="1"/>
  </cols>
  <sheetData>
    <row r="1" spans="1:21" hidden="1" outlineLevel="1" x14ac:dyDescent="0.2">
      <c r="B1" s="4" t="s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21" hidden="1" outlineLevel="1" x14ac:dyDescent="0.2">
      <c r="B2" t="s">
        <v>6</v>
      </c>
      <c r="C2" s="7">
        <v>100</v>
      </c>
      <c r="D2" s="7">
        <f>C2*(100%+$J$2)</f>
        <v>123</v>
      </c>
      <c r="E2" s="7">
        <f t="shared" ref="E2:I2" si="0">D2*(100%+$J$2)</f>
        <v>151.29</v>
      </c>
      <c r="F2" s="7">
        <f t="shared" si="0"/>
        <v>186.08669999999998</v>
      </c>
      <c r="G2" s="7">
        <f t="shared" si="0"/>
        <v>228.88664099999997</v>
      </c>
      <c r="H2" s="7">
        <f t="shared" si="0"/>
        <v>281.53056842999996</v>
      </c>
      <c r="I2" s="7">
        <f t="shared" si="0"/>
        <v>346.28259916889994</v>
      </c>
      <c r="J2" s="12">
        <v>0.23</v>
      </c>
    </row>
    <row r="3" spans="1:21" hidden="1" outlineLevel="1" x14ac:dyDescent="0.2">
      <c r="B3" t="s">
        <v>8</v>
      </c>
      <c r="C3" s="21" t="s">
        <v>15</v>
      </c>
      <c r="D3" s="7">
        <f>D2-C2</f>
        <v>23</v>
      </c>
      <c r="E3" s="7">
        <f t="shared" ref="E3:I3" si="1">E2-D2</f>
        <v>28.289999999999992</v>
      </c>
      <c r="F3" s="7">
        <f t="shared" si="1"/>
        <v>34.796699999999987</v>
      </c>
      <c r="G3" s="7">
        <f t="shared" si="1"/>
        <v>42.79994099999999</v>
      </c>
      <c r="H3" s="7">
        <f t="shared" si="1"/>
        <v>52.643927429999991</v>
      </c>
      <c r="I3" s="7">
        <f t="shared" si="1"/>
        <v>64.752030738899975</v>
      </c>
      <c r="J3" s="12"/>
    </row>
    <row r="4" spans="1:21" hidden="1" outlineLevel="1" x14ac:dyDescent="0.2">
      <c r="B4" s="5" t="s">
        <v>17</v>
      </c>
      <c r="C4" s="15">
        <f>C2*$J$4</f>
        <v>5</v>
      </c>
      <c r="D4" s="15">
        <f t="shared" ref="D4:I4" si="2">D2*$J$4</f>
        <v>6.15</v>
      </c>
      <c r="E4" s="15">
        <f t="shared" si="2"/>
        <v>7.5644999999999998</v>
      </c>
      <c r="F4" s="15">
        <f t="shared" si="2"/>
        <v>9.304335</v>
      </c>
      <c r="G4" s="15">
        <f t="shared" si="2"/>
        <v>11.44433205</v>
      </c>
      <c r="H4" s="15">
        <f t="shared" si="2"/>
        <v>14.076528421499999</v>
      </c>
      <c r="I4" s="15">
        <f t="shared" si="2"/>
        <v>17.314129958444997</v>
      </c>
      <c r="J4" s="12">
        <v>0.05</v>
      </c>
    </row>
    <row r="5" spans="1:21" hidden="1" outlineLevel="1" x14ac:dyDescent="0.2">
      <c r="B5" t="s">
        <v>0</v>
      </c>
      <c r="C5">
        <v>0</v>
      </c>
      <c r="D5">
        <v>0</v>
      </c>
      <c r="E5">
        <v>1</v>
      </c>
      <c r="F5">
        <v>1</v>
      </c>
      <c r="G5">
        <v>5</v>
      </c>
      <c r="H5">
        <v>6</v>
      </c>
      <c r="I5">
        <v>11</v>
      </c>
      <c r="J5" s="11"/>
    </row>
    <row r="6" spans="1:21" hidden="1" outlineLevel="1" x14ac:dyDescent="0.2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1" hidden="1" outlineLevel="1" x14ac:dyDescent="0.2"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1" hidden="1" outlineLevel="1" x14ac:dyDescent="0.2">
      <c r="B8" s="4" t="s">
        <v>1</v>
      </c>
      <c r="C8" s="4">
        <v>9</v>
      </c>
      <c r="D8" s="4">
        <v>10</v>
      </c>
      <c r="E8" s="4">
        <v>11</v>
      </c>
      <c r="F8" s="4">
        <v>12</v>
      </c>
      <c r="G8" s="4">
        <v>13</v>
      </c>
      <c r="H8" s="4">
        <v>14</v>
      </c>
      <c r="I8" s="18">
        <v>15</v>
      </c>
      <c r="J8" s="19" t="s">
        <v>5</v>
      </c>
    </row>
    <row r="9" spans="1:21" hidden="1" outlineLevel="1" x14ac:dyDescent="0.2">
      <c r="B9" t="s">
        <v>6</v>
      </c>
      <c r="C9" s="7">
        <f>I2*(100%+$J$9)</f>
        <v>425.92759697774693</v>
      </c>
      <c r="D9" s="7">
        <f>C9*(100%+$J$9)</f>
        <v>523.89094428262877</v>
      </c>
      <c r="E9" s="7">
        <f t="shared" ref="E9:I9" si="3">D9*(100%+$J$9)</f>
        <v>644.38586146763339</v>
      </c>
      <c r="F9" s="7">
        <f t="shared" si="3"/>
        <v>792.59460960518902</v>
      </c>
      <c r="G9" s="7">
        <f t="shared" si="3"/>
        <v>974.89136981438253</v>
      </c>
      <c r="H9" s="7">
        <f t="shared" si="3"/>
        <v>1199.1163848716906</v>
      </c>
      <c r="I9" s="7">
        <f t="shared" si="3"/>
        <v>1474.9131533921793</v>
      </c>
      <c r="J9" s="12">
        <v>0.23</v>
      </c>
    </row>
    <row r="10" spans="1:21" hidden="1" outlineLevel="1" x14ac:dyDescent="0.2">
      <c r="B10" t="s">
        <v>8</v>
      </c>
      <c r="C10" s="7">
        <f>C9-I2</f>
        <v>79.644997808846995</v>
      </c>
      <c r="D10" s="7">
        <f>D9-C9</f>
        <v>97.963347304881836</v>
      </c>
      <c r="E10" s="7">
        <f t="shared" ref="E10:H10" si="4">E9-D9</f>
        <v>120.49491718500462</v>
      </c>
      <c r="F10" s="7">
        <f t="shared" si="4"/>
        <v>148.20874813755563</v>
      </c>
      <c r="G10" s="7">
        <f t="shared" si="4"/>
        <v>182.29676020919351</v>
      </c>
      <c r="H10" s="7">
        <f t="shared" si="4"/>
        <v>224.22501505730804</v>
      </c>
      <c r="I10" s="7">
        <f>I9-H9</f>
        <v>275.79676852048874</v>
      </c>
      <c r="J10" s="12"/>
    </row>
    <row r="11" spans="1:21" hidden="1" outlineLevel="1" x14ac:dyDescent="0.2">
      <c r="B11" s="5" t="s">
        <v>17</v>
      </c>
      <c r="C11" s="15">
        <f>C9*$J$11</f>
        <v>21.296379848887348</v>
      </c>
      <c r="D11" s="15">
        <f t="shared" ref="D11:I11" si="5">D9*$J$11</f>
        <v>26.19454721413144</v>
      </c>
      <c r="E11" s="15">
        <f t="shared" si="5"/>
        <v>32.219293073381671</v>
      </c>
      <c r="F11" s="15">
        <f t="shared" si="5"/>
        <v>39.629730480259454</v>
      </c>
      <c r="G11" s="15">
        <f t="shared" si="5"/>
        <v>48.744568490719132</v>
      </c>
      <c r="H11" s="15">
        <f t="shared" si="5"/>
        <v>59.955819243584529</v>
      </c>
      <c r="I11" s="15">
        <f t="shared" si="5"/>
        <v>73.745657669608974</v>
      </c>
      <c r="J11" s="12">
        <v>0.05</v>
      </c>
    </row>
    <row r="12" spans="1:21" hidden="1" outlineLevel="1" x14ac:dyDescent="0.2">
      <c r="B12" t="s">
        <v>0</v>
      </c>
      <c r="C12">
        <v>17</v>
      </c>
      <c r="D12">
        <v>22</v>
      </c>
      <c r="E12">
        <v>31</v>
      </c>
      <c r="F12">
        <v>51</v>
      </c>
      <c r="G12">
        <v>68</v>
      </c>
      <c r="H12">
        <v>104</v>
      </c>
      <c r="I12">
        <v>125</v>
      </c>
      <c r="J12" s="12"/>
      <c r="U12" s="8"/>
    </row>
    <row r="13" spans="1:21" hidden="1" outlineLevel="1" x14ac:dyDescent="0.2">
      <c r="B13" t="s">
        <v>4</v>
      </c>
      <c r="C13">
        <v>0</v>
      </c>
      <c r="D13">
        <v>0</v>
      </c>
      <c r="E13">
        <v>0</v>
      </c>
      <c r="F13" s="10">
        <v>1</v>
      </c>
      <c r="G13">
        <v>2</v>
      </c>
      <c r="H13">
        <v>3</v>
      </c>
      <c r="I13">
        <v>3</v>
      </c>
      <c r="J13" s="12"/>
    </row>
    <row r="14" spans="1:21" hidden="1" outlineLevel="1" x14ac:dyDescent="0.2">
      <c r="B14" t="s">
        <v>9</v>
      </c>
      <c r="C14">
        <v>0</v>
      </c>
      <c r="D14">
        <v>0</v>
      </c>
      <c r="E14">
        <v>0</v>
      </c>
      <c r="F14" s="10">
        <v>1</v>
      </c>
      <c r="G14">
        <f>G13-F13</f>
        <v>1</v>
      </c>
      <c r="H14">
        <f>H13-G13</f>
        <v>1</v>
      </c>
      <c r="I14">
        <f>I13-H13</f>
        <v>0</v>
      </c>
      <c r="J14" s="12"/>
    </row>
    <row r="15" spans="1:21" collapsed="1" x14ac:dyDescent="0.2">
      <c r="A15" s="1" t="s">
        <v>3</v>
      </c>
      <c r="B15" s="4" t="s">
        <v>1</v>
      </c>
      <c r="C15" s="4">
        <v>16</v>
      </c>
      <c r="D15" s="4">
        <v>17</v>
      </c>
      <c r="E15" s="4">
        <v>18</v>
      </c>
      <c r="F15" s="4">
        <v>19</v>
      </c>
      <c r="G15" s="4">
        <v>20</v>
      </c>
      <c r="H15" s="4">
        <v>21</v>
      </c>
      <c r="I15" s="4">
        <v>22</v>
      </c>
      <c r="J15" s="12"/>
      <c r="U15" s="8"/>
    </row>
    <row r="16" spans="1:21" x14ac:dyDescent="0.2">
      <c r="B16" t="s">
        <v>6</v>
      </c>
      <c r="C16" s="7">
        <f>I9*(100%+$J$16)</f>
        <v>1814.1431786723806</v>
      </c>
      <c r="D16" s="7">
        <f>C16*(100%+$J$16)</f>
        <v>2231.3961097670281</v>
      </c>
      <c r="E16" s="7">
        <f t="shared" ref="E16:I16" si="6">D16*(100%+$J$16)</f>
        <v>2744.6172150134444</v>
      </c>
      <c r="F16" s="7">
        <f t="shared" si="6"/>
        <v>3375.8791744665364</v>
      </c>
      <c r="G16" s="7">
        <f t="shared" si="6"/>
        <v>4152.3313845938401</v>
      </c>
      <c r="H16" s="7">
        <f t="shared" si="6"/>
        <v>5107.367603050423</v>
      </c>
      <c r="I16" s="7">
        <f t="shared" si="6"/>
        <v>6282.0621517520203</v>
      </c>
      <c r="J16" s="12">
        <v>0.23</v>
      </c>
    </row>
    <row r="17" spans="2:18" x14ac:dyDescent="0.2">
      <c r="B17" t="s">
        <v>8</v>
      </c>
      <c r="C17" s="7">
        <f>C16-I9</f>
        <v>339.23002528020129</v>
      </c>
      <c r="D17" s="7">
        <f>D16-C16</f>
        <v>417.25293109464747</v>
      </c>
      <c r="E17" s="7">
        <f t="shared" ref="E17:I17" si="7">E16-D16</f>
        <v>513.2211052464163</v>
      </c>
      <c r="F17" s="7">
        <f t="shared" si="7"/>
        <v>631.261959453092</v>
      </c>
      <c r="G17" s="7">
        <f t="shared" si="7"/>
        <v>776.45221012730372</v>
      </c>
      <c r="H17" s="7">
        <f t="shared" si="7"/>
        <v>955.0362184565829</v>
      </c>
      <c r="I17" s="7">
        <f t="shared" si="7"/>
        <v>1174.6945487015973</v>
      </c>
      <c r="J17" s="12"/>
      <c r="L17" s="13" t="s">
        <v>7</v>
      </c>
    </row>
    <row r="18" spans="2:18" x14ac:dyDescent="0.2">
      <c r="B18" s="5" t="s">
        <v>17</v>
      </c>
      <c r="C18" s="15">
        <f>C16*$J$18</f>
        <v>90.707158933619041</v>
      </c>
      <c r="D18" s="15">
        <f t="shared" ref="D18:I18" si="8">D16*$J$18</f>
        <v>111.56980548835141</v>
      </c>
      <c r="E18" s="15">
        <f t="shared" si="8"/>
        <v>137.23086075067224</v>
      </c>
      <c r="F18" s="15">
        <f t="shared" si="8"/>
        <v>168.79395872332682</v>
      </c>
      <c r="G18" s="15">
        <f t="shared" si="8"/>
        <v>207.616569229692</v>
      </c>
      <c r="H18" s="15">
        <f t="shared" si="8"/>
        <v>255.36838015252115</v>
      </c>
      <c r="I18" s="15">
        <f t="shared" si="8"/>
        <v>314.10310758760102</v>
      </c>
      <c r="J18" s="12">
        <v>0.05</v>
      </c>
      <c r="L18" s="14" t="s">
        <v>10</v>
      </c>
    </row>
    <row r="19" spans="2:18" x14ac:dyDescent="0.2">
      <c r="B19" t="s">
        <v>0</v>
      </c>
      <c r="C19">
        <v>177</v>
      </c>
      <c r="D19">
        <v>238</v>
      </c>
      <c r="E19">
        <v>287</v>
      </c>
      <c r="F19">
        <v>355</v>
      </c>
      <c r="G19">
        <v>425</v>
      </c>
      <c r="H19">
        <v>536</v>
      </c>
      <c r="I19">
        <v>634</v>
      </c>
      <c r="J19" s="12"/>
      <c r="L19" s="14" t="s">
        <v>16</v>
      </c>
    </row>
    <row r="20" spans="2:18" x14ac:dyDescent="0.2">
      <c r="B20" t="s">
        <v>4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7</v>
      </c>
      <c r="J20" s="12"/>
    </row>
    <row r="21" spans="2:18" x14ac:dyDescent="0.2">
      <c r="B21" t="s">
        <v>9</v>
      </c>
      <c r="C21">
        <f>C20-I13</f>
        <v>1</v>
      </c>
      <c r="D21">
        <f>D20-C20</f>
        <v>1</v>
      </c>
      <c r="E21">
        <f t="shared" ref="E21:I21" si="9">E20-D20</f>
        <v>0</v>
      </c>
      <c r="F21">
        <f t="shared" si="9"/>
        <v>0</v>
      </c>
      <c r="G21">
        <f t="shared" si="9"/>
        <v>0</v>
      </c>
      <c r="H21">
        <f t="shared" si="9"/>
        <v>0</v>
      </c>
      <c r="I21">
        <f t="shared" si="9"/>
        <v>2</v>
      </c>
      <c r="J21" s="12"/>
      <c r="L21" t="s">
        <v>20</v>
      </c>
    </row>
    <row r="22" spans="2:18" x14ac:dyDescent="0.2">
      <c r="B22" s="4" t="s">
        <v>1</v>
      </c>
      <c r="C22" s="4">
        <v>23</v>
      </c>
      <c r="D22" s="4">
        <v>24</v>
      </c>
      <c r="E22" s="4">
        <v>25</v>
      </c>
      <c r="F22" s="3">
        <v>26</v>
      </c>
      <c r="G22" s="4">
        <v>27</v>
      </c>
      <c r="H22" s="4">
        <v>28</v>
      </c>
      <c r="I22" s="4">
        <v>29</v>
      </c>
      <c r="J22" s="16" t="s">
        <v>11</v>
      </c>
      <c r="L22" s="20" t="s">
        <v>14</v>
      </c>
      <c r="M22" t="s">
        <v>19</v>
      </c>
    </row>
    <row r="23" spans="2:18" x14ac:dyDescent="0.2">
      <c r="B23" t="s">
        <v>6</v>
      </c>
      <c r="C23" s="7">
        <f>I16*(100%+J23)</f>
        <v>7726.936446654985</v>
      </c>
      <c r="D23" s="7">
        <f>C23*(100%+$J$23)</f>
        <v>9504.1318293856311</v>
      </c>
      <c r="E23" s="7">
        <f>(D23*(100%+$J$23))-E28-E10</f>
        <v>11566.838101425401</v>
      </c>
      <c r="F23" s="7">
        <f t="shared" ref="F23:I23" si="10">(E23*(100%+$J$23))-F28-F10</f>
        <v>14075.609816362885</v>
      </c>
      <c r="G23" s="7">
        <f t="shared" si="10"/>
        <v>17126.53078460621</v>
      </c>
      <c r="H23" s="7">
        <f t="shared" si="10"/>
        <v>20836.275638955864</v>
      </c>
      <c r="I23" s="7">
        <f t="shared" si="10"/>
        <v>25346.509647800693</v>
      </c>
      <c r="J23" s="12">
        <v>0.23</v>
      </c>
      <c r="L23" s="20" t="s">
        <v>13</v>
      </c>
      <c r="M23" t="s">
        <v>21</v>
      </c>
    </row>
    <row r="24" spans="2:18" x14ac:dyDescent="0.2">
      <c r="B24" t="s">
        <v>8</v>
      </c>
      <c r="C24" s="7">
        <f>C23-I16</f>
        <v>1444.8742949029647</v>
      </c>
      <c r="D24" s="7">
        <f>D23-C23</f>
        <v>1777.1953827306461</v>
      </c>
      <c r="E24" s="7">
        <f t="shared" ref="E24:I24" si="11">E23-D23</f>
        <v>2062.7062720397698</v>
      </c>
      <c r="F24" s="7">
        <f t="shared" si="11"/>
        <v>2508.7717149374839</v>
      </c>
      <c r="G24" s="7">
        <f t="shared" si="11"/>
        <v>3050.9209682433248</v>
      </c>
      <c r="H24" s="7">
        <f t="shared" si="11"/>
        <v>3709.7448543496539</v>
      </c>
      <c r="I24" s="7">
        <f t="shared" si="11"/>
        <v>4510.2340088448291</v>
      </c>
      <c r="J24" s="12"/>
    </row>
    <row r="25" spans="2:18" x14ac:dyDescent="0.2">
      <c r="B25" s="5" t="s">
        <v>17</v>
      </c>
      <c r="C25" s="15">
        <f>C23*$J$25</f>
        <v>386.3468223327493</v>
      </c>
      <c r="D25" s="15">
        <f t="shared" ref="D25:I25" si="12">D23*$J$25</f>
        <v>475.20659146928159</v>
      </c>
      <c r="E25" s="15">
        <f t="shared" si="12"/>
        <v>578.34190507127005</v>
      </c>
      <c r="F25" s="15">
        <f t="shared" si="12"/>
        <v>703.78049081814424</v>
      </c>
      <c r="G25" s="15">
        <f t="shared" si="12"/>
        <v>856.32653923031057</v>
      </c>
      <c r="H25" s="15">
        <f t="shared" si="12"/>
        <v>1041.8137819477931</v>
      </c>
      <c r="I25" s="15">
        <f t="shared" si="12"/>
        <v>1267.3254823900347</v>
      </c>
      <c r="J25" s="12">
        <v>0.05</v>
      </c>
      <c r="L25" s="22">
        <f>1.76%*186600</f>
        <v>3284.1600000000003</v>
      </c>
      <c r="M25" t="s">
        <v>18</v>
      </c>
    </row>
    <row r="26" spans="2:18" x14ac:dyDescent="0.2">
      <c r="B26" t="s">
        <v>0</v>
      </c>
      <c r="C26" s="8">
        <v>749</v>
      </c>
      <c r="D26" s="9">
        <v>927</v>
      </c>
      <c r="E26" s="9">
        <f t="shared" ref="E26:I26" si="13">D26*(100%+$J$26)</f>
        <v>1140.21</v>
      </c>
      <c r="F26" s="9">
        <f t="shared" si="13"/>
        <v>1402.4583</v>
      </c>
      <c r="G26" s="9">
        <f t="shared" si="13"/>
        <v>1725.0237090000001</v>
      </c>
      <c r="H26" s="9">
        <f t="shared" si="13"/>
        <v>2121.77916207</v>
      </c>
      <c r="I26" s="9">
        <f t="shared" si="13"/>
        <v>2609.7883693460999</v>
      </c>
      <c r="J26" s="12">
        <v>0.23</v>
      </c>
      <c r="R26" s="8"/>
    </row>
    <row r="27" spans="2:18" x14ac:dyDescent="0.2">
      <c r="B27" t="s">
        <v>4</v>
      </c>
      <c r="C27">
        <v>8</v>
      </c>
      <c r="D27" s="6">
        <v>12</v>
      </c>
      <c r="E27" s="6">
        <f>$J$27*I9</f>
        <v>14.749131533921794</v>
      </c>
      <c r="F27" s="6">
        <f>$J$27*C16</f>
        <v>18.141431786723807</v>
      </c>
      <c r="G27" s="6">
        <f>$J$27*D16</f>
        <v>22.31396109767028</v>
      </c>
      <c r="H27" s="6">
        <f>$J$27*E16</f>
        <v>27.446172150134444</v>
      </c>
      <c r="I27" s="6">
        <f>$J$27*F16</f>
        <v>33.758791744665366</v>
      </c>
      <c r="J27" s="12">
        <v>0.01</v>
      </c>
    </row>
    <row r="28" spans="2:18" x14ac:dyDescent="0.2">
      <c r="B28" t="s">
        <v>9</v>
      </c>
      <c r="C28">
        <f>C27-I20</f>
        <v>1</v>
      </c>
      <c r="D28" s="6">
        <f>D27-C27</f>
        <v>4</v>
      </c>
      <c r="E28" s="6">
        <f t="shared" ref="E28:I28" si="14">E27-D27</f>
        <v>2.7491315339217941</v>
      </c>
      <c r="F28" s="6">
        <f t="shared" si="14"/>
        <v>3.3923002528020127</v>
      </c>
      <c r="G28" s="6">
        <f t="shared" si="14"/>
        <v>4.1725293109464729</v>
      </c>
      <c r="H28" s="6">
        <f t="shared" si="14"/>
        <v>5.1322110524641644</v>
      </c>
      <c r="I28" s="6">
        <f t="shared" si="14"/>
        <v>6.312619594530922</v>
      </c>
      <c r="J28" s="12"/>
    </row>
    <row r="29" spans="2:18" x14ac:dyDescent="0.2">
      <c r="B29" s="4" t="s">
        <v>2</v>
      </c>
      <c r="C29" s="4">
        <v>30</v>
      </c>
      <c r="D29" s="4">
        <v>31</v>
      </c>
      <c r="E29" s="4">
        <v>1</v>
      </c>
      <c r="F29" s="4">
        <v>2</v>
      </c>
      <c r="G29" s="4">
        <v>3</v>
      </c>
      <c r="H29" s="4">
        <v>4</v>
      </c>
      <c r="I29" s="4">
        <v>5</v>
      </c>
      <c r="J29" s="12"/>
    </row>
    <row r="30" spans="2:18" x14ac:dyDescent="0.2">
      <c r="B30" t="s">
        <v>6</v>
      </c>
      <c r="C30" s="7">
        <f>I23*(100%+J30)-C35-C17</f>
        <v>30829.212319413378</v>
      </c>
      <c r="D30" s="7">
        <f>C30*(100%+$J$30)-D35-D17</f>
        <v>37493.127859599241</v>
      </c>
      <c r="E30" s="7">
        <f t="shared" ref="E30:I30" si="15">D30*(100%+$J$30)-E35-E17</f>
        <v>45591.579216573635</v>
      </c>
      <c r="F30" s="7">
        <f t="shared" si="15"/>
        <v>55431.931733983445</v>
      </c>
      <c r="G30" s="7">
        <f t="shared" si="15"/>
        <v>67387.051868845025</v>
      </c>
      <c r="H30" s="7">
        <f t="shared" si="15"/>
        <v>81910.410517502401</v>
      </c>
      <c r="I30" s="7">
        <f t="shared" si="15"/>
        <v>99550.02267067699</v>
      </c>
      <c r="J30" s="12">
        <v>0.23</v>
      </c>
    </row>
    <row r="31" spans="2:18" x14ac:dyDescent="0.2">
      <c r="B31" t="s">
        <v>8</v>
      </c>
      <c r="C31" s="7">
        <f>C30-I23</f>
        <v>5482.7026716126857</v>
      </c>
      <c r="D31" s="7">
        <f>D30-C30</f>
        <v>6663.9155401858625</v>
      </c>
      <c r="E31" s="7">
        <f t="shared" ref="E31:I31" si="16">E30-D30</f>
        <v>8098.451356974394</v>
      </c>
      <c r="F31" s="7">
        <f t="shared" si="16"/>
        <v>9840.3525174098104</v>
      </c>
      <c r="G31" s="7">
        <f t="shared" si="16"/>
        <v>11955.12013486158</v>
      </c>
      <c r="H31" s="7">
        <f t="shared" si="16"/>
        <v>14523.358648657377</v>
      </c>
      <c r="I31" s="7">
        <f t="shared" si="16"/>
        <v>17639.612153174588</v>
      </c>
      <c r="J31" s="12"/>
    </row>
    <row r="32" spans="2:18" x14ac:dyDescent="0.2">
      <c r="B32" s="5" t="s">
        <v>17</v>
      </c>
      <c r="C32" s="15">
        <f>C30*$J$32</f>
        <v>1541.4606159706691</v>
      </c>
      <c r="D32" s="15">
        <f t="shared" ref="D32:I32" si="17">D30*$J$32</f>
        <v>1874.6563929799622</v>
      </c>
      <c r="E32" s="15">
        <f t="shared" si="17"/>
        <v>2279.5789608286818</v>
      </c>
      <c r="F32" s="15">
        <f t="shared" si="17"/>
        <v>2771.5965866991723</v>
      </c>
      <c r="G32" s="22">
        <f t="shared" si="17"/>
        <v>3369.3525934422514</v>
      </c>
      <c r="H32" s="15">
        <f t="shared" si="17"/>
        <v>4095.5205258751203</v>
      </c>
      <c r="I32" s="15">
        <f t="shared" si="17"/>
        <v>4977.5011335338495</v>
      </c>
      <c r="J32" s="12">
        <v>0.05</v>
      </c>
    </row>
    <row r="33" spans="2:12" x14ac:dyDescent="0.2">
      <c r="B33" t="s">
        <v>0</v>
      </c>
      <c r="C33" s="9">
        <f>I26*(100%+J33)</f>
        <v>3210.0396942957027</v>
      </c>
      <c r="D33" s="9">
        <f>C33*(100%+$J$33)</f>
        <v>3948.3488239837143</v>
      </c>
      <c r="E33" s="9">
        <f t="shared" ref="E33:I33" si="18">D33*(100%+$J$33)</f>
        <v>4856.4690534999681</v>
      </c>
      <c r="F33" s="9">
        <f t="shared" si="18"/>
        <v>5973.4569358049612</v>
      </c>
      <c r="G33" s="9">
        <f t="shared" si="18"/>
        <v>7347.3520310401018</v>
      </c>
      <c r="H33" s="9">
        <f t="shared" si="18"/>
        <v>9037.2429981793248</v>
      </c>
      <c r="I33" s="9">
        <f t="shared" si="18"/>
        <v>11115.80888776057</v>
      </c>
      <c r="J33" s="12">
        <v>0.23</v>
      </c>
    </row>
    <row r="34" spans="2:12" x14ac:dyDescent="0.2">
      <c r="B34" t="s">
        <v>4</v>
      </c>
      <c r="C34" s="7">
        <f>$J$34*G16</f>
        <v>41.523313845938404</v>
      </c>
      <c r="D34" s="7">
        <f>$J$34*H16</f>
        <v>51.073676030504231</v>
      </c>
      <c r="E34" s="7">
        <f>$J$34*I16</f>
        <v>62.820621517520202</v>
      </c>
      <c r="F34" s="7">
        <f>$J$34*C23</f>
        <v>77.269364466549845</v>
      </c>
      <c r="G34" s="7">
        <f t="shared" ref="G34:I34" si="19">$J$34*D23</f>
        <v>95.041318293856307</v>
      </c>
      <c r="H34" s="7">
        <f t="shared" si="19"/>
        <v>115.66838101425401</v>
      </c>
      <c r="I34" s="7">
        <f t="shared" si="19"/>
        <v>140.75609816362885</v>
      </c>
      <c r="J34" s="12">
        <v>0.01</v>
      </c>
    </row>
    <row r="35" spans="2:12" x14ac:dyDescent="0.2">
      <c r="B35" t="s">
        <v>9</v>
      </c>
      <c r="C35" s="7">
        <f>C34-I27</f>
        <v>7.7645221012730374</v>
      </c>
      <c r="D35" s="7">
        <f>D34-C34</f>
        <v>9.5503621845658273</v>
      </c>
      <c r="E35" s="7">
        <f t="shared" ref="E35:I35" si="20">E34-D34</f>
        <v>11.746945487015971</v>
      </c>
      <c r="F35" s="7">
        <f t="shared" si="20"/>
        <v>14.448742949029644</v>
      </c>
      <c r="G35" s="7">
        <f t="shared" si="20"/>
        <v>17.771953827306461</v>
      </c>
      <c r="H35" s="7">
        <f t="shared" si="20"/>
        <v>20.627062720397703</v>
      </c>
      <c r="I35" s="7">
        <f t="shared" si="20"/>
        <v>25.087717149374839</v>
      </c>
      <c r="J35" s="12"/>
    </row>
    <row r="36" spans="2:12" x14ac:dyDescent="0.2">
      <c r="B36" s="4" t="s">
        <v>2</v>
      </c>
      <c r="C36" s="4">
        <v>6</v>
      </c>
      <c r="D36" s="4">
        <v>7</v>
      </c>
      <c r="E36" s="4">
        <v>8</v>
      </c>
      <c r="F36" s="4">
        <v>9</v>
      </c>
      <c r="G36" s="4">
        <v>10</v>
      </c>
      <c r="H36" s="4">
        <v>11</v>
      </c>
      <c r="I36" s="2">
        <v>12</v>
      </c>
      <c r="J36" s="17" t="s">
        <v>12</v>
      </c>
    </row>
    <row r="37" spans="2:12" x14ac:dyDescent="0.2">
      <c r="B37" t="s">
        <v>6</v>
      </c>
      <c r="C37" s="7">
        <f>I30*(100%+J37)-C42-C24</f>
        <v>120971.14438034729</v>
      </c>
      <c r="D37" s="7">
        <f>C37*(100%+$J$37)-D42-D24</f>
        <v>146980.214756553</v>
      </c>
      <c r="E37" s="7">
        <f t="shared" ref="E37:I37" si="21">D37*(100%+$J$37)-E42-E24</f>
        <v>178677.85553843196</v>
      </c>
      <c r="F37" s="7">
        <f t="shared" si="21"/>
        <v>217210.1635706177</v>
      </c>
      <c r="G37" s="7">
        <f t="shared" si="21"/>
        <v>264050.9410682146</v>
      </c>
      <c r="H37" s="7">
        <f t="shared" si="21"/>
        <v>320991.9281459846</v>
      </c>
      <c r="I37" s="7">
        <f t="shared" si="21"/>
        <v>390211.43408554216</v>
      </c>
      <c r="J37" s="12">
        <v>0.23</v>
      </c>
      <c r="L37" s="7"/>
    </row>
    <row r="38" spans="2:12" x14ac:dyDescent="0.2">
      <c r="B38" t="s">
        <v>8</v>
      </c>
      <c r="C38" s="7">
        <f>C37-I30</f>
        <v>21421.121709670304</v>
      </c>
      <c r="D38" s="7">
        <f>D37-C37</f>
        <v>26009.070376205709</v>
      </c>
      <c r="E38" s="7">
        <f t="shared" ref="E38:I38" si="22">E37-D37</f>
        <v>31697.640781878959</v>
      </c>
      <c r="F38" s="7">
        <f t="shared" si="22"/>
        <v>38532.308032185741</v>
      </c>
      <c r="G38" s="7">
        <f t="shared" si="22"/>
        <v>46840.777497596893</v>
      </c>
      <c r="H38" s="7">
        <f t="shared" si="22"/>
        <v>56940.987077769998</v>
      </c>
      <c r="I38" s="7">
        <f t="shared" si="22"/>
        <v>69219.505939557566</v>
      </c>
      <c r="J38" s="12"/>
    </row>
    <row r="39" spans="2:12" x14ac:dyDescent="0.2">
      <c r="B39" s="5" t="s">
        <v>17</v>
      </c>
      <c r="C39" s="15">
        <f>C37*$J$39</f>
        <v>6048.5572190173652</v>
      </c>
      <c r="D39" s="15">
        <f t="shared" ref="D39:I39" si="23">D37*$J$39</f>
        <v>7349.0107378276507</v>
      </c>
      <c r="E39" s="15">
        <f t="shared" si="23"/>
        <v>8933.8927769215989</v>
      </c>
      <c r="F39" s="15">
        <f t="shared" si="23"/>
        <v>10860.508178530887</v>
      </c>
      <c r="G39" s="15">
        <f t="shared" si="23"/>
        <v>13202.54705341073</v>
      </c>
      <c r="H39" s="15">
        <f t="shared" si="23"/>
        <v>16049.59640729923</v>
      </c>
      <c r="I39" s="15">
        <f t="shared" si="23"/>
        <v>19510.57170427711</v>
      </c>
      <c r="J39" s="12">
        <v>0.05</v>
      </c>
    </row>
    <row r="40" spans="2:12" x14ac:dyDescent="0.2">
      <c r="B40" t="s">
        <v>0</v>
      </c>
      <c r="C40" s="7">
        <f>I33*(100%+J40)</f>
        <v>13672.4449319455</v>
      </c>
      <c r="D40" s="7">
        <f>C40*(100%+$J$40)</f>
        <v>16817.107266292966</v>
      </c>
      <c r="E40" s="7">
        <f t="shared" ref="E40:I40" si="24">D40*(100%+$J$40)</f>
        <v>20685.041937540347</v>
      </c>
      <c r="F40" s="7">
        <f t="shared" si="24"/>
        <v>25442.601583174626</v>
      </c>
      <c r="G40" s="7">
        <f t="shared" si="24"/>
        <v>31294.399947304792</v>
      </c>
      <c r="H40" s="7">
        <f t="shared" si="24"/>
        <v>38492.11193518489</v>
      </c>
      <c r="I40" s="7">
        <f t="shared" si="24"/>
        <v>47345.297680277414</v>
      </c>
      <c r="J40" s="12">
        <v>0.23</v>
      </c>
    </row>
    <row r="41" spans="2:12" x14ac:dyDescent="0.2">
      <c r="B41" t="s">
        <v>4</v>
      </c>
      <c r="C41" s="7">
        <f>G23*$J$41</f>
        <v>171.26530784606209</v>
      </c>
      <c r="D41" s="7">
        <f>H23*$J$41</f>
        <v>208.36275638955863</v>
      </c>
      <c r="E41" s="7">
        <f>I23*$J$41</f>
        <v>253.46509647800693</v>
      </c>
      <c r="F41" s="7">
        <f>C30*$J$41</f>
        <v>308.29212319413381</v>
      </c>
      <c r="G41" s="7">
        <f t="shared" ref="G41:I41" si="25">D30*$J$41</f>
        <v>374.93127859599241</v>
      </c>
      <c r="H41" s="7">
        <f t="shared" si="25"/>
        <v>455.91579216573638</v>
      </c>
      <c r="I41" s="7">
        <f t="shared" si="25"/>
        <v>554.31931733983447</v>
      </c>
      <c r="J41" s="12">
        <v>0.01</v>
      </c>
    </row>
    <row r="42" spans="2:12" x14ac:dyDescent="0.2">
      <c r="B42" t="s">
        <v>9</v>
      </c>
      <c r="C42" s="7">
        <f>C41-I34</f>
        <v>30.509209682433237</v>
      </c>
      <c r="D42" s="7">
        <f>D41-C41</f>
        <v>37.09744854349654</v>
      </c>
      <c r="E42" s="7">
        <f t="shared" ref="E42:I42" si="26">E41-D41</f>
        <v>45.102340088448301</v>
      </c>
      <c r="F42" s="7">
        <f t="shared" si="26"/>
        <v>54.827026716126881</v>
      </c>
      <c r="G42" s="7">
        <f t="shared" si="26"/>
        <v>66.639155401858602</v>
      </c>
      <c r="H42" s="7">
        <f t="shared" si="26"/>
        <v>80.984513569743967</v>
      </c>
      <c r="I42" s="7">
        <f t="shared" si="26"/>
        <v>98.403525174098093</v>
      </c>
      <c r="K42" s="5"/>
    </row>
  </sheetData>
  <hyperlinks>
    <hyperlink ref="L23" r:id="rId1" xr:uid="{B10F1C8F-8AD9-4FBE-A97F-491F764564DC}"/>
    <hyperlink ref="L22" r:id="rId2" xr:uid="{E14784D2-D2D7-4131-B382-F463CF55FC1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8790-AFFB-48D3-A670-8A85D12AB60C}">
  <dimension ref="A1:AD1"/>
  <sheetViews>
    <sheetView workbookViewId="0"/>
  </sheetViews>
  <sheetFormatPr defaultRowHeight="12.75" x14ac:dyDescent="0.2"/>
  <sheetData>
    <row r="1" spans="1:30" x14ac:dyDescent="0.2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MARIA786</dc:creator>
  <cp:lastModifiedBy>MARIA786</cp:lastModifiedBy>
  <dcterms:created xsi:type="dcterms:W3CDTF">2020-03-23T22:57:14Z</dcterms:created>
  <dcterms:modified xsi:type="dcterms:W3CDTF">2020-03-26T10:33:22Z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maria.kordonowska@towerswatson.com</vt:lpwstr>
  </property>
  <property fmtid="{D5CDD505-2E9C-101B-9397-08002B2CF9AE}" pid="5" name="MSIP_Label_9c700311-1b20-487f-9129-30717d50ca8e_SetDate">
    <vt:lpwstr>2020-03-24T00:05:05.5377423Z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610f820a-0276-43ca-9fbb-685309741567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maria.kordonowska@towerswatson.com</vt:lpwstr>
  </property>
  <property fmtid="{D5CDD505-2E9C-101B-9397-08002B2CF9AE}" pid="13" name="MSIP_Label_d347b247-e90e-43a3-9d7b-004f14ae6873_SetDate">
    <vt:lpwstr>2020-03-24T00:05:05.5377423Z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610f820a-0276-43ca-9fbb-685309741567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