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Ввод" sheetId="1" r:id="rId1"/>
    <sheet name="ОКР" sheetId="2" r:id="rId2"/>
    <sheet name="ДКР" sheetId="3" r:id="rId3"/>
  </sheets>
  <definedNames>
    <definedName name="_xlnm.Print_Area" localSheetId="2">ДКР!$A$1:$J$52</definedName>
    <definedName name="_xlnm.Print_Area" localSheetId="1">ОКР!$A$1:$J$51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F6" i="3" l="1"/>
  <c r="F6" i="2"/>
  <c r="H3" i="2"/>
  <c r="D47" i="1" l="1"/>
  <c r="D48" i="1"/>
  <c r="D49" i="1"/>
  <c r="D50" i="1"/>
  <c r="D51" i="1"/>
  <c r="D52" i="1"/>
  <c r="D53" i="1"/>
  <c r="D54" i="1"/>
  <c r="D55" i="1"/>
  <c r="D56" i="1"/>
  <c r="D46" i="1"/>
  <c r="D18" i="1"/>
  <c r="D19" i="1"/>
  <c r="D20" i="1"/>
  <c r="D21" i="1"/>
  <c r="D22" i="1"/>
  <c r="D23" i="1"/>
  <c r="D24" i="1"/>
  <c r="D25" i="1"/>
  <c r="D26" i="1"/>
  <c r="D27" i="1"/>
  <c r="D28" i="1"/>
  <c r="G19" i="3" l="1"/>
  <c r="G19" i="2"/>
  <c r="G17" i="3"/>
  <c r="G17" i="2"/>
  <c r="G13" i="2"/>
  <c r="G13" i="3"/>
  <c r="G12" i="3"/>
  <c r="G12" i="2"/>
  <c r="G10" i="3"/>
  <c r="G10" i="2"/>
  <c r="G20" i="2"/>
  <c r="G20" i="3"/>
  <c r="G18" i="3"/>
  <c r="G18" i="2"/>
  <c r="G16" i="2"/>
  <c r="G16" i="3"/>
  <c r="G15" i="2"/>
  <c r="G15" i="3"/>
  <c r="G14" i="2"/>
  <c r="G14" i="3"/>
  <c r="G11" i="3"/>
  <c r="G11" i="2"/>
  <c r="C10" i="2"/>
  <c r="C10" i="3"/>
  <c r="C15" i="2"/>
  <c r="C15" i="3"/>
  <c r="C20" i="2"/>
  <c r="C20" i="3"/>
  <c r="C16" i="2"/>
  <c r="C16" i="3"/>
  <c r="C14" i="3"/>
  <c r="C14" i="2"/>
  <c r="C17" i="3"/>
  <c r="C17" i="2"/>
  <c r="C13" i="2"/>
  <c r="C13" i="3"/>
  <c r="C18" i="2"/>
  <c r="C18" i="3"/>
  <c r="C12" i="2"/>
  <c r="C12" i="3"/>
  <c r="C19" i="2"/>
  <c r="C19" i="3"/>
  <c r="C11" i="2"/>
  <c r="C11" i="3"/>
  <c r="A1" i="3"/>
  <c r="A1" i="2"/>
  <c r="D31" i="1" l="1"/>
  <c r="D27" i="2" s="1"/>
  <c r="D30" i="1"/>
  <c r="E20" i="1" s="1"/>
  <c r="D58" i="1"/>
  <c r="E53" i="1" s="1"/>
  <c r="H52" i="3"/>
  <c r="H50" i="3"/>
  <c r="H48" i="3"/>
  <c r="G8" i="3"/>
  <c r="G8" i="2"/>
  <c r="E5" i="3"/>
  <c r="D4" i="3"/>
  <c r="B3" i="3"/>
  <c r="E5" i="2"/>
  <c r="H51" i="2"/>
  <c r="H49" i="2"/>
  <c r="D4" i="2"/>
  <c r="B3" i="2"/>
  <c r="I17" i="3" l="1"/>
  <c r="I17" i="2"/>
  <c r="E12" i="3"/>
  <c r="E12" i="2"/>
  <c r="E46" i="1"/>
  <c r="E55" i="1"/>
  <c r="E54" i="1"/>
  <c r="D60" i="1"/>
  <c r="G24" i="3" s="1"/>
  <c r="E28" i="1"/>
  <c r="E27" i="1"/>
  <c r="E26" i="1"/>
  <c r="E18" i="1"/>
  <c r="E25" i="1"/>
  <c r="E24" i="1"/>
  <c r="J4" i="3"/>
  <c r="J4" i="2"/>
  <c r="E56" i="1"/>
  <c r="E47" i="1"/>
  <c r="E49" i="1"/>
  <c r="E52" i="1"/>
  <c r="E48" i="1"/>
  <c r="E50" i="1"/>
  <c r="D61" i="1"/>
  <c r="G25" i="3" s="1"/>
  <c r="E51" i="1"/>
  <c r="E23" i="1"/>
  <c r="E22" i="1"/>
  <c r="E21" i="1"/>
  <c r="E19" i="1"/>
  <c r="D33" i="1"/>
  <c r="D34" i="1"/>
  <c r="C25" i="3" s="1"/>
  <c r="D28" i="3"/>
  <c r="I14" i="2" l="1"/>
  <c r="I14" i="3"/>
  <c r="I15" i="2"/>
  <c r="I15" i="3"/>
  <c r="I12" i="3"/>
  <c r="I12" i="2"/>
  <c r="I19" i="2"/>
  <c r="I19" i="3"/>
  <c r="I16" i="2"/>
  <c r="I16" i="3"/>
  <c r="I10" i="3"/>
  <c r="I10" i="2"/>
  <c r="I13" i="2"/>
  <c r="I13" i="3"/>
  <c r="I18" i="3"/>
  <c r="I18" i="2"/>
  <c r="I11" i="3"/>
  <c r="I11" i="2"/>
  <c r="I20" i="3"/>
  <c r="I20" i="2"/>
  <c r="E17" i="2"/>
  <c r="E17" i="3"/>
  <c r="E16" i="3"/>
  <c r="E16" i="2"/>
  <c r="E20" i="3"/>
  <c r="E20" i="2"/>
  <c r="E15" i="3"/>
  <c r="E15" i="2"/>
  <c r="E18" i="2"/>
  <c r="E18" i="3"/>
  <c r="E11" i="3"/>
  <c r="E11" i="2"/>
  <c r="E14" i="3"/>
  <c r="E14" i="2"/>
  <c r="E10" i="2"/>
  <c r="E10" i="3"/>
  <c r="E19" i="3"/>
  <c r="E19" i="2"/>
  <c r="E13" i="3"/>
  <c r="E13" i="2"/>
  <c r="D66" i="1"/>
  <c r="G23" i="2" s="1"/>
  <c r="G24" i="2"/>
  <c r="D41" i="1"/>
  <c r="C23" i="3" s="1"/>
  <c r="D65" i="1"/>
  <c r="D63" i="1"/>
  <c r="C24" i="2"/>
  <c r="C24" i="3"/>
  <c r="D38" i="1"/>
  <c r="D37" i="1"/>
  <c r="D39" i="1"/>
  <c r="D36" i="1"/>
  <c r="D40" i="1"/>
  <c r="K43" i="1" s="1"/>
  <c r="D64" i="1"/>
  <c r="G23" i="3" l="1"/>
  <c r="C23" i="2"/>
  <c r="G22" i="3"/>
  <c r="G22" i="2"/>
  <c r="G21" i="3"/>
  <c r="G21" i="2"/>
  <c r="C22" i="2"/>
  <c r="C22" i="3"/>
  <c r="C21" i="2"/>
  <c r="C21" i="3"/>
  <c r="I43" i="1"/>
  <c r="J43" i="1"/>
  <c r="D43" i="1" l="1"/>
  <c r="H28" i="3" s="1"/>
  <c r="H27" i="2" l="1"/>
</calcChain>
</file>

<file path=xl/sharedStrings.xml><?xml version="1.0" encoding="utf-8"?>
<sst xmlns="http://schemas.openxmlformats.org/spreadsheetml/2006/main" count="104" uniqueCount="62">
  <si>
    <t>Группа №</t>
  </si>
  <si>
    <t>Т291-19</t>
  </si>
  <si>
    <t>Кол-во учащихся в группе</t>
  </si>
  <si>
    <t>Основы алгоритмизации и программирования</t>
  </si>
  <si>
    <t>Ф.И.О. преподавателя</t>
  </si>
  <si>
    <t>выполнены.</t>
  </si>
  <si>
    <t>Средний балл составил</t>
  </si>
  <si>
    <t>Наименование учебного предмета</t>
  </si>
  <si>
    <t>Результат показал, что поставленные цели преподавания учебного предмета</t>
  </si>
  <si>
    <t>уровень подготовки</t>
  </si>
  <si>
    <t>Получили 
оценки</t>
  </si>
  <si>
    <t>Количество</t>
  </si>
  <si>
    <t>%</t>
  </si>
  <si>
    <t>Оценка</t>
  </si>
  <si>
    <t>Дата проведения контрольной работы</t>
  </si>
  <si>
    <t>«08» апреля 2020 г.</t>
  </si>
  <si>
    <t>Преподаватель</t>
  </si>
  <si>
    <t>Аргер Н.В.</t>
  </si>
  <si>
    <t>(подпись)</t>
  </si>
  <si>
    <t>Проверяющий</t>
  </si>
  <si>
    <t>Основные ошибки учащихся при выполнении контрольной работы (указать в %):</t>
  </si>
  <si>
    <t>Кол-во выполнивших работу</t>
  </si>
  <si>
    <t>Выводы</t>
  </si>
  <si>
    <t>Необходимо</t>
  </si>
  <si>
    <t>Группа</t>
  </si>
  <si>
    <t>Профессия</t>
  </si>
  <si>
    <t>Контрольная</t>
  </si>
  <si>
    <t>Название предмета</t>
  </si>
  <si>
    <t>Дата проведения контрольной</t>
  </si>
  <si>
    <t>Мельник Л.В.</t>
  </si>
  <si>
    <t>Техник-программист</t>
  </si>
  <si>
    <t>Уровень подготовки</t>
  </si>
  <si>
    <t>удовлетворительный.</t>
  </si>
  <si>
    <t>№ опорного семестра</t>
  </si>
  <si>
    <t>Опорный семестр</t>
  </si>
  <si>
    <t>«8» - «10», %</t>
  </si>
  <si>
    <t>«6» - «7», %</t>
  </si>
  <si>
    <t>Неуспевающих, %</t>
  </si>
  <si>
    <t>РУД</t>
  </si>
  <si>
    <t>СОУ, %</t>
  </si>
  <si>
    <t>СОУ</t>
  </si>
  <si>
    <t>Кол-во оценок</t>
  </si>
  <si>
    <t>Средняя оценка</t>
  </si>
  <si>
    <t>Успевающих, «6» - «10» %</t>
  </si>
  <si>
    <t>«4» - «10», %</t>
  </si>
  <si>
    <t>высокий.</t>
  </si>
  <si>
    <t>хороший.</t>
  </si>
  <si>
    <t>неудовлетворительный.</t>
  </si>
  <si>
    <t>Кол-во учащихся всего (по списку)</t>
  </si>
  <si>
    <t>Неуспевающих, «0» - «3», %</t>
  </si>
  <si>
    <t>«0» - «5» %</t>
  </si>
  <si>
    <t>Учреждение образования</t>
  </si>
  <si>
    <t>УО «Пинский ГПТК легкой промышленности»</t>
  </si>
  <si>
    <t>Проверяющий (ДКР)</t>
  </si>
  <si>
    <t>Название профессии (ОКР)</t>
  </si>
  <si>
    <t>№ контрольной работы (ОКР)</t>
  </si>
  <si>
    <t>Входные данные</t>
  </si>
  <si>
    <t>Оценки по контрольной</t>
  </si>
  <si>
    <t>Оценки по опорному семестру</t>
  </si>
  <si>
    <t>Ручной ввод</t>
  </si>
  <si>
    <t>Разработал</t>
  </si>
  <si>
    <t>Корневич 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</si>
</sst>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9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1" fillId="0" borderId="0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0" fontId="4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right" vertical="center"/>
    </xf>
    <xf numFmtId="0" fontId="1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347"/>
  <sheetViews>
    <sheetView tabSelected="1" topLeftCell="A16" zoomScaleNormal="100" workbookViewId="0">
      <selection activeCell="I37" sqref="I37"/>
    </sheetView>
  </sheetViews>
  <sheetFormatPr defaultRowHeight="15.75" x14ac:dyDescent="0.25"/>
  <cols>
    <col min="1" max="1" width="3.140625" style="2" customWidth="1"/>
    <col min="2" max="2" width="2.85546875" style="2" customWidth="1"/>
    <col min="3" max="3" width="41.140625" style="4" customWidth="1"/>
    <col min="4" max="4" width="49.5703125" style="4" customWidth="1"/>
    <col min="5" max="5" width="7.85546875" style="2" customWidth="1"/>
    <col min="6" max="6" width="16.85546875" style="2" customWidth="1"/>
    <col min="7" max="7" width="10" style="2" customWidth="1"/>
    <col min="8" max="8" width="13.140625" style="2" customWidth="1"/>
    <col min="9" max="9" width="13" style="2" customWidth="1"/>
    <col min="10" max="10" width="24.140625" style="2" customWidth="1"/>
    <col min="11" max="11" width="26.140625" style="2" customWidth="1"/>
    <col min="12" max="16" width="5.7109375" style="2" customWidth="1"/>
    <col min="17" max="16384" width="9.140625" style="2"/>
  </cols>
  <sheetData>
    <row r="1" spans="1:12" x14ac:dyDescent="0.25">
      <c r="C1" s="2"/>
      <c r="J1" s="8" t="s">
        <v>60</v>
      </c>
      <c r="K1" s="8" t="s">
        <v>61</v>
      </c>
    </row>
    <row r="2" spans="1:12" x14ac:dyDescent="0.25">
      <c r="C2" s="26" t="s">
        <v>56</v>
      </c>
    </row>
    <row r="3" spans="1:12" x14ac:dyDescent="0.25">
      <c r="A3" s="2">
        <v>2</v>
      </c>
      <c r="C3" s="4" t="s">
        <v>51</v>
      </c>
      <c r="D3" s="33" t="s">
        <v>52</v>
      </c>
    </row>
    <row r="4" spans="1:12" ht="16.5" customHeight="1" x14ac:dyDescent="0.25">
      <c r="A4" s="9">
        <v>3</v>
      </c>
      <c r="C4" s="10" t="s">
        <v>24</v>
      </c>
      <c r="D4" s="32" t="s">
        <v>1</v>
      </c>
      <c r="E4" s="9"/>
      <c r="H4" s="9"/>
      <c r="I4" s="9"/>
      <c r="L4" s="9"/>
    </row>
    <row r="5" spans="1:12" ht="16.5" customHeight="1" x14ac:dyDescent="0.25">
      <c r="A5" s="2">
        <v>4</v>
      </c>
      <c r="C5" s="10" t="s">
        <v>16</v>
      </c>
      <c r="D5" s="32" t="s">
        <v>17</v>
      </c>
      <c r="E5" s="8"/>
      <c r="H5" s="8"/>
      <c r="I5" s="8"/>
      <c r="J5" s="8"/>
      <c r="K5" s="8"/>
      <c r="L5" s="8"/>
    </row>
    <row r="6" spans="1:12" ht="16.5" customHeight="1" x14ac:dyDescent="0.25">
      <c r="A6" s="9">
        <v>5</v>
      </c>
      <c r="C6" s="2" t="s">
        <v>53</v>
      </c>
      <c r="D6" s="32" t="s">
        <v>29</v>
      </c>
      <c r="E6" s="9"/>
      <c r="H6" s="9"/>
      <c r="I6" s="8"/>
      <c r="J6" s="8"/>
      <c r="K6" s="8"/>
      <c r="L6" s="8"/>
    </row>
    <row r="7" spans="1:12" ht="16.5" customHeight="1" x14ac:dyDescent="0.25">
      <c r="A7" s="2">
        <v>6</v>
      </c>
      <c r="C7" s="10" t="s">
        <v>48</v>
      </c>
      <c r="D7" s="32">
        <v>25</v>
      </c>
      <c r="E7" s="9"/>
      <c r="H7" s="9"/>
      <c r="I7" s="8"/>
      <c r="J7" s="8"/>
      <c r="K7" s="8"/>
      <c r="L7" s="8"/>
    </row>
    <row r="8" spans="1:12" ht="16.5" customHeight="1" x14ac:dyDescent="0.25">
      <c r="A8" s="9">
        <v>7</v>
      </c>
      <c r="C8" s="10" t="s">
        <v>27</v>
      </c>
      <c r="D8" s="34" t="s">
        <v>3</v>
      </c>
      <c r="E8" s="9"/>
      <c r="H8" s="9"/>
      <c r="I8" s="8"/>
      <c r="J8" s="8"/>
      <c r="K8" s="8"/>
      <c r="L8" s="8"/>
    </row>
    <row r="9" spans="1:12" ht="16.5" customHeight="1" x14ac:dyDescent="0.25">
      <c r="A9" s="2">
        <v>8</v>
      </c>
      <c r="C9" s="10" t="s">
        <v>54</v>
      </c>
      <c r="D9" s="32" t="s">
        <v>30</v>
      </c>
      <c r="E9" s="9"/>
      <c r="H9" s="9"/>
      <c r="I9" s="8"/>
      <c r="J9" s="8"/>
      <c r="K9" s="8"/>
      <c r="L9" s="8"/>
    </row>
    <row r="10" spans="1:12" ht="16.5" customHeight="1" x14ac:dyDescent="0.25">
      <c r="A10" s="9">
        <v>9</v>
      </c>
      <c r="C10" s="30" t="s">
        <v>28</v>
      </c>
      <c r="D10" s="32" t="s">
        <v>15</v>
      </c>
      <c r="E10" s="9"/>
      <c r="H10" s="9"/>
      <c r="I10" s="8"/>
      <c r="J10" s="8"/>
      <c r="K10" s="8"/>
      <c r="L10" s="8"/>
    </row>
    <row r="11" spans="1:12" ht="16.5" customHeight="1" x14ac:dyDescent="0.25">
      <c r="A11" s="2">
        <v>10</v>
      </c>
      <c r="C11" s="31" t="s">
        <v>55</v>
      </c>
      <c r="D11" s="32">
        <v>2</v>
      </c>
      <c r="E11" s="9"/>
      <c r="H11" s="9"/>
      <c r="I11" s="8"/>
      <c r="J11" s="8"/>
      <c r="K11" s="8"/>
      <c r="L11" s="8"/>
    </row>
    <row r="12" spans="1:12" ht="16.5" customHeight="1" x14ac:dyDescent="0.25">
      <c r="A12" s="9">
        <v>11</v>
      </c>
      <c r="C12" s="31" t="s">
        <v>33</v>
      </c>
      <c r="D12" s="32">
        <v>2</v>
      </c>
      <c r="E12" s="8"/>
      <c r="H12" s="8"/>
      <c r="I12" s="8"/>
      <c r="J12" s="8"/>
      <c r="K12" s="8"/>
      <c r="L12" s="8"/>
    </row>
    <row r="13" spans="1:12" ht="16.5" customHeight="1" x14ac:dyDescent="0.25">
      <c r="C13" s="2"/>
      <c r="D13" s="35"/>
      <c r="E13" s="8"/>
      <c r="F13" s="9"/>
      <c r="G13" s="8"/>
      <c r="H13" s="8"/>
      <c r="I13" s="8"/>
      <c r="J13" s="8"/>
      <c r="K13" s="8"/>
      <c r="L13" s="8"/>
    </row>
    <row r="14" spans="1:12" ht="16.5" customHeight="1" x14ac:dyDescent="0.25">
      <c r="A14" s="2">
        <v>13</v>
      </c>
      <c r="C14" s="31" t="s">
        <v>57</v>
      </c>
      <c r="D14" s="32"/>
      <c r="E14" s="8"/>
      <c r="F14" s="9"/>
      <c r="G14" s="8"/>
      <c r="H14" s="8"/>
      <c r="I14" s="8"/>
      <c r="J14" s="8"/>
      <c r="K14" s="8"/>
      <c r="L14" s="8"/>
    </row>
    <row r="15" spans="1:12" ht="16.5" customHeight="1" x14ac:dyDescent="0.25">
      <c r="A15" s="2">
        <v>14</v>
      </c>
      <c r="C15" s="31" t="s">
        <v>58</v>
      </c>
      <c r="D15" s="32"/>
      <c r="E15" s="8"/>
      <c r="F15" s="9"/>
      <c r="G15" s="8"/>
      <c r="H15" s="8"/>
      <c r="I15" s="8"/>
      <c r="J15" s="8"/>
      <c r="K15" s="8"/>
      <c r="L15" s="8"/>
    </row>
    <row r="16" spans="1:12" ht="16.5" customHeight="1" x14ac:dyDescent="0.25">
      <c r="C16" s="2"/>
      <c r="D16" s="10"/>
      <c r="E16" s="8"/>
      <c r="F16" s="8"/>
      <c r="G16" s="8"/>
      <c r="H16" s="8"/>
      <c r="I16" s="8"/>
      <c r="J16" s="8"/>
      <c r="K16" s="8"/>
      <c r="L16" s="8"/>
    </row>
    <row r="17" spans="3:14" ht="16.5" customHeight="1" x14ac:dyDescent="0.25">
      <c r="C17" s="27" t="s">
        <v>26</v>
      </c>
      <c r="E17" s="28" t="s">
        <v>12</v>
      </c>
      <c r="F17" s="28" t="s">
        <v>59</v>
      </c>
    </row>
    <row r="18" spans="3:14" ht="16.5" customHeight="1" x14ac:dyDescent="0.25">
      <c r="C18" s="10">
        <v>10</v>
      </c>
      <c r="D18" s="10">
        <f>IF($D$14="", F18, LEN($D$14) - LEN(SUBSTITUTE($D$14, IF(C18 = 10, "*", C18), "")))</f>
        <v>0</v>
      </c>
      <c r="E18" s="2">
        <f>IF(D18 &lt;&gt; "", D18*100/$D$30, "")</f>
        <v>0</v>
      </c>
      <c r="F18" s="29"/>
      <c r="G18" s="2">
        <v>10</v>
      </c>
      <c r="N18" s="10"/>
    </row>
    <row r="19" spans="3:14" ht="16.5" customHeight="1" x14ac:dyDescent="0.25">
      <c r="C19" s="4">
        <v>9</v>
      </c>
      <c r="D19" s="10">
        <f t="shared" ref="D19:D28" si="0">IF($D$14="", F19, LEN($D$14) - LEN(SUBSTITUTE($D$14, IF(C19 = 10, "*", C19), "")))</f>
        <v>1</v>
      </c>
      <c r="E19" s="2">
        <f t="shared" ref="E19:E28" si="1">IF(D19 &lt;&gt; "", D19*100/$D$30, "")</f>
        <v>50</v>
      </c>
      <c r="F19" s="29">
        <v>1</v>
      </c>
      <c r="G19" s="2">
        <v>9</v>
      </c>
      <c r="N19" s="10"/>
    </row>
    <row r="20" spans="3:14" ht="16.5" customHeight="1" x14ac:dyDescent="0.25">
      <c r="C20" s="4">
        <v>8</v>
      </c>
      <c r="D20" s="10">
        <f t="shared" si="0"/>
        <v>0</v>
      </c>
      <c r="E20" s="2">
        <f t="shared" si="1"/>
        <v>0</v>
      </c>
      <c r="F20" s="29"/>
      <c r="G20" s="2">
        <v>8</v>
      </c>
      <c r="N20" s="10"/>
    </row>
    <row r="21" spans="3:14" ht="16.5" customHeight="1" x14ac:dyDescent="0.25">
      <c r="C21" s="4">
        <v>7</v>
      </c>
      <c r="D21" s="10">
        <f t="shared" si="0"/>
        <v>0</v>
      </c>
      <c r="E21" s="2">
        <f t="shared" si="1"/>
        <v>0</v>
      </c>
      <c r="F21" s="29"/>
      <c r="G21" s="2">
        <v>7</v>
      </c>
      <c r="N21" s="10"/>
    </row>
    <row r="22" spans="3:14" ht="16.5" customHeight="1" x14ac:dyDescent="0.25">
      <c r="C22" s="4">
        <v>6</v>
      </c>
      <c r="D22" s="10">
        <f t="shared" si="0"/>
        <v>0</v>
      </c>
      <c r="E22" s="2">
        <f t="shared" si="1"/>
        <v>0</v>
      </c>
      <c r="F22" s="29"/>
      <c r="G22" s="2">
        <v>6</v>
      </c>
      <c r="N22" s="10"/>
    </row>
    <row r="23" spans="3:14" ht="16.5" customHeight="1" x14ac:dyDescent="0.25">
      <c r="C23" s="4">
        <v>5</v>
      </c>
      <c r="D23" s="10">
        <f t="shared" si="0"/>
        <v>1</v>
      </c>
      <c r="E23" s="2">
        <f t="shared" si="1"/>
        <v>50</v>
      </c>
      <c r="F23" s="29">
        <v>1</v>
      </c>
      <c r="G23" s="2">
        <v>5</v>
      </c>
      <c r="N23" s="10"/>
    </row>
    <row r="24" spans="3:14" ht="16.5" customHeight="1" x14ac:dyDescent="0.25">
      <c r="C24" s="4">
        <v>4</v>
      </c>
      <c r="D24" s="10">
        <f t="shared" si="0"/>
        <v>0</v>
      </c>
      <c r="E24" s="2">
        <f t="shared" si="1"/>
        <v>0</v>
      </c>
      <c r="F24" s="29"/>
      <c r="G24" s="2">
        <v>4</v>
      </c>
    </row>
    <row r="25" spans="3:14" ht="16.5" customHeight="1" x14ac:dyDescent="0.25">
      <c r="C25" s="4">
        <v>3</v>
      </c>
      <c r="D25" s="10">
        <f t="shared" si="0"/>
        <v>0</v>
      </c>
      <c r="E25" s="2">
        <f t="shared" si="1"/>
        <v>0</v>
      </c>
      <c r="F25" s="29"/>
      <c r="G25" s="2">
        <v>3</v>
      </c>
    </row>
    <row r="26" spans="3:14" ht="16.5" customHeight="1" x14ac:dyDescent="0.25">
      <c r="C26" s="4">
        <v>2</v>
      </c>
      <c r="D26" s="10">
        <f t="shared" si="0"/>
        <v>0</v>
      </c>
      <c r="E26" s="2">
        <f t="shared" si="1"/>
        <v>0</v>
      </c>
      <c r="F26" s="29"/>
      <c r="G26" s="2">
        <v>2</v>
      </c>
    </row>
    <row r="27" spans="3:14" ht="16.5" customHeight="1" x14ac:dyDescent="0.25">
      <c r="C27" s="4">
        <v>1</v>
      </c>
      <c r="D27" s="10">
        <f t="shared" si="0"/>
        <v>0</v>
      </c>
      <c r="E27" s="2">
        <f t="shared" si="1"/>
        <v>0</v>
      </c>
      <c r="F27" s="29"/>
      <c r="G27" s="2">
        <v>1</v>
      </c>
    </row>
    <row r="28" spans="3:14" ht="16.5" customHeight="1" x14ac:dyDescent="0.25">
      <c r="C28" s="4">
        <v>0</v>
      </c>
      <c r="D28" s="10">
        <f t="shared" si="0"/>
        <v>0</v>
      </c>
      <c r="E28" s="2">
        <f t="shared" si="1"/>
        <v>0</v>
      </c>
      <c r="F28" s="29"/>
      <c r="G28" s="2">
        <v>0</v>
      </c>
    </row>
    <row r="29" spans="3:14" ht="16.5" customHeight="1" x14ac:dyDescent="0.25"/>
    <row r="30" spans="3:14" ht="16.5" customHeight="1" x14ac:dyDescent="0.25">
      <c r="C30" s="4" t="s">
        <v>41</v>
      </c>
      <c r="D30" s="4">
        <f>SUM(D18:D28)</f>
        <v>2</v>
      </c>
    </row>
    <row r="31" spans="3:14" ht="16.5" customHeight="1" x14ac:dyDescent="0.25">
      <c r="C31" s="4" t="s">
        <v>42</v>
      </c>
      <c r="D31" s="18">
        <f>(D18*10+D19*9+D20*8+D21*7+D22*6+D23*5+D24*4+D25*3+D26*2+D27*1)/SUM(D18:D28)</f>
        <v>7</v>
      </c>
    </row>
    <row r="32" spans="3:14" ht="16.5" customHeight="1" x14ac:dyDescent="0.25"/>
    <row r="33" spans="3:11" ht="16.5" customHeight="1" x14ac:dyDescent="0.25">
      <c r="C33" s="4" t="s">
        <v>38</v>
      </c>
      <c r="D33" s="4">
        <f>1/D30*(D18*10+D19*9+D20*8+D21*7+D22*6+D23*5+D24*4+D25*3+D26*2+D27*1)</f>
        <v>7</v>
      </c>
    </row>
    <row r="34" spans="3:11" ht="16.5" customHeight="1" x14ac:dyDescent="0.25">
      <c r="C34" s="4" t="s">
        <v>40</v>
      </c>
      <c r="D34" s="4">
        <f>1/D30*(D18*100+D19*96+D20*90+D21*74+D22*55+D23*45+D24*40+D25*32+D26*20+D27*12)</f>
        <v>70.5</v>
      </c>
    </row>
    <row r="35" spans="3:11" ht="16.5" customHeight="1" x14ac:dyDescent="0.25"/>
    <row r="36" spans="3:11" ht="16.5" customHeight="1" x14ac:dyDescent="0.25">
      <c r="C36" s="1" t="s">
        <v>35</v>
      </c>
      <c r="D36" s="4">
        <f>SUM(E18:E20)</f>
        <v>50</v>
      </c>
    </row>
    <row r="37" spans="3:11" ht="16.5" customHeight="1" x14ac:dyDescent="0.25">
      <c r="C37" s="1" t="s">
        <v>36</v>
      </c>
      <c r="D37" s="4">
        <f>SUM(E21:E22)</f>
        <v>0</v>
      </c>
    </row>
    <row r="38" spans="3:11" ht="16.5" customHeight="1" x14ac:dyDescent="0.25">
      <c r="C38" s="1" t="s">
        <v>50</v>
      </c>
      <c r="D38" s="4">
        <f>SUM(E23:E28)</f>
        <v>50</v>
      </c>
    </row>
    <row r="39" spans="3:11" ht="16.5" customHeight="1" x14ac:dyDescent="0.25">
      <c r="C39" s="4" t="s">
        <v>43</v>
      </c>
      <c r="D39" s="4">
        <f>SUM(E18:E22)</f>
        <v>50</v>
      </c>
    </row>
    <row r="40" spans="3:11" ht="16.5" customHeight="1" x14ac:dyDescent="0.25">
      <c r="C40" s="4" t="s">
        <v>44</v>
      </c>
      <c r="D40" s="4">
        <f>SUM(E18:E24)</f>
        <v>100</v>
      </c>
    </row>
    <row r="41" spans="3:11" ht="16.5" customHeight="1" x14ac:dyDescent="0.25">
      <c r="C41" s="4" t="s">
        <v>49</v>
      </c>
      <c r="D41" s="4">
        <f>SUM(E25:E28)</f>
        <v>0</v>
      </c>
    </row>
    <row r="42" spans="3:11" ht="16.5" customHeight="1" x14ac:dyDescent="0.25">
      <c r="H42" s="4" t="s">
        <v>45</v>
      </c>
      <c r="I42" s="4" t="s">
        <v>46</v>
      </c>
      <c r="J42" s="4" t="s">
        <v>32</v>
      </c>
      <c r="K42" s="4" t="s">
        <v>47</v>
      </c>
    </row>
    <row r="43" spans="3:11" ht="16.5" customHeight="1" x14ac:dyDescent="0.25">
      <c r="C43" s="20" t="s">
        <v>31</v>
      </c>
      <c r="D43" s="4" t="str">
        <f>IF(H43 &lt;&gt; "", H43, IF(I43 &lt;&gt; "", I43, IF(J43&lt;&gt;"",J43,K43)))</f>
        <v>удовлетворительный.</v>
      </c>
      <c r="H43" s="4" t="str">
        <f>IF(AND(D40 &gt;= 95, D39 &gt;= 75, D36 &gt;= 45 ), H42,"")</f>
        <v/>
      </c>
      <c r="I43" s="4" t="str">
        <f>IF(AND(D40 &gt;= 90, D39 &gt;= 60), I42,"")</f>
        <v/>
      </c>
      <c r="J43" s="4" t="str">
        <f>IF(AND(D40 &gt;= 85), J42,"")</f>
        <v>удовлетворительный.</v>
      </c>
      <c r="K43" s="4" t="str">
        <f>IF(AND(D40 &lt; 85), K42,"")</f>
        <v/>
      </c>
    </row>
    <row r="44" spans="3:11" ht="16.5" customHeight="1" x14ac:dyDescent="0.25">
      <c r="C44" s="2"/>
    </row>
    <row r="45" spans="3:11" ht="16.5" customHeight="1" x14ac:dyDescent="0.25">
      <c r="C45" s="26" t="s">
        <v>34</v>
      </c>
      <c r="E45" s="28" t="s">
        <v>12</v>
      </c>
      <c r="F45" s="28" t="s">
        <v>59</v>
      </c>
    </row>
    <row r="46" spans="3:11" ht="16.5" customHeight="1" x14ac:dyDescent="0.25">
      <c r="C46" s="4">
        <v>10</v>
      </c>
      <c r="D46" s="10">
        <f>IF($D$15="", F46, LEN($D$15) - LEN(SUBSTITUTE($D$15, IF(C46 = 10, "*", C46), "")))</f>
        <v>0</v>
      </c>
      <c r="E46" s="2" t="e">
        <f>IF(D46 &lt;&gt; "", D46*100/$D$58, "")</f>
        <v>#DIV/0!</v>
      </c>
      <c r="F46" s="29"/>
      <c r="G46" s="2">
        <v>10</v>
      </c>
    </row>
    <row r="47" spans="3:11" ht="16.5" customHeight="1" x14ac:dyDescent="0.25">
      <c r="C47" s="4">
        <v>9</v>
      </c>
      <c r="D47" s="10">
        <f t="shared" ref="D47:D56" si="2">IF($D$15="", F47, LEN($D$15) - LEN(SUBSTITUTE($D$15, IF(C47 = 10, "*", C47), "")))</f>
        <v>0</v>
      </c>
      <c r="E47" s="2" t="e">
        <f t="shared" ref="E47:E56" si="3">IF(D47 &lt;&gt; "", D47*100/$D$58, "")</f>
        <v>#DIV/0!</v>
      </c>
      <c r="F47" s="21"/>
      <c r="G47" s="2">
        <v>9</v>
      </c>
    </row>
    <row r="48" spans="3:11" ht="16.5" customHeight="1" x14ac:dyDescent="0.25">
      <c r="C48" s="4">
        <v>8</v>
      </c>
      <c r="D48" s="10">
        <f t="shared" si="2"/>
        <v>0</v>
      </c>
      <c r="E48" s="2" t="e">
        <f t="shared" si="3"/>
        <v>#DIV/0!</v>
      </c>
      <c r="F48" s="21"/>
      <c r="G48" s="2">
        <v>8</v>
      </c>
    </row>
    <row r="49" spans="3:7" ht="16.5" customHeight="1" x14ac:dyDescent="0.25">
      <c r="C49" s="4">
        <v>7</v>
      </c>
      <c r="D49" s="10">
        <f t="shared" si="2"/>
        <v>0</v>
      </c>
      <c r="E49" s="2" t="e">
        <f t="shared" si="3"/>
        <v>#DIV/0!</v>
      </c>
      <c r="F49" s="21"/>
      <c r="G49" s="2">
        <v>7</v>
      </c>
    </row>
    <row r="50" spans="3:7" ht="16.5" customHeight="1" x14ac:dyDescent="0.25">
      <c r="C50" s="4">
        <v>6</v>
      </c>
      <c r="D50" s="10">
        <f t="shared" si="2"/>
        <v>0</v>
      </c>
      <c r="E50" s="2" t="e">
        <f t="shared" si="3"/>
        <v>#DIV/0!</v>
      </c>
      <c r="F50" s="21"/>
      <c r="G50" s="2">
        <v>6</v>
      </c>
    </row>
    <row r="51" spans="3:7" x14ac:dyDescent="0.25">
      <c r="C51" s="4">
        <v>5</v>
      </c>
      <c r="D51" s="10">
        <f t="shared" si="2"/>
        <v>0</v>
      </c>
      <c r="E51" s="2" t="e">
        <f t="shared" si="3"/>
        <v>#DIV/0!</v>
      </c>
      <c r="F51" s="21"/>
      <c r="G51" s="2">
        <v>5</v>
      </c>
    </row>
    <row r="52" spans="3:7" x14ac:dyDescent="0.25">
      <c r="C52" s="4">
        <v>4</v>
      </c>
      <c r="D52" s="10">
        <f t="shared" si="2"/>
        <v>0</v>
      </c>
      <c r="E52" s="2" t="e">
        <f t="shared" si="3"/>
        <v>#DIV/0!</v>
      </c>
      <c r="F52" s="21"/>
      <c r="G52" s="2">
        <v>4</v>
      </c>
    </row>
    <row r="53" spans="3:7" x14ac:dyDescent="0.25">
      <c r="C53" s="4">
        <v>3</v>
      </c>
      <c r="D53" s="10">
        <f t="shared" si="2"/>
        <v>0</v>
      </c>
      <c r="E53" s="2" t="e">
        <f t="shared" si="3"/>
        <v>#DIV/0!</v>
      </c>
      <c r="F53" s="29"/>
      <c r="G53" s="2">
        <v>3</v>
      </c>
    </row>
    <row r="54" spans="3:7" x14ac:dyDescent="0.25">
      <c r="C54" s="4">
        <v>2</v>
      </c>
      <c r="D54" s="10">
        <f t="shared" si="2"/>
        <v>0</v>
      </c>
      <c r="E54" s="2" t="e">
        <f t="shared" si="3"/>
        <v>#DIV/0!</v>
      </c>
      <c r="F54" s="29"/>
      <c r="G54" s="2">
        <v>2</v>
      </c>
    </row>
    <row r="55" spans="3:7" x14ac:dyDescent="0.25">
      <c r="C55" s="4">
        <v>1</v>
      </c>
      <c r="D55" s="10">
        <f t="shared" si="2"/>
        <v>0</v>
      </c>
      <c r="E55" s="2" t="e">
        <f t="shared" si="3"/>
        <v>#DIV/0!</v>
      </c>
      <c r="F55" s="29"/>
      <c r="G55" s="2">
        <v>1</v>
      </c>
    </row>
    <row r="56" spans="3:7" x14ac:dyDescent="0.25">
      <c r="C56" s="4">
        <v>0</v>
      </c>
      <c r="D56" s="10">
        <f t="shared" si="2"/>
        <v>0</v>
      </c>
      <c r="E56" s="2" t="e">
        <f t="shared" si="3"/>
        <v>#DIV/0!</v>
      </c>
      <c r="F56" s="29"/>
      <c r="G56" s="2">
        <v>0</v>
      </c>
    </row>
    <row r="58" spans="3:7" x14ac:dyDescent="0.25">
      <c r="C58" s="4" t="s">
        <v>41</v>
      </c>
      <c r="D58" s="4">
        <f>SUM(D46:D56)</f>
        <v>0</v>
      </c>
    </row>
    <row r="60" spans="3:7" x14ac:dyDescent="0.25">
      <c r="C60" s="4" t="s">
        <v>38</v>
      </c>
      <c r="D60" s="4" t="e">
        <f>1/D58*(D46*10+D47*9+D48*8+D49*7+D50*6+D51*5+D52*4+D53*3+D54*2+D55*1)</f>
        <v>#DIV/0!</v>
      </c>
    </row>
    <row r="61" spans="3:7" x14ac:dyDescent="0.25">
      <c r="C61" s="4" t="s">
        <v>40</v>
      </c>
      <c r="D61" s="4" t="e">
        <f>1/D58*(D46*100+D47*96+D48*90+D49*74+D50*55+D51*45+D52*40+D53*32+D54*20+D55*12)</f>
        <v>#DIV/0!</v>
      </c>
    </row>
    <row r="63" spans="3:7" x14ac:dyDescent="0.25">
      <c r="C63" s="1" t="s">
        <v>35</v>
      </c>
      <c r="D63" s="4" t="e">
        <f>SUM(E46:E48)</f>
        <v>#DIV/0!</v>
      </c>
    </row>
    <row r="64" spans="3:7" x14ac:dyDescent="0.25">
      <c r="C64" s="1" t="s">
        <v>36</v>
      </c>
      <c r="D64" s="4" t="e">
        <f>SUM(E49:E50)</f>
        <v>#DIV/0!</v>
      </c>
    </row>
    <row r="65" spans="3:4" x14ac:dyDescent="0.25">
      <c r="C65" s="1" t="s">
        <v>50</v>
      </c>
      <c r="D65" s="4" t="e">
        <f>SUM(E51:E56)</f>
        <v>#DIV/0!</v>
      </c>
    </row>
    <row r="66" spans="3:4" x14ac:dyDescent="0.25">
      <c r="C66" s="4" t="s">
        <v>49</v>
      </c>
      <c r="D66" s="4" t="e">
        <f>SUM(E53:E56)</f>
        <v>#DIV/0!</v>
      </c>
    </row>
    <row r="347" spans="10:11" x14ac:dyDescent="0.25">
      <c r="J347" s="8" t="s">
        <v>60</v>
      </c>
      <c r="K347" s="8" t="s">
        <v>61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4" tint="-0.249977111117893"/>
  </sheetPr>
  <dimension ref="A1:P51"/>
  <sheetViews>
    <sheetView showGridLines="0" showRowColHeaders="0" zoomScaleNormal="100" workbookViewId="0">
      <selection sqref="A1:J1"/>
    </sheetView>
  </sheetViews>
  <sheetFormatPr defaultRowHeight="15.75" x14ac:dyDescent="0.25"/>
  <cols>
    <col min="1" max="1" width="13.7109375" style="3" customWidth="1"/>
    <col min="2" max="2" width="4.7109375" style="3" customWidth="1"/>
    <col min="3" max="3" width="10.140625" style="3" customWidth="1"/>
    <col min="4" max="4" width="5.140625" style="3" customWidth="1"/>
    <col min="5" max="5" width="11" style="3" customWidth="1"/>
    <col min="6" max="6" width="7.7109375" style="3" customWidth="1"/>
    <col min="7" max="7" width="8.140625" style="3" customWidth="1"/>
    <col min="8" max="8" width="14.5703125" style="3" customWidth="1"/>
    <col min="9" max="9" width="6.42578125" style="3" customWidth="1"/>
    <col min="10" max="10" width="5.85546875" style="3" customWidth="1"/>
    <col min="11" max="16384" width="9.140625" style="3"/>
  </cols>
  <sheetData>
    <row r="1" spans="1:16" ht="48.75" customHeight="1" x14ac:dyDescent="0.25">
      <c r="A1" s="41" t="str">
        <f xml:space="preserve"> "АНАЛИЗ
результатов обязательной контрольной работы № " &amp; Ввод!D11 &amp; "
" &amp; Ввод!D3</f>
        <v>АНАЛИЗ
результатов обязательной контрольной работы № 2
УО «Пинский ГПТК легкой промышленности»</v>
      </c>
      <c r="B1" s="42"/>
      <c r="C1" s="42"/>
      <c r="D1" s="42"/>
      <c r="E1" s="42"/>
      <c r="F1" s="42"/>
      <c r="G1" s="42"/>
      <c r="H1" s="42"/>
      <c r="I1" s="42"/>
      <c r="J1" s="42"/>
    </row>
    <row r="2" spans="1:16" ht="8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6" ht="15" customHeight="1" x14ac:dyDescent="0.25">
      <c r="A3" s="13" t="s">
        <v>0</v>
      </c>
      <c r="B3" s="44" t="str">
        <f>Ввод!D4</f>
        <v>Т291-19</v>
      </c>
      <c r="C3" s="44"/>
      <c r="D3" s="44"/>
      <c r="F3" s="46" t="s">
        <v>25</v>
      </c>
      <c r="G3" s="46"/>
      <c r="H3" s="66" t="str">
        <f>Ввод!D9</f>
        <v>Техник-программист</v>
      </c>
      <c r="I3" s="67"/>
      <c r="J3" s="67"/>
    </row>
    <row r="4" spans="1:16" ht="15" customHeight="1" x14ac:dyDescent="0.25">
      <c r="A4" s="37" t="s">
        <v>2</v>
      </c>
      <c r="B4" s="37"/>
      <c r="C4" s="37"/>
      <c r="D4" s="14">
        <f>Ввод!D7</f>
        <v>25</v>
      </c>
      <c r="F4" s="37" t="s">
        <v>21</v>
      </c>
      <c r="G4" s="37"/>
      <c r="H4" s="37"/>
      <c r="I4" s="37"/>
      <c r="J4" s="15">
        <f>Ввод!D30</f>
        <v>2</v>
      </c>
      <c r="N4" s="36"/>
    </row>
    <row r="5" spans="1:16" ht="15" customHeight="1" x14ac:dyDescent="0.25">
      <c r="A5" s="46" t="s">
        <v>7</v>
      </c>
      <c r="B5" s="46"/>
      <c r="C5" s="46"/>
      <c r="D5" s="46"/>
      <c r="E5" s="44" t="str">
        <f>Ввод!D8</f>
        <v>Основы алгоритмизации и программирования</v>
      </c>
      <c r="F5" s="44"/>
      <c r="G5" s="44"/>
      <c r="H5" s="44"/>
      <c r="I5" s="44"/>
      <c r="J5" s="44"/>
    </row>
    <row r="6" spans="1:16" ht="15" customHeight="1" x14ac:dyDescent="0.25">
      <c r="A6" s="37" t="s">
        <v>4</v>
      </c>
      <c r="B6" s="37"/>
      <c r="C6" s="37"/>
      <c r="D6" s="37"/>
      <c r="E6" s="37"/>
      <c r="F6" s="38" t="str">
        <f>Ввод!D5</f>
        <v>Аргер Н.В.</v>
      </c>
      <c r="G6" s="38"/>
      <c r="H6" s="38"/>
      <c r="I6" s="38"/>
      <c r="J6" s="38"/>
      <c r="P6" s="36"/>
    </row>
    <row r="7" spans="1:16" ht="12.75" customHeight="1" x14ac:dyDescent="0.25">
      <c r="A7" s="45"/>
      <c r="B7" s="45"/>
      <c r="C7" s="45"/>
      <c r="D7" s="45"/>
      <c r="E7" s="43"/>
      <c r="F7" s="43"/>
      <c r="G7" s="43"/>
      <c r="H7" s="43"/>
      <c r="I7" s="43"/>
      <c r="J7" s="43"/>
    </row>
    <row r="8" spans="1:16" ht="32.25" customHeight="1" x14ac:dyDescent="0.25">
      <c r="A8" s="39" t="s">
        <v>13</v>
      </c>
      <c r="B8" s="39"/>
      <c r="C8" s="39" t="s">
        <v>10</v>
      </c>
      <c r="D8" s="40"/>
      <c r="E8" s="40"/>
      <c r="F8" s="40"/>
      <c r="G8" s="39" t="str">
        <f>"Текущая успеваемость по предмету по результатам " &amp; Ввод!D12 &amp; " семестра"</f>
        <v>Текущая успеваемость по предмету по результатам 2 семестра</v>
      </c>
      <c r="H8" s="39"/>
      <c r="I8" s="39"/>
      <c r="J8" s="39"/>
    </row>
    <row r="9" spans="1:16" ht="14.25" customHeight="1" x14ac:dyDescent="0.25">
      <c r="A9" s="39"/>
      <c r="B9" s="39"/>
      <c r="C9" s="40" t="s">
        <v>11</v>
      </c>
      <c r="D9" s="40"/>
      <c r="E9" s="40" t="s">
        <v>12</v>
      </c>
      <c r="F9" s="40"/>
      <c r="G9" s="40" t="s">
        <v>11</v>
      </c>
      <c r="H9" s="40"/>
      <c r="I9" s="40" t="s">
        <v>12</v>
      </c>
      <c r="J9" s="40"/>
    </row>
    <row r="10" spans="1:16" ht="14.25" customHeight="1" x14ac:dyDescent="0.25">
      <c r="A10" s="40">
        <v>10</v>
      </c>
      <c r="B10" s="40"/>
      <c r="C10" s="47" t="str">
        <f>IF(Ввод!D18&lt;&gt;0,Ввод!D18,"")</f>
        <v/>
      </c>
      <c r="D10" s="47"/>
      <c r="E10" s="51" t="str">
        <f>IF(Ввод!E18&lt;&gt;0,Ввод!E18,"")</f>
        <v/>
      </c>
      <c r="F10" s="51"/>
      <c r="G10" s="47" t="str">
        <f>IF(Ввод!D46 &lt;&gt; 0, Ввод!D46, "")</f>
        <v/>
      </c>
      <c r="H10" s="47"/>
      <c r="I10" s="51" t="e">
        <f>IF(Ввод!E46 &lt;&gt; 0, Ввод!E46, "")</f>
        <v>#DIV/0!</v>
      </c>
      <c r="J10" s="51"/>
    </row>
    <row r="11" spans="1:16" ht="14.25" customHeight="1" x14ac:dyDescent="0.25">
      <c r="A11" s="40">
        <v>9</v>
      </c>
      <c r="B11" s="40"/>
      <c r="C11" s="47">
        <f>IF(Ввод!D19&lt;&gt;0,Ввод!D19,"")</f>
        <v>1</v>
      </c>
      <c r="D11" s="47"/>
      <c r="E11" s="51">
        <f>IF(Ввод!E19&lt;&gt;0,Ввод!E19,"")</f>
        <v>50</v>
      </c>
      <c r="F11" s="51"/>
      <c r="G11" s="47" t="str">
        <f>IF(Ввод!D47 &lt;&gt; 0, Ввод!D47, "")</f>
        <v/>
      </c>
      <c r="H11" s="47"/>
      <c r="I11" s="51" t="e">
        <f>IF(Ввод!E47 &lt;&gt; 0, Ввод!E47, "")</f>
        <v>#DIV/0!</v>
      </c>
      <c r="J11" s="51"/>
    </row>
    <row r="12" spans="1:16" ht="14.25" customHeight="1" x14ac:dyDescent="0.25">
      <c r="A12" s="40">
        <v>8</v>
      </c>
      <c r="B12" s="40"/>
      <c r="C12" s="47" t="str">
        <f>IF(Ввод!D20&lt;&gt;0,Ввод!D20,"")</f>
        <v/>
      </c>
      <c r="D12" s="47"/>
      <c r="E12" s="51" t="str">
        <f>IF(Ввод!E20&lt;&gt;0,Ввод!E20,"")</f>
        <v/>
      </c>
      <c r="F12" s="51"/>
      <c r="G12" s="47" t="str">
        <f>IF(Ввод!D48 &lt;&gt; 0, Ввод!D48, "")</f>
        <v/>
      </c>
      <c r="H12" s="47"/>
      <c r="I12" s="51" t="e">
        <f>IF(Ввод!E48 &lt;&gt; 0, Ввод!E48, "")</f>
        <v>#DIV/0!</v>
      </c>
      <c r="J12" s="51"/>
    </row>
    <row r="13" spans="1:16" ht="14.25" customHeight="1" x14ac:dyDescent="0.25">
      <c r="A13" s="40">
        <v>7</v>
      </c>
      <c r="B13" s="40"/>
      <c r="C13" s="47" t="str">
        <f>IF(Ввод!D21&lt;&gt;0,Ввод!D21,"")</f>
        <v/>
      </c>
      <c r="D13" s="47"/>
      <c r="E13" s="51" t="str">
        <f>IF(Ввод!E21&lt;&gt;0,Ввод!E21,"")</f>
        <v/>
      </c>
      <c r="F13" s="51"/>
      <c r="G13" s="47" t="str">
        <f>IF(Ввод!D49 &lt;&gt; 0, Ввод!D49, "")</f>
        <v/>
      </c>
      <c r="H13" s="47"/>
      <c r="I13" s="51" t="e">
        <f>IF(Ввод!E49 &lt;&gt; 0, Ввод!E49, "")</f>
        <v>#DIV/0!</v>
      </c>
      <c r="J13" s="51"/>
    </row>
    <row r="14" spans="1:16" ht="14.25" customHeight="1" x14ac:dyDescent="0.25">
      <c r="A14" s="40">
        <v>6</v>
      </c>
      <c r="B14" s="40"/>
      <c r="C14" s="47" t="str">
        <f>IF(Ввод!D22&lt;&gt;0,Ввод!D22,"")</f>
        <v/>
      </c>
      <c r="D14" s="47"/>
      <c r="E14" s="51" t="str">
        <f>IF(Ввод!E22&lt;&gt;0,Ввод!E22,"")</f>
        <v/>
      </c>
      <c r="F14" s="51"/>
      <c r="G14" s="47" t="str">
        <f>IF(Ввод!D50 &lt;&gt; 0, Ввод!D50, "")</f>
        <v/>
      </c>
      <c r="H14" s="47"/>
      <c r="I14" s="51" t="e">
        <f>IF(Ввод!E50 &lt;&gt; 0, Ввод!E50, "")</f>
        <v>#DIV/0!</v>
      </c>
      <c r="J14" s="51"/>
    </row>
    <row r="15" spans="1:16" ht="14.25" customHeight="1" x14ac:dyDescent="0.25">
      <c r="A15" s="40">
        <v>5</v>
      </c>
      <c r="B15" s="40"/>
      <c r="C15" s="47">
        <f>IF(Ввод!D23&lt;&gt;0,Ввод!D23,"")</f>
        <v>1</v>
      </c>
      <c r="D15" s="47"/>
      <c r="E15" s="51">
        <f>IF(Ввод!E23&lt;&gt;0,Ввод!E23,"")</f>
        <v>50</v>
      </c>
      <c r="F15" s="51"/>
      <c r="G15" s="47" t="str">
        <f>IF(Ввод!D51 &lt;&gt; 0, Ввод!D51, "")</f>
        <v/>
      </c>
      <c r="H15" s="47"/>
      <c r="I15" s="51" t="e">
        <f>IF(Ввод!E51 &lt;&gt; 0, Ввод!E51, "")</f>
        <v>#DIV/0!</v>
      </c>
      <c r="J15" s="51"/>
    </row>
    <row r="16" spans="1:16" ht="14.25" customHeight="1" x14ac:dyDescent="0.25">
      <c r="A16" s="40">
        <v>4</v>
      </c>
      <c r="B16" s="40"/>
      <c r="C16" s="47" t="str">
        <f>IF(Ввод!D24&lt;&gt;0,Ввод!D24,"")</f>
        <v/>
      </c>
      <c r="D16" s="47"/>
      <c r="E16" s="51" t="str">
        <f>IF(Ввод!E24&lt;&gt;0,Ввод!E24,"")</f>
        <v/>
      </c>
      <c r="F16" s="51"/>
      <c r="G16" s="47" t="str">
        <f>IF(Ввод!D52 &lt;&gt; 0, Ввод!D52, "")</f>
        <v/>
      </c>
      <c r="H16" s="47"/>
      <c r="I16" s="51" t="e">
        <f>IF(Ввод!E52 &lt;&gt; 0, Ввод!E52, "")</f>
        <v>#DIV/0!</v>
      </c>
      <c r="J16" s="51"/>
    </row>
    <row r="17" spans="1:14" ht="14.25" customHeight="1" x14ac:dyDescent="0.25">
      <c r="A17" s="40">
        <v>3</v>
      </c>
      <c r="B17" s="40"/>
      <c r="C17" s="47" t="str">
        <f>IF(Ввод!D25&lt;&gt;0,Ввод!D25,"")</f>
        <v/>
      </c>
      <c r="D17" s="47"/>
      <c r="E17" s="51" t="str">
        <f>IF(Ввод!E25&lt;&gt;0,Ввод!E25,"")</f>
        <v/>
      </c>
      <c r="F17" s="51"/>
      <c r="G17" s="47" t="str">
        <f>IF(Ввод!D53 &lt;&gt; 0, Ввод!D53, "")</f>
        <v/>
      </c>
      <c r="H17" s="47"/>
      <c r="I17" s="51" t="e">
        <f>IF(Ввод!E53 &lt;&gt; 0, Ввод!E53, "")</f>
        <v>#DIV/0!</v>
      </c>
      <c r="J17" s="51"/>
    </row>
    <row r="18" spans="1:14" ht="14.25" customHeight="1" x14ac:dyDescent="0.25">
      <c r="A18" s="40">
        <v>2</v>
      </c>
      <c r="B18" s="40"/>
      <c r="C18" s="47" t="str">
        <f>IF(Ввод!D26&lt;&gt;0,Ввод!D26,"")</f>
        <v/>
      </c>
      <c r="D18" s="47"/>
      <c r="E18" s="51" t="str">
        <f>IF(Ввод!E26&lt;&gt;0,Ввод!E26,"")</f>
        <v/>
      </c>
      <c r="F18" s="51"/>
      <c r="G18" s="47" t="str">
        <f>IF(Ввод!D54 &lt;&gt; 0, Ввод!D54, "")</f>
        <v/>
      </c>
      <c r="H18" s="47"/>
      <c r="I18" s="51" t="e">
        <f>IF(Ввод!E54 &lt;&gt; 0, Ввод!E54, "")</f>
        <v>#DIV/0!</v>
      </c>
      <c r="J18" s="51"/>
    </row>
    <row r="19" spans="1:14" ht="14.25" customHeight="1" x14ac:dyDescent="0.25">
      <c r="A19" s="40">
        <v>1</v>
      </c>
      <c r="B19" s="40"/>
      <c r="C19" s="47" t="str">
        <f>IF(Ввод!D27&lt;&gt;0,Ввод!D27,"")</f>
        <v/>
      </c>
      <c r="D19" s="47"/>
      <c r="E19" s="51" t="str">
        <f>IF(Ввод!E27&lt;&gt;0,Ввод!E27,"")</f>
        <v/>
      </c>
      <c r="F19" s="51"/>
      <c r="G19" s="47" t="str">
        <f>IF(Ввод!D55 &lt;&gt; 0, Ввод!D55, "")</f>
        <v/>
      </c>
      <c r="H19" s="47"/>
      <c r="I19" s="51" t="e">
        <f>IF(Ввод!E55 &lt;&gt; 0, Ввод!E55, "")</f>
        <v>#DIV/0!</v>
      </c>
      <c r="J19" s="51"/>
    </row>
    <row r="20" spans="1:14" ht="14.25" customHeight="1" thickBot="1" x14ac:dyDescent="0.3">
      <c r="A20" s="53">
        <v>0</v>
      </c>
      <c r="B20" s="53"/>
      <c r="C20" s="47" t="str">
        <f>IF(Ввод!D28&lt;&gt;0,Ввод!D28,"")</f>
        <v/>
      </c>
      <c r="D20" s="47"/>
      <c r="E20" s="51" t="str">
        <f>IF(Ввод!E28&lt;&gt;0,Ввод!E28,"")</f>
        <v/>
      </c>
      <c r="F20" s="51"/>
      <c r="G20" s="47" t="str">
        <f>IF(Ввод!D56 &lt;&gt; 0, Ввод!D56, "")</f>
        <v/>
      </c>
      <c r="H20" s="47"/>
      <c r="I20" s="51" t="e">
        <f>IF(Ввод!E56 &lt;&gt; 0, Ввод!E56, "")</f>
        <v>#DIV/0!</v>
      </c>
      <c r="J20" s="51"/>
    </row>
    <row r="21" spans="1:14" ht="14.25" customHeight="1" x14ac:dyDescent="0.25">
      <c r="A21" s="52" t="s">
        <v>35</v>
      </c>
      <c r="B21" s="52"/>
      <c r="C21" s="48">
        <f>Ввод!D36</f>
        <v>50</v>
      </c>
      <c r="D21" s="49"/>
      <c r="E21" s="49"/>
      <c r="F21" s="50"/>
      <c r="G21" s="48" t="e">
        <f>Ввод!D63</f>
        <v>#DIV/0!</v>
      </c>
      <c r="H21" s="49"/>
      <c r="I21" s="49"/>
      <c r="J21" s="50"/>
      <c r="N21" s="6"/>
    </row>
    <row r="22" spans="1:14" ht="14.25" customHeight="1" x14ac:dyDescent="0.25">
      <c r="A22" s="40" t="s">
        <v>36</v>
      </c>
      <c r="B22" s="40"/>
      <c r="C22" s="62">
        <f>Ввод!D37</f>
        <v>0</v>
      </c>
      <c r="D22" s="63"/>
      <c r="E22" s="63"/>
      <c r="F22" s="64"/>
      <c r="G22" s="62" t="e">
        <f>Ввод!D64</f>
        <v>#DIV/0!</v>
      </c>
      <c r="H22" s="63"/>
      <c r="I22" s="63"/>
      <c r="J22" s="64"/>
    </row>
    <row r="23" spans="1:14" ht="14.25" customHeight="1" x14ac:dyDescent="0.25">
      <c r="A23" s="40" t="s">
        <v>37</v>
      </c>
      <c r="B23" s="40"/>
      <c r="C23" s="62" t="str">
        <f>IF(Ввод!D41 = 0, "", Ввод!D41)</f>
        <v/>
      </c>
      <c r="D23" s="63"/>
      <c r="E23" s="63"/>
      <c r="F23" s="64"/>
      <c r="G23" s="62" t="e">
        <f>IF(Ввод!D66 = 0, "", Ввод!D66)</f>
        <v>#DIV/0!</v>
      </c>
      <c r="H23" s="63"/>
      <c r="I23" s="63"/>
      <c r="J23" s="64"/>
    </row>
    <row r="24" spans="1:14" ht="14.25" customHeight="1" x14ac:dyDescent="0.25">
      <c r="A24" s="60" t="s">
        <v>38</v>
      </c>
      <c r="B24" s="61"/>
      <c r="C24" s="62">
        <f>Ввод!D33</f>
        <v>7</v>
      </c>
      <c r="D24" s="63"/>
      <c r="E24" s="63"/>
      <c r="F24" s="64"/>
      <c r="G24" s="62" t="e">
        <f>Ввод!D60</f>
        <v>#DIV/0!</v>
      </c>
      <c r="H24" s="63"/>
      <c r="I24" s="63"/>
      <c r="J24" s="64"/>
    </row>
    <row r="25" spans="1:14" ht="7.5" customHeight="1" x14ac:dyDescent="0.25"/>
    <row r="26" spans="1:14" x14ac:dyDescent="0.25">
      <c r="A26" s="45" t="s">
        <v>8</v>
      </c>
      <c r="B26" s="45"/>
      <c r="C26" s="45"/>
      <c r="D26" s="45"/>
      <c r="E26" s="45"/>
      <c r="F26" s="45"/>
      <c r="G26" s="45"/>
      <c r="H26" s="45"/>
      <c r="I26" s="57" t="s">
        <v>5</v>
      </c>
      <c r="J26" s="57"/>
    </row>
    <row r="27" spans="1:14" x14ac:dyDescent="0.25">
      <c r="A27" s="45" t="s">
        <v>6</v>
      </c>
      <c r="B27" s="45"/>
      <c r="C27" s="45"/>
      <c r="D27" s="19">
        <f>Ввод!D31</f>
        <v>7</v>
      </c>
      <c r="E27" s="55" t="s">
        <v>9</v>
      </c>
      <c r="F27" s="55"/>
      <c r="G27" s="55"/>
      <c r="H27" s="46" t="str">
        <f>Ввод!D43</f>
        <v>удовлетворительный.</v>
      </c>
      <c r="I27" s="46"/>
      <c r="J27" s="46"/>
    </row>
    <row r="28" spans="1:14" ht="10.5" customHeight="1" x14ac:dyDescent="0.25"/>
    <row r="29" spans="1:14" ht="13.5" customHeight="1" x14ac:dyDescent="0.25">
      <c r="A29" s="45" t="s">
        <v>20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4" ht="13.5" customHeight="1" x14ac:dyDescent="0.25">
      <c r="A30" s="5"/>
      <c r="B30" s="56"/>
      <c r="C30" s="56"/>
      <c r="D30" s="56"/>
      <c r="E30" s="56"/>
      <c r="F30" s="56"/>
      <c r="G30" s="56"/>
      <c r="H30" s="56"/>
      <c r="I30" s="56"/>
      <c r="J30" s="56"/>
    </row>
    <row r="31" spans="1:14" ht="13.5" customHeight="1" x14ac:dyDescent="0.25">
      <c r="A31" s="24"/>
      <c r="B31" s="54"/>
      <c r="C31" s="54"/>
      <c r="D31" s="54"/>
      <c r="E31" s="54"/>
      <c r="F31" s="54"/>
      <c r="G31" s="54"/>
      <c r="H31" s="54"/>
      <c r="I31" s="54"/>
      <c r="J31" s="54"/>
    </row>
    <row r="32" spans="1:14" ht="13.5" customHeight="1" x14ac:dyDescent="0.25">
      <c r="A32" s="23"/>
      <c r="B32" s="54"/>
      <c r="C32" s="54"/>
      <c r="D32" s="54"/>
      <c r="E32" s="54"/>
      <c r="F32" s="54"/>
      <c r="G32" s="54"/>
      <c r="H32" s="54"/>
      <c r="I32" s="54"/>
      <c r="J32" s="54"/>
    </row>
    <row r="33" spans="1:10" ht="13.5" customHeight="1" x14ac:dyDescent="0.25">
      <c r="A33" s="25"/>
      <c r="B33" s="54"/>
      <c r="C33" s="54"/>
      <c r="D33" s="54"/>
      <c r="E33" s="54"/>
      <c r="F33" s="54"/>
      <c r="G33" s="54"/>
      <c r="H33" s="54"/>
      <c r="I33" s="54"/>
      <c r="J33" s="54"/>
    </row>
    <row r="34" spans="1:10" ht="13.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4"/>
    </row>
    <row r="35" spans="1:10" ht="13.5" customHeight="1" x14ac:dyDescent="0.25">
      <c r="A35" s="23"/>
      <c r="B35" s="54"/>
      <c r="C35" s="54"/>
      <c r="D35" s="54"/>
      <c r="E35" s="54"/>
      <c r="F35" s="54"/>
      <c r="G35" s="54"/>
      <c r="H35" s="54"/>
      <c r="I35" s="54"/>
      <c r="J35" s="54"/>
    </row>
    <row r="36" spans="1:10" ht="13.5" customHeight="1" x14ac:dyDescent="0.25">
      <c r="A36" s="23"/>
      <c r="B36" s="54"/>
      <c r="C36" s="54"/>
      <c r="D36" s="54"/>
      <c r="E36" s="54"/>
      <c r="F36" s="54"/>
      <c r="G36" s="54"/>
      <c r="H36" s="54"/>
      <c r="I36" s="54"/>
      <c r="J36" s="54"/>
    </row>
    <row r="37" spans="1:10" ht="13.5" customHeight="1" x14ac:dyDescent="0.25">
      <c r="A37" s="23"/>
      <c r="B37" s="54"/>
      <c r="C37" s="54"/>
      <c r="D37" s="54"/>
      <c r="E37" s="54"/>
      <c r="F37" s="54"/>
      <c r="G37" s="54"/>
      <c r="H37" s="54"/>
      <c r="I37" s="54"/>
      <c r="J37" s="54"/>
    </row>
    <row r="38" spans="1:10" ht="13.5" customHeight="1" x14ac:dyDescent="0.25">
      <c r="A38" s="23"/>
      <c r="B38" s="54"/>
      <c r="C38" s="54"/>
      <c r="D38" s="54"/>
      <c r="E38" s="54"/>
      <c r="F38" s="54"/>
      <c r="G38" s="54"/>
      <c r="H38" s="54"/>
      <c r="I38" s="54"/>
      <c r="J38" s="54"/>
    </row>
    <row r="39" spans="1:10" ht="13.5" customHeight="1" x14ac:dyDescent="0.25">
      <c r="A39" s="22"/>
      <c r="B39" s="37"/>
      <c r="C39" s="37"/>
      <c r="D39" s="37"/>
      <c r="E39" s="37"/>
      <c r="F39" s="37"/>
      <c r="G39" s="37"/>
      <c r="H39" s="37"/>
      <c r="I39" s="37"/>
      <c r="J39" s="37"/>
    </row>
    <row r="40" spans="1:10" ht="13.5" customHeight="1" x14ac:dyDescent="0.25">
      <c r="A40" s="11" t="s">
        <v>22</v>
      </c>
      <c r="B40" s="37"/>
      <c r="C40" s="37"/>
      <c r="D40" s="37"/>
      <c r="E40" s="37"/>
      <c r="F40" s="37"/>
      <c r="G40" s="37"/>
      <c r="H40" s="37"/>
      <c r="I40" s="37"/>
      <c r="J40" s="37"/>
    </row>
    <row r="41" spans="1:10" ht="13.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</row>
    <row r="42" spans="1:10" ht="13.5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</row>
    <row r="43" spans="1:10" ht="13.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ht="13.5" customHeight="1" x14ac:dyDescent="0.25">
      <c r="A44" s="11" t="s">
        <v>23</v>
      </c>
      <c r="B44" s="37"/>
      <c r="C44" s="37"/>
      <c r="D44" s="37"/>
      <c r="E44" s="37"/>
      <c r="F44" s="37"/>
      <c r="G44" s="37"/>
      <c r="H44" s="37"/>
      <c r="I44" s="37"/>
      <c r="J44" s="37"/>
    </row>
    <row r="45" spans="1:10" ht="13.5" customHeight="1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spans="1:10" ht="13.5" customHeight="1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</row>
    <row r="47" spans="1:10" ht="13.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ht="19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4.25" customHeight="1" x14ac:dyDescent="0.25">
      <c r="A49" s="45" t="s">
        <v>16</v>
      </c>
      <c r="B49" s="45"/>
      <c r="D49" s="57"/>
      <c r="E49" s="57"/>
      <c r="H49" s="57" t="str">
        <f>Ввод!D5</f>
        <v>Аргер Н.В.</v>
      </c>
      <c r="I49" s="57"/>
      <c r="J49" s="57"/>
    </row>
    <row r="50" spans="1:10" ht="10.5" customHeight="1" x14ac:dyDescent="0.25">
      <c r="D50" s="58" t="s">
        <v>18</v>
      </c>
      <c r="E50" s="59"/>
      <c r="H50" s="58"/>
      <c r="I50" s="58"/>
      <c r="J50" s="58"/>
    </row>
    <row r="51" spans="1:10" ht="14.25" customHeight="1" x14ac:dyDescent="0.25">
      <c r="A51" s="45" t="s">
        <v>14</v>
      </c>
      <c r="B51" s="45"/>
      <c r="C51" s="45"/>
      <c r="D51" s="45"/>
      <c r="E51" s="45"/>
      <c r="F51" s="16"/>
      <c r="G51" s="16"/>
      <c r="H51" s="57" t="str">
        <f>Ввод!D10</f>
        <v>«08» апреля 2020 г.</v>
      </c>
      <c r="I51" s="57"/>
      <c r="J51" s="57"/>
    </row>
  </sheetData>
  <mergeCells count="118">
    <mergeCell ref="H3:J3"/>
    <mergeCell ref="A2:J2"/>
    <mergeCell ref="C21:F21"/>
    <mergeCell ref="G24:J24"/>
    <mergeCell ref="G23:J23"/>
    <mergeCell ref="B3:D3"/>
    <mergeCell ref="A4:C4"/>
    <mergeCell ref="F4:I4"/>
    <mergeCell ref="G10:H10"/>
    <mergeCell ref="G9:H9"/>
    <mergeCell ref="I20:J20"/>
    <mergeCell ref="G18:H18"/>
    <mergeCell ref="G17:H17"/>
    <mergeCell ref="G16:H16"/>
    <mergeCell ref="G15:H15"/>
    <mergeCell ref="G14:H14"/>
    <mergeCell ref="G13:H13"/>
    <mergeCell ref="C9:D9"/>
    <mergeCell ref="E20:F20"/>
    <mergeCell ref="E19:F19"/>
    <mergeCell ref="E18:F18"/>
    <mergeCell ref="C24:F24"/>
    <mergeCell ref="C23:F23"/>
    <mergeCell ref="C22:F22"/>
    <mergeCell ref="B37:J37"/>
    <mergeCell ref="B35:J35"/>
    <mergeCell ref="A41:J41"/>
    <mergeCell ref="A43:J43"/>
    <mergeCell ref="A47:J47"/>
    <mergeCell ref="A45:J45"/>
    <mergeCell ref="B44:J44"/>
    <mergeCell ref="B40:J40"/>
    <mergeCell ref="B39:J39"/>
    <mergeCell ref="A42:J42"/>
    <mergeCell ref="A46:J46"/>
    <mergeCell ref="A51:E51"/>
    <mergeCell ref="H51:J51"/>
    <mergeCell ref="A49:B49"/>
    <mergeCell ref="D49:E49"/>
    <mergeCell ref="H49:J49"/>
    <mergeCell ref="D50:E50"/>
    <mergeCell ref="H50:J50"/>
    <mergeCell ref="C8:F8"/>
    <mergeCell ref="G8:J8"/>
    <mergeCell ref="A24:B24"/>
    <mergeCell ref="G22:J22"/>
    <mergeCell ref="I13:J13"/>
    <mergeCell ref="I12:J12"/>
    <mergeCell ref="I11:J11"/>
    <mergeCell ref="I10:J10"/>
    <mergeCell ref="I9:J9"/>
    <mergeCell ref="I19:J19"/>
    <mergeCell ref="I18:J18"/>
    <mergeCell ref="I17:J17"/>
    <mergeCell ref="I16:J16"/>
    <mergeCell ref="I15:J15"/>
    <mergeCell ref="I14:J14"/>
    <mergeCell ref="G12:H12"/>
    <mergeCell ref="G11:H11"/>
    <mergeCell ref="C16:D16"/>
    <mergeCell ref="C15:D15"/>
    <mergeCell ref="C14:D14"/>
    <mergeCell ref="C13:D13"/>
    <mergeCell ref="C12:D12"/>
    <mergeCell ref="E17:F17"/>
    <mergeCell ref="E16:F16"/>
    <mergeCell ref="E15:F15"/>
    <mergeCell ref="E14:F14"/>
    <mergeCell ref="E13:F13"/>
    <mergeCell ref="E12:F12"/>
    <mergeCell ref="A22:B22"/>
    <mergeCell ref="A21:B21"/>
    <mergeCell ref="A20:B20"/>
    <mergeCell ref="A19:B19"/>
    <mergeCell ref="A18:B18"/>
    <mergeCell ref="A17:B17"/>
    <mergeCell ref="B38:J38"/>
    <mergeCell ref="B34:J34"/>
    <mergeCell ref="B33:J33"/>
    <mergeCell ref="B32:J32"/>
    <mergeCell ref="B31:J31"/>
    <mergeCell ref="A27:C27"/>
    <mergeCell ref="E27:G27"/>
    <mergeCell ref="H27:J27"/>
    <mergeCell ref="A29:J29"/>
    <mergeCell ref="B30:J30"/>
    <mergeCell ref="A26:H26"/>
    <mergeCell ref="I26:J26"/>
    <mergeCell ref="C20:D20"/>
    <mergeCell ref="C19:D19"/>
    <mergeCell ref="C18:D18"/>
    <mergeCell ref="G20:H20"/>
    <mergeCell ref="C17:D17"/>
    <mergeCell ref="B36:J36"/>
    <mergeCell ref="A6:E6"/>
    <mergeCell ref="F6:J6"/>
    <mergeCell ref="A8:B9"/>
    <mergeCell ref="A23:B23"/>
    <mergeCell ref="A1:J1"/>
    <mergeCell ref="E7:J7"/>
    <mergeCell ref="E5:J5"/>
    <mergeCell ref="A7:D7"/>
    <mergeCell ref="A5:D5"/>
    <mergeCell ref="A10:B10"/>
    <mergeCell ref="A16:B16"/>
    <mergeCell ref="A15:B15"/>
    <mergeCell ref="A14:B14"/>
    <mergeCell ref="A13:B13"/>
    <mergeCell ref="A12:B12"/>
    <mergeCell ref="A11:B11"/>
    <mergeCell ref="C11:D11"/>
    <mergeCell ref="C10:D10"/>
    <mergeCell ref="G19:H19"/>
    <mergeCell ref="G21:J21"/>
    <mergeCell ref="E11:F11"/>
    <mergeCell ref="E10:F10"/>
    <mergeCell ref="E9:F9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N52"/>
  <sheetViews>
    <sheetView showGridLines="0" showRowColHeaders="0" zoomScaleNormal="100" workbookViewId="0">
      <selection activeCell="R18" sqref="R18"/>
    </sheetView>
  </sheetViews>
  <sheetFormatPr defaultRowHeight="15.75" x14ac:dyDescent="0.25"/>
  <cols>
    <col min="1" max="1" width="13.7109375" style="3" customWidth="1"/>
    <col min="2" max="2" width="4.85546875" style="3" customWidth="1"/>
    <col min="3" max="3" width="8.28515625" style="3" customWidth="1"/>
    <col min="4" max="4" width="6.85546875" style="3" customWidth="1"/>
    <col min="5" max="5" width="11" style="3" customWidth="1"/>
    <col min="6" max="6" width="8" style="3" customWidth="1"/>
    <col min="7" max="7" width="8.140625" style="3" customWidth="1"/>
    <col min="8" max="8" width="14.28515625" style="3" customWidth="1"/>
    <col min="9" max="9" width="6.42578125" style="3" customWidth="1"/>
    <col min="10" max="10" width="5.85546875" style="3" customWidth="1"/>
    <col min="11" max="16384" width="9.140625" style="3"/>
  </cols>
  <sheetData>
    <row r="1" spans="1:10" ht="46.5" customHeight="1" x14ac:dyDescent="0.25">
      <c r="A1" s="41" t="str">
        <f xml:space="preserve"> "ПРОТОКОЛ
результатов директорской контрольной работы
" &amp; Ввод!D3</f>
        <v>ПРОТОКОЛ
результатов директорской контрольной работы
УО «Пинский ГПТК легкой промышленности»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8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0" ht="15" customHeight="1" x14ac:dyDescent="0.25">
      <c r="A3" s="13" t="s">
        <v>0</v>
      </c>
      <c r="B3" s="44" t="str">
        <f>Ввод!D4</f>
        <v>Т291-19</v>
      </c>
      <c r="C3" s="44"/>
      <c r="D3" s="44"/>
      <c r="F3" s="69"/>
      <c r="G3" s="69"/>
      <c r="H3" s="69"/>
      <c r="I3" s="70"/>
      <c r="J3" s="70"/>
    </row>
    <row r="4" spans="1:10" ht="15" customHeight="1" x14ac:dyDescent="0.25">
      <c r="A4" s="37" t="s">
        <v>2</v>
      </c>
      <c r="B4" s="37"/>
      <c r="C4" s="37"/>
      <c r="D4" s="14">
        <f>Ввод!D7</f>
        <v>25</v>
      </c>
      <c r="F4" s="46" t="s">
        <v>21</v>
      </c>
      <c r="G4" s="46"/>
      <c r="H4" s="46"/>
      <c r="I4" s="46"/>
      <c r="J4" s="13">
        <f>Ввод!D30</f>
        <v>2</v>
      </c>
    </row>
    <row r="5" spans="1:10" ht="15" customHeight="1" x14ac:dyDescent="0.25">
      <c r="A5" s="46" t="s">
        <v>7</v>
      </c>
      <c r="B5" s="46"/>
      <c r="C5" s="46"/>
      <c r="D5" s="46"/>
      <c r="E5" s="44" t="str">
        <f>Ввод!D8</f>
        <v>Основы алгоритмизации и программирования</v>
      </c>
      <c r="F5" s="44"/>
      <c r="G5" s="44"/>
      <c r="H5" s="44"/>
      <c r="I5" s="44"/>
      <c r="J5" s="44"/>
    </row>
    <row r="6" spans="1:10" ht="15" customHeight="1" x14ac:dyDescent="0.25">
      <c r="A6" s="37" t="s">
        <v>4</v>
      </c>
      <c r="B6" s="37"/>
      <c r="C6" s="37"/>
      <c r="D6" s="37"/>
      <c r="E6" s="37"/>
      <c r="F6" s="38" t="str">
        <f>Ввод!D5</f>
        <v>Аргер Н.В.</v>
      </c>
      <c r="G6" s="37"/>
      <c r="H6" s="37"/>
      <c r="I6" s="37"/>
      <c r="J6" s="37"/>
    </row>
    <row r="7" spans="1:10" ht="12.75" customHeight="1" x14ac:dyDescent="0.25">
      <c r="A7" s="45"/>
      <c r="B7" s="45"/>
      <c r="C7" s="45"/>
      <c r="D7" s="45"/>
      <c r="E7" s="43"/>
      <c r="F7" s="43"/>
      <c r="G7" s="43"/>
      <c r="H7" s="43"/>
      <c r="I7" s="43"/>
      <c r="J7" s="43"/>
    </row>
    <row r="8" spans="1:10" ht="32.25" customHeight="1" x14ac:dyDescent="0.25">
      <c r="A8" s="39" t="s">
        <v>13</v>
      </c>
      <c r="B8" s="39"/>
      <c r="C8" s="39" t="s">
        <v>10</v>
      </c>
      <c r="D8" s="40"/>
      <c r="E8" s="40"/>
      <c r="F8" s="40"/>
      <c r="G8" s="39" t="str">
        <f>"Текущая успеваемость по предмету по результатам " &amp; Ввод!D12 &amp; " семестра"</f>
        <v>Текущая успеваемость по предмету по результатам 2 семестра</v>
      </c>
      <c r="H8" s="39"/>
      <c r="I8" s="39"/>
      <c r="J8" s="39"/>
    </row>
    <row r="9" spans="1:10" ht="14.25" customHeight="1" x14ac:dyDescent="0.25">
      <c r="A9" s="39"/>
      <c r="B9" s="39"/>
      <c r="C9" s="40" t="s">
        <v>11</v>
      </c>
      <c r="D9" s="40"/>
      <c r="E9" s="40" t="s">
        <v>12</v>
      </c>
      <c r="F9" s="40"/>
      <c r="G9" s="40" t="s">
        <v>11</v>
      </c>
      <c r="H9" s="40"/>
      <c r="I9" s="40" t="s">
        <v>12</v>
      </c>
      <c r="J9" s="40"/>
    </row>
    <row r="10" spans="1:10" ht="14.25" customHeight="1" x14ac:dyDescent="0.25">
      <c r="A10" s="40">
        <v>10</v>
      </c>
      <c r="B10" s="40"/>
      <c r="C10" s="47" t="str">
        <f>IF(Ввод!D18&lt;&gt;0,Ввод!D18,"")</f>
        <v/>
      </c>
      <c r="D10" s="47"/>
      <c r="E10" s="71" t="str">
        <f>IF(Ввод!E18&lt;&gt;0,Ввод!E18,"")</f>
        <v/>
      </c>
      <c r="F10" s="71"/>
      <c r="G10" s="47" t="str">
        <f>IF(Ввод!D46 &lt;&gt; 0, Ввод!D46, "")</f>
        <v/>
      </c>
      <c r="H10" s="47"/>
      <c r="I10" s="71" t="e">
        <f>IF(Ввод!E46 &lt;&gt; 0, Ввод!E46, "")</f>
        <v>#DIV/0!</v>
      </c>
      <c r="J10" s="71"/>
    </row>
    <row r="11" spans="1:10" ht="14.25" customHeight="1" x14ac:dyDescent="0.25">
      <c r="A11" s="40">
        <v>9</v>
      </c>
      <c r="B11" s="40"/>
      <c r="C11" s="47">
        <f>IF(Ввод!D19&lt;&gt;0,Ввод!D19,"")</f>
        <v>1</v>
      </c>
      <c r="D11" s="47"/>
      <c r="E11" s="71">
        <f>IF(Ввод!E19&lt;&gt;0,Ввод!E19,"")</f>
        <v>50</v>
      </c>
      <c r="F11" s="71"/>
      <c r="G11" s="47" t="str">
        <f>IF(Ввод!D47 &lt;&gt; 0, Ввод!D47, "")</f>
        <v/>
      </c>
      <c r="H11" s="47"/>
      <c r="I11" s="71" t="e">
        <f>IF(Ввод!E47 &lt;&gt; 0, Ввод!E47, "")</f>
        <v>#DIV/0!</v>
      </c>
      <c r="J11" s="71"/>
    </row>
    <row r="12" spans="1:10" ht="14.25" customHeight="1" x14ac:dyDescent="0.25">
      <c r="A12" s="40">
        <v>8</v>
      </c>
      <c r="B12" s="40"/>
      <c r="C12" s="47" t="str">
        <f>IF(Ввод!D20&lt;&gt;0,Ввод!D20,"")</f>
        <v/>
      </c>
      <c r="D12" s="47"/>
      <c r="E12" s="71" t="str">
        <f>IF(Ввод!E20&lt;&gt;0,Ввод!E20,"")</f>
        <v/>
      </c>
      <c r="F12" s="71"/>
      <c r="G12" s="47" t="str">
        <f>IF(Ввод!D48 &lt;&gt; 0, Ввод!D48, "")</f>
        <v/>
      </c>
      <c r="H12" s="47"/>
      <c r="I12" s="71" t="e">
        <f>IF(Ввод!E48 &lt;&gt; 0, Ввод!E48, "")</f>
        <v>#DIV/0!</v>
      </c>
      <c r="J12" s="71"/>
    </row>
    <row r="13" spans="1:10" ht="14.25" customHeight="1" x14ac:dyDescent="0.25">
      <c r="A13" s="40">
        <v>7</v>
      </c>
      <c r="B13" s="40"/>
      <c r="C13" s="47" t="str">
        <f>IF(Ввод!D21&lt;&gt;0,Ввод!D21,"")</f>
        <v/>
      </c>
      <c r="D13" s="47"/>
      <c r="E13" s="71" t="str">
        <f>IF(Ввод!E21&lt;&gt;0,Ввод!E21,"")</f>
        <v/>
      </c>
      <c r="F13" s="71"/>
      <c r="G13" s="47" t="str">
        <f>IF(Ввод!D49 &lt;&gt; 0, Ввод!D49, "")</f>
        <v/>
      </c>
      <c r="H13" s="47"/>
      <c r="I13" s="71" t="e">
        <f>IF(Ввод!E49 &lt;&gt; 0, Ввод!E49, "")</f>
        <v>#DIV/0!</v>
      </c>
      <c r="J13" s="71"/>
    </row>
    <row r="14" spans="1:10" ht="14.25" customHeight="1" x14ac:dyDescent="0.25">
      <c r="A14" s="40">
        <v>6</v>
      </c>
      <c r="B14" s="40"/>
      <c r="C14" s="47" t="str">
        <f>IF(Ввод!D22&lt;&gt;0,Ввод!D22,"")</f>
        <v/>
      </c>
      <c r="D14" s="47"/>
      <c r="E14" s="71" t="str">
        <f>IF(Ввод!E22&lt;&gt;0,Ввод!E22,"")</f>
        <v/>
      </c>
      <c r="F14" s="71"/>
      <c r="G14" s="47" t="str">
        <f>IF(Ввод!D50 &lt;&gt; 0, Ввод!D50, "")</f>
        <v/>
      </c>
      <c r="H14" s="47"/>
      <c r="I14" s="71" t="e">
        <f>IF(Ввод!E50 &lt;&gt; 0, Ввод!E50, "")</f>
        <v>#DIV/0!</v>
      </c>
      <c r="J14" s="71"/>
    </row>
    <row r="15" spans="1:10" ht="14.25" customHeight="1" x14ac:dyDescent="0.25">
      <c r="A15" s="40">
        <v>5</v>
      </c>
      <c r="B15" s="40"/>
      <c r="C15" s="47">
        <f>IF(Ввод!D23&lt;&gt;0,Ввод!D23,"")</f>
        <v>1</v>
      </c>
      <c r="D15" s="47"/>
      <c r="E15" s="71">
        <f>IF(Ввод!E23&lt;&gt;0,Ввод!E23,"")</f>
        <v>50</v>
      </c>
      <c r="F15" s="71"/>
      <c r="G15" s="47" t="str">
        <f>IF(Ввод!D51 &lt;&gt; 0, Ввод!D51, "")</f>
        <v/>
      </c>
      <c r="H15" s="47"/>
      <c r="I15" s="71" t="e">
        <f>IF(Ввод!E51 &lt;&gt; 0, Ввод!E51, "")</f>
        <v>#DIV/0!</v>
      </c>
      <c r="J15" s="71"/>
    </row>
    <row r="16" spans="1:10" ht="14.25" customHeight="1" x14ac:dyDescent="0.25">
      <c r="A16" s="40">
        <v>4</v>
      </c>
      <c r="B16" s="40"/>
      <c r="C16" s="47" t="str">
        <f>IF(Ввод!D24&lt;&gt;0,Ввод!D24,"")</f>
        <v/>
      </c>
      <c r="D16" s="47"/>
      <c r="E16" s="71" t="str">
        <f>IF(Ввод!E24&lt;&gt;0,Ввод!E24,"")</f>
        <v/>
      </c>
      <c r="F16" s="71"/>
      <c r="G16" s="47" t="str">
        <f>IF(Ввод!D52 &lt;&gt; 0, Ввод!D52, "")</f>
        <v/>
      </c>
      <c r="H16" s="47"/>
      <c r="I16" s="71" t="e">
        <f>IF(Ввод!E52 &lt;&gt; 0, Ввод!E52, "")</f>
        <v>#DIV/0!</v>
      </c>
      <c r="J16" s="71"/>
    </row>
    <row r="17" spans="1:14" ht="14.25" customHeight="1" x14ac:dyDescent="0.25">
      <c r="A17" s="40">
        <v>3</v>
      </c>
      <c r="B17" s="40"/>
      <c r="C17" s="47" t="str">
        <f>IF(Ввод!D25&lt;&gt;0,Ввод!D25,"")</f>
        <v/>
      </c>
      <c r="D17" s="47"/>
      <c r="E17" s="71" t="str">
        <f>IF(Ввод!E25&lt;&gt;0,Ввод!E25,"")</f>
        <v/>
      </c>
      <c r="F17" s="71"/>
      <c r="G17" s="47" t="str">
        <f>IF(Ввод!D53 &lt;&gt; 0, Ввод!D53, "")</f>
        <v/>
      </c>
      <c r="H17" s="47"/>
      <c r="I17" s="71" t="e">
        <f>IF(Ввод!E53 &lt;&gt; 0, Ввод!E53, "")</f>
        <v>#DIV/0!</v>
      </c>
      <c r="J17" s="71"/>
    </row>
    <row r="18" spans="1:14" ht="14.25" customHeight="1" x14ac:dyDescent="0.25">
      <c r="A18" s="40">
        <v>2</v>
      </c>
      <c r="B18" s="40"/>
      <c r="C18" s="47" t="str">
        <f>IF(Ввод!D26&lt;&gt;0,Ввод!D26,"")</f>
        <v/>
      </c>
      <c r="D18" s="47"/>
      <c r="E18" s="71" t="str">
        <f>IF(Ввод!E26&lt;&gt;0,Ввод!E26,"")</f>
        <v/>
      </c>
      <c r="F18" s="71"/>
      <c r="G18" s="47" t="str">
        <f>IF(Ввод!D54 &lt;&gt; 0, Ввод!D54, "")</f>
        <v/>
      </c>
      <c r="H18" s="47"/>
      <c r="I18" s="71" t="e">
        <f>IF(Ввод!E54 &lt;&gt; 0, Ввод!E54, "")</f>
        <v>#DIV/0!</v>
      </c>
      <c r="J18" s="71"/>
    </row>
    <row r="19" spans="1:14" ht="14.25" customHeight="1" x14ac:dyDescent="0.25">
      <c r="A19" s="40">
        <v>1</v>
      </c>
      <c r="B19" s="40"/>
      <c r="C19" s="47" t="str">
        <f>IF(Ввод!D27&lt;&gt;0,Ввод!D27,"")</f>
        <v/>
      </c>
      <c r="D19" s="47"/>
      <c r="E19" s="71" t="str">
        <f>IF(Ввод!E27&lt;&gt;0,Ввод!E27,"")</f>
        <v/>
      </c>
      <c r="F19" s="71"/>
      <c r="G19" s="47" t="str">
        <f>IF(Ввод!D55 &lt;&gt; 0, Ввод!D55, "")</f>
        <v/>
      </c>
      <c r="H19" s="47"/>
      <c r="I19" s="71" t="e">
        <f>IF(Ввод!E55 &lt;&gt; 0, Ввод!E55, "")</f>
        <v>#DIV/0!</v>
      </c>
      <c r="J19" s="71"/>
    </row>
    <row r="20" spans="1:14" ht="14.25" customHeight="1" thickBot="1" x14ac:dyDescent="0.3">
      <c r="A20" s="53">
        <v>0</v>
      </c>
      <c r="B20" s="53"/>
      <c r="C20" s="47" t="str">
        <f>IF(Ввод!D28&lt;&gt;0,Ввод!D28,"")</f>
        <v/>
      </c>
      <c r="D20" s="47"/>
      <c r="E20" s="71" t="str">
        <f>IF(Ввод!E28&lt;&gt;0,Ввод!E28,"")</f>
        <v/>
      </c>
      <c r="F20" s="71"/>
      <c r="G20" s="47" t="str">
        <f>IF(Ввод!D56 &lt;&gt; 0, Ввод!D56, "")</f>
        <v/>
      </c>
      <c r="H20" s="47"/>
      <c r="I20" s="71" t="e">
        <f>IF(Ввод!E56 &lt;&gt; 0, Ввод!E56, "")</f>
        <v>#DIV/0!</v>
      </c>
      <c r="J20" s="71"/>
    </row>
    <row r="21" spans="1:14" ht="14.25" customHeight="1" x14ac:dyDescent="0.25">
      <c r="A21" s="52" t="s">
        <v>35</v>
      </c>
      <c r="B21" s="52"/>
      <c r="C21" s="75">
        <f>Ввод!D36</f>
        <v>50</v>
      </c>
      <c r="D21" s="76"/>
      <c r="E21" s="76"/>
      <c r="F21" s="77"/>
      <c r="G21" s="75" t="e">
        <f>Ввод!D63</f>
        <v>#DIV/0!</v>
      </c>
      <c r="H21" s="76"/>
      <c r="I21" s="76"/>
      <c r="J21" s="77"/>
      <c r="N21" s="6"/>
    </row>
    <row r="22" spans="1:14" ht="14.25" customHeight="1" x14ac:dyDescent="0.25">
      <c r="A22" s="40" t="s">
        <v>36</v>
      </c>
      <c r="B22" s="40"/>
      <c r="C22" s="72">
        <f>Ввод!D37</f>
        <v>0</v>
      </c>
      <c r="D22" s="73"/>
      <c r="E22" s="73"/>
      <c r="F22" s="74"/>
      <c r="G22" s="72" t="e">
        <f>Ввод!D64</f>
        <v>#DIV/0!</v>
      </c>
      <c r="H22" s="73"/>
      <c r="I22" s="73"/>
      <c r="J22" s="74"/>
    </row>
    <row r="23" spans="1:14" ht="14.25" customHeight="1" x14ac:dyDescent="0.25">
      <c r="A23" s="40" t="s">
        <v>37</v>
      </c>
      <c r="B23" s="40"/>
      <c r="C23" s="72" t="str">
        <f>IF(Ввод!D41 = 0, "", Ввод!D41)</f>
        <v/>
      </c>
      <c r="D23" s="73"/>
      <c r="E23" s="73"/>
      <c r="F23" s="74"/>
      <c r="G23" s="72" t="e">
        <f>IF(Ввод!D66 = 0, "", Ввод!D66)</f>
        <v>#DIV/0!</v>
      </c>
      <c r="H23" s="73"/>
      <c r="I23" s="73"/>
      <c r="J23" s="74"/>
    </row>
    <row r="24" spans="1:14" ht="14.25" customHeight="1" x14ac:dyDescent="0.25">
      <c r="A24" s="60" t="s">
        <v>38</v>
      </c>
      <c r="B24" s="61"/>
      <c r="C24" s="72">
        <f>Ввод!D33</f>
        <v>7</v>
      </c>
      <c r="D24" s="73"/>
      <c r="E24" s="73"/>
      <c r="F24" s="74"/>
      <c r="G24" s="72" t="e">
        <f>Ввод!D60</f>
        <v>#DIV/0!</v>
      </c>
      <c r="H24" s="73"/>
      <c r="I24" s="73"/>
      <c r="J24" s="74"/>
    </row>
    <row r="25" spans="1:14" ht="14.25" customHeight="1" x14ac:dyDescent="0.25">
      <c r="A25" s="40" t="s">
        <v>39</v>
      </c>
      <c r="B25" s="40"/>
      <c r="C25" s="72">
        <f>Ввод!D34</f>
        <v>70.5</v>
      </c>
      <c r="D25" s="73"/>
      <c r="E25" s="73"/>
      <c r="F25" s="74"/>
      <c r="G25" s="72" t="e">
        <f>Ввод!D61</f>
        <v>#DIV/0!</v>
      </c>
      <c r="H25" s="73"/>
      <c r="I25" s="73"/>
      <c r="J25" s="74"/>
    </row>
    <row r="26" spans="1:14" ht="7.5" customHeight="1" x14ac:dyDescent="0.25"/>
    <row r="27" spans="1:14" x14ac:dyDescent="0.25">
      <c r="A27" s="45" t="s">
        <v>8</v>
      </c>
      <c r="B27" s="45"/>
      <c r="C27" s="45"/>
      <c r="D27" s="45"/>
      <c r="E27" s="45"/>
      <c r="F27" s="45"/>
      <c r="G27" s="45"/>
      <c r="H27" s="45"/>
      <c r="I27" s="57" t="s">
        <v>5</v>
      </c>
      <c r="J27" s="57"/>
    </row>
    <row r="28" spans="1:14" x14ac:dyDescent="0.25">
      <c r="A28" s="45" t="s">
        <v>6</v>
      </c>
      <c r="B28" s="45"/>
      <c r="C28" s="45"/>
      <c r="D28" s="19">
        <f>Ввод!D31</f>
        <v>7</v>
      </c>
      <c r="E28" s="55" t="s">
        <v>9</v>
      </c>
      <c r="F28" s="55"/>
      <c r="G28" s="55"/>
      <c r="H28" s="46" t="str">
        <f>Ввод!D43</f>
        <v>удовлетворительный.</v>
      </c>
      <c r="I28" s="46"/>
      <c r="J28" s="46"/>
    </row>
    <row r="29" spans="1:14" ht="10.5" customHeight="1" x14ac:dyDescent="0.25"/>
    <row r="30" spans="1:14" ht="13.5" customHeight="1" x14ac:dyDescent="0.25">
      <c r="A30" s="45" t="s">
        <v>20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4" ht="13.5" customHeight="1" x14ac:dyDescent="0.25">
      <c r="A31" s="5"/>
      <c r="B31" s="56"/>
      <c r="C31" s="56"/>
      <c r="D31" s="56"/>
      <c r="E31" s="56"/>
      <c r="F31" s="56"/>
      <c r="G31" s="56"/>
      <c r="H31" s="56"/>
      <c r="I31" s="56"/>
      <c r="J31" s="56"/>
    </row>
    <row r="32" spans="1:14" ht="13.5" customHeight="1" x14ac:dyDescent="0.25">
      <c r="A32" s="22"/>
      <c r="B32" s="54"/>
      <c r="C32" s="54"/>
      <c r="D32" s="54"/>
      <c r="E32" s="54"/>
      <c r="F32" s="54"/>
      <c r="G32" s="54"/>
      <c r="H32" s="54"/>
      <c r="I32" s="54"/>
      <c r="J32" s="54"/>
    </row>
    <row r="33" spans="1:10" ht="13.5" customHeight="1" x14ac:dyDescent="0.25">
      <c r="A33" s="23"/>
      <c r="B33" s="54"/>
      <c r="C33" s="54"/>
      <c r="D33" s="54"/>
      <c r="E33" s="54"/>
      <c r="F33" s="54"/>
      <c r="G33" s="54"/>
      <c r="H33" s="54"/>
      <c r="I33" s="54"/>
      <c r="J33" s="54"/>
    </row>
    <row r="34" spans="1:10" ht="13.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4"/>
    </row>
    <row r="35" spans="1:10" ht="13.5" customHeight="1" x14ac:dyDescent="0.25">
      <c r="A35" s="23"/>
      <c r="B35" s="54"/>
      <c r="C35" s="54"/>
      <c r="D35" s="54"/>
      <c r="E35" s="54"/>
      <c r="F35" s="54"/>
      <c r="G35" s="54"/>
      <c r="H35" s="54"/>
      <c r="I35" s="54"/>
      <c r="J35" s="54"/>
    </row>
    <row r="36" spans="1:10" ht="13.5" customHeight="1" x14ac:dyDescent="0.25">
      <c r="A36" s="23"/>
      <c r="B36" s="54"/>
      <c r="C36" s="54"/>
      <c r="D36" s="54"/>
      <c r="E36" s="54"/>
      <c r="F36" s="54"/>
      <c r="G36" s="54"/>
      <c r="H36" s="54"/>
      <c r="I36" s="54"/>
      <c r="J36" s="54"/>
    </row>
    <row r="37" spans="1:10" ht="13.5" customHeight="1" x14ac:dyDescent="0.25">
      <c r="A37" s="23"/>
      <c r="B37" s="54"/>
      <c r="C37" s="54"/>
      <c r="D37" s="54"/>
      <c r="E37" s="54"/>
      <c r="F37" s="54"/>
      <c r="G37" s="54"/>
      <c r="H37" s="54"/>
      <c r="I37" s="54"/>
      <c r="J37" s="54"/>
    </row>
    <row r="38" spans="1:10" ht="13.5" customHeight="1" x14ac:dyDescent="0.25">
      <c r="A38" s="23"/>
      <c r="B38" s="54"/>
      <c r="C38" s="54"/>
      <c r="D38" s="54"/>
      <c r="E38" s="54"/>
      <c r="F38" s="54"/>
      <c r="G38" s="54"/>
      <c r="H38" s="54"/>
      <c r="I38" s="54"/>
      <c r="J38" s="54"/>
    </row>
    <row r="39" spans="1:10" ht="13.5" customHeight="1" x14ac:dyDescent="0.25">
      <c r="A39" s="23"/>
      <c r="B39" s="54"/>
      <c r="C39" s="54"/>
      <c r="D39" s="54"/>
      <c r="E39" s="54"/>
      <c r="F39" s="54"/>
      <c r="G39" s="54"/>
      <c r="H39" s="54"/>
      <c r="I39" s="54"/>
      <c r="J39" s="54"/>
    </row>
    <row r="40" spans="1:10" ht="13.5" customHeight="1" x14ac:dyDescent="0.25">
      <c r="A40" s="23"/>
      <c r="B40" s="54"/>
      <c r="C40" s="54"/>
      <c r="D40" s="54"/>
      <c r="E40" s="54"/>
      <c r="F40" s="54"/>
      <c r="G40" s="54"/>
      <c r="H40" s="54"/>
      <c r="I40" s="54"/>
      <c r="J40" s="54"/>
    </row>
    <row r="41" spans="1:10" ht="13.5" customHeight="1" x14ac:dyDescent="0.25">
      <c r="A41" s="23"/>
      <c r="B41" s="54"/>
      <c r="C41" s="54"/>
      <c r="D41" s="54"/>
      <c r="E41" s="54"/>
      <c r="F41" s="54"/>
      <c r="G41" s="54"/>
      <c r="H41" s="54"/>
      <c r="I41" s="54"/>
      <c r="J41" s="54"/>
    </row>
    <row r="42" spans="1:10" ht="13.5" customHeight="1" x14ac:dyDescent="0.25">
      <c r="A42" s="7"/>
      <c r="B42" s="78"/>
      <c r="C42" s="78"/>
      <c r="D42" s="78"/>
      <c r="E42" s="78"/>
      <c r="F42" s="78"/>
      <c r="G42" s="78"/>
      <c r="H42" s="78"/>
      <c r="I42" s="78"/>
      <c r="J42" s="78"/>
    </row>
    <row r="43" spans="1:10" ht="13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ht="13.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ht="13.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ht="13.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ht="9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 spans="1:10" ht="14.25" customHeight="1" x14ac:dyDescent="0.25">
      <c r="A48" s="45" t="s">
        <v>19</v>
      </c>
      <c r="B48" s="45"/>
      <c r="D48" s="57"/>
      <c r="E48" s="57"/>
      <c r="H48" s="57" t="str">
        <f>Ввод!D6</f>
        <v>Мельник Л.В.</v>
      </c>
      <c r="I48" s="57"/>
      <c r="J48" s="57"/>
    </row>
    <row r="49" spans="1:10" ht="10.5" customHeight="1" x14ac:dyDescent="0.25">
      <c r="D49" s="58" t="s">
        <v>18</v>
      </c>
      <c r="E49" s="59"/>
      <c r="H49" s="58"/>
      <c r="I49" s="58"/>
      <c r="J49" s="58"/>
    </row>
    <row r="50" spans="1:10" ht="14.25" customHeight="1" x14ac:dyDescent="0.25">
      <c r="A50" s="45" t="s">
        <v>16</v>
      </c>
      <c r="B50" s="45"/>
      <c r="D50" s="57"/>
      <c r="E50" s="57"/>
      <c r="H50" s="57" t="str">
        <f>Ввод!D5</f>
        <v>Аргер Н.В.</v>
      </c>
      <c r="I50" s="57"/>
      <c r="J50" s="57"/>
    </row>
    <row r="51" spans="1:10" ht="10.5" customHeight="1" x14ac:dyDescent="0.25">
      <c r="D51" s="58" t="s">
        <v>18</v>
      </c>
      <c r="E51" s="59"/>
      <c r="H51" s="58"/>
      <c r="I51" s="58"/>
      <c r="J51" s="58"/>
    </row>
    <row r="52" spans="1:10" ht="14.25" customHeight="1" x14ac:dyDescent="0.25">
      <c r="A52" s="45" t="s">
        <v>14</v>
      </c>
      <c r="B52" s="45"/>
      <c r="C52" s="45"/>
      <c r="D52" s="45"/>
      <c r="E52" s="45"/>
      <c r="F52" s="16"/>
      <c r="G52" s="16"/>
      <c r="H52" s="57" t="str">
        <f>Ввод!D10</f>
        <v>«08» апреля 2020 г.</v>
      </c>
      <c r="I52" s="57"/>
      <c r="J52" s="57"/>
    </row>
  </sheetData>
  <mergeCells count="120">
    <mergeCell ref="A52:E52"/>
    <mergeCell ref="H52:J52"/>
    <mergeCell ref="B38:J38"/>
    <mergeCell ref="C21:F21"/>
    <mergeCell ref="G21:J21"/>
    <mergeCell ref="C22:F22"/>
    <mergeCell ref="G22:J22"/>
    <mergeCell ref="C23:F23"/>
    <mergeCell ref="G23:J23"/>
    <mergeCell ref="C24:F24"/>
    <mergeCell ref="D49:E49"/>
    <mergeCell ref="H49:J49"/>
    <mergeCell ref="A50:B50"/>
    <mergeCell ref="D50:E50"/>
    <mergeCell ref="H50:J50"/>
    <mergeCell ref="D51:E51"/>
    <mergeCell ref="H51:J51"/>
    <mergeCell ref="A48:B48"/>
    <mergeCell ref="D48:E48"/>
    <mergeCell ref="H48:J48"/>
    <mergeCell ref="B40:J40"/>
    <mergeCell ref="B42:J42"/>
    <mergeCell ref="B41:J41"/>
    <mergeCell ref="B33:J33"/>
    <mergeCell ref="B34:J34"/>
    <mergeCell ref="B35:J35"/>
    <mergeCell ref="B36:J36"/>
    <mergeCell ref="B37:J37"/>
    <mergeCell ref="B39:J39"/>
    <mergeCell ref="A28:C28"/>
    <mergeCell ref="E28:G28"/>
    <mergeCell ref="H28:J28"/>
    <mergeCell ref="A30:J30"/>
    <mergeCell ref="B31:J31"/>
    <mergeCell ref="B32:J32"/>
    <mergeCell ref="A25:B25"/>
    <mergeCell ref="A27:H27"/>
    <mergeCell ref="I27:J27"/>
    <mergeCell ref="G25:J25"/>
    <mergeCell ref="C25:F25"/>
    <mergeCell ref="A23:B23"/>
    <mergeCell ref="A24:B24"/>
    <mergeCell ref="A21:B21"/>
    <mergeCell ref="A22:B22"/>
    <mergeCell ref="G24:J24"/>
    <mergeCell ref="A19:B19"/>
    <mergeCell ref="C19:D19"/>
    <mergeCell ref="E19:F19"/>
    <mergeCell ref="G19:H19"/>
    <mergeCell ref="I19:J19"/>
    <mergeCell ref="A20:B20"/>
    <mergeCell ref="C20:D20"/>
    <mergeCell ref="E20:F20"/>
    <mergeCell ref="G20:H20"/>
    <mergeCell ref="I20:J20"/>
    <mergeCell ref="A17:B17"/>
    <mergeCell ref="C17:D17"/>
    <mergeCell ref="E17:F17"/>
    <mergeCell ref="G17:H17"/>
    <mergeCell ref="I17:J17"/>
    <mergeCell ref="A18:B18"/>
    <mergeCell ref="C18:D18"/>
    <mergeCell ref="E18:F18"/>
    <mergeCell ref="G18:H18"/>
    <mergeCell ref="I18:J18"/>
    <mergeCell ref="A15:B15"/>
    <mergeCell ref="C15:D15"/>
    <mergeCell ref="E15:F15"/>
    <mergeCell ref="G15:H15"/>
    <mergeCell ref="I15:J15"/>
    <mergeCell ref="A16:B16"/>
    <mergeCell ref="C16:D16"/>
    <mergeCell ref="E16:F16"/>
    <mergeCell ref="G16:H16"/>
    <mergeCell ref="I16:J16"/>
    <mergeCell ref="F6:J6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2:B12"/>
    <mergeCell ref="C12:D12"/>
    <mergeCell ref="E12:F12"/>
    <mergeCell ref="G12:H12"/>
    <mergeCell ref="I12:J12"/>
    <mergeCell ref="A1:J1"/>
    <mergeCell ref="B3:D3"/>
    <mergeCell ref="F3:H3"/>
    <mergeCell ref="I3:J3"/>
    <mergeCell ref="A4:C4"/>
    <mergeCell ref="F4:I4"/>
    <mergeCell ref="I9:J9"/>
    <mergeCell ref="A10:B10"/>
    <mergeCell ref="C10:D10"/>
    <mergeCell ref="E10:F10"/>
    <mergeCell ref="G10:H10"/>
    <mergeCell ref="I10:J10"/>
    <mergeCell ref="A5:D5"/>
    <mergeCell ref="E5:J5"/>
    <mergeCell ref="A7:D7"/>
    <mergeCell ref="E7:J7"/>
    <mergeCell ref="A8:B9"/>
    <mergeCell ref="C8:F8"/>
    <mergeCell ref="G8:J8"/>
    <mergeCell ref="C9:D9"/>
    <mergeCell ref="E9:F9"/>
    <mergeCell ref="G9:H9"/>
    <mergeCell ref="A2:J2"/>
    <mergeCell ref="A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Ввод</vt:lpstr>
      <vt:lpstr>ОКР</vt:lpstr>
      <vt:lpstr>ДКР</vt:lpstr>
      <vt:lpstr>ДКР!Область_печати</vt:lpstr>
      <vt:lpstr>ОКР!Область_печати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2021-08-22T20:42:35Z</dcterms:modified>
</cp:coreProperties>
</file>