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7AAB7E8-95B4-40CE-AED6-1A69572B86BF}" xr6:coauthVersionLast="47" xr6:coauthVersionMax="47" xr10:uidLastSave="{00000000-0000-0000-0000-000000000000}"/>
  <workbookProtection workbookPassword="B70A" lockStructure="1"/>
  <bookViews>
    <workbookView xWindow="2850" yWindow="2850" windowWidth="21600" windowHeight="11505" tabRatio="855" xr2:uid="{48AF9D95-6E1B-4293-B322-0381D3516606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L234" i="1"/>
  <c r="E13" i="13" s="1"/>
  <c r="C13" i="13" s="1"/>
  <c r="F16" i="13"/>
  <c r="G16" i="13"/>
  <c r="L201" i="1"/>
  <c r="L219" i="1"/>
  <c r="L237" i="1"/>
  <c r="E16" i="13"/>
  <c r="C16" i="13" s="1"/>
  <c r="F5" i="13"/>
  <c r="G5" i="13"/>
  <c r="L189" i="1"/>
  <c r="L190" i="1"/>
  <c r="L191" i="1"/>
  <c r="L192" i="1"/>
  <c r="L207" i="1"/>
  <c r="L208" i="1"/>
  <c r="L209" i="1"/>
  <c r="L210" i="1"/>
  <c r="D5" i="13" s="1"/>
  <c r="L225" i="1"/>
  <c r="L239" i="1" s="1"/>
  <c r="H650" i="1" s="1"/>
  <c r="L226" i="1"/>
  <c r="C11" i="10" s="1"/>
  <c r="L227" i="1"/>
  <c r="L228" i="1"/>
  <c r="F6" i="13"/>
  <c r="F33" i="13" s="1"/>
  <c r="G6" i="13"/>
  <c r="L194" i="1"/>
  <c r="C15" i="10" s="1"/>
  <c r="L212" i="1"/>
  <c r="L230" i="1"/>
  <c r="F7" i="13"/>
  <c r="G7" i="13"/>
  <c r="G33" i="13" s="1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F15" i="13"/>
  <c r="G15" i="13"/>
  <c r="L200" i="1"/>
  <c r="D15" i="13" s="1"/>
  <c r="C15" i="13" s="1"/>
  <c r="L218" i="1"/>
  <c r="L236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01" i="1"/>
  <c r="K320" i="1"/>
  <c r="G31" i="13"/>
  <c r="L268" i="1"/>
  <c r="L269" i="1"/>
  <c r="L282" i="1" s="1"/>
  <c r="L270" i="1"/>
  <c r="C12" i="10" s="1"/>
  <c r="L271" i="1"/>
  <c r="L273" i="1"/>
  <c r="L274" i="1"/>
  <c r="L275" i="1"/>
  <c r="L276" i="1"/>
  <c r="L277" i="1"/>
  <c r="L278" i="1"/>
  <c r="E115" i="2" s="1"/>
  <c r="L279" i="1"/>
  <c r="C21" i="10" s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L298" i="1"/>
  <c r="G652" i="1" s="1"/>
  <c r="L299" i="1"/>
  <c r="L306" i="1"/>
  <c r="L307" i="1"/>
  <c r="L308" i="1"/>
  <c r="L309" i="1"/>
  <c r="L311" i="1"/>
  <c r="L312" i="1"/>
  <c r="L313" i="1"/>
  <c r="L314" i="1"/>
  <c r="L320" i="1" s="1"/>
  <c r="L315" i="1"/>
  <c r="L316" i="1"/>
  <c r="L317" i="1"/>
  <c r="L318" i="1"/>
  <c r="L325" i="1"/>
  <c r="L326" i="1"/>
  <c r="L327" i="1"/>
  <c r="L252" i="1"/>
  <c r="H25" i="13" s="1"/>
  <c r="L253" i="1"/>
  <c r="C124" i="2" s="1"/>
  <c r="L333" i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L400" i="1" s="1"/>
  <c r="C130" i="2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1" i="2"/>
  <c r="G54" i="2" s="1"/>
  <c r="G53" i="2"/>
  <c r="F2" i="11"/>
  <c r="L603" i="1"/>
  <c r="L604" i="1" s="1"/>
  <c r="H653" i="1"/>
  <c r="L602" i="1"/>
  <c r="G653" i="1"/>
  <c r="L601" i="1"/>
  <c r="F653" i="1" s="1"/>
  <c r="I653" i="1" s="1"/>
  <c r="C40" i="10"/>
  <c r="F52" i="1"/>
  <c r="F104" i="1" s="1"/>
  <c r="G52" i="1"/>
  <c r="H52" i="1"/>
  <c r="I52" i="1"/>
  <c r="C35" i="10"/>
  <c r="F71" i="1"/>
  <c r="C49" i="2" s="1"/>
  <c r="F86" i="1"/>
  <c r="C50" i="2" s="1"/>
  <c r="F103" i="1"/>
  <c r="G103" i="1"/>
  <c r="G104" i="1" s="1"/>
  <c r="H71" i="1"/>
  <c r="H104" i="1" s="1"/>
  <c r="H185" i="1" s="1"/>
  <c r="G619" i="1" s="1"/>
  <c r="J619" i="1" s="1"/>
  <c r="H86" i="1"/>
  <c r="H103" i="1"/>
  <c r="I103" i="1"/>
  <c r="I104" i="1"/>
  <c r="J103" i="1"/>
  <c r="J104" i="1"/>
  <c r="J185" i="1" s="1"/>
  <c r="C37" i="10"/>
  <c r="F113" i="1"/>
  <c r="F132" i="1" s="1"/>
  <c r="F128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54" i="1"/>
  <c r="F161" i="1"/>
  <c r="C39" i="10" s="1"/>
  <c r="G139" i="1"/>
  <c r="D77" i="2" s="1"/>
  <c r="D83" i="2" s="1"/>
  <c r="G154" i="1"/>
  <c r="G161" i="1"/>
  <c r="H139" i="1"/>
  <c r="H154" i="1"/>
  <c r="H161" i="1"/>
  <c r="I139" i="1"/>
  <c r="I161" i="1" s="1"/>
  <c r="I154" i="1"/>
  <c r="C18" i="10"/>
  <c r="C19" i="10"/>
  <c r="L242" i="1"/>
  <c r="C23" i="10" s="1"/>
  <c r="L324" i="1"/>
  <c r="E105" i="2" s="1"/>
  <c r="E107" i="2" s="1"/>
  <c r="L246" i="1"/>
  <c r="L260" i="1"/>
  <c r="C26" i="10" s="1"/>
  <c r="L261" i="1"/>
  <c r="L341" i="1"/>
  <c r="E134" i="2" s="1"/>
  <c r="L342" i="1"/>
  <c r="E135" i="2" s="1"/>
  <c r="I655" i="1"/>
  <c r="I660" i="1"/>
  <c r="L221" i="1"/>
  <c r="H652" i="1"/>
  <c r="I659" i="1"/>
  <c r="C7" i="10"/>
  <c r="C6" i="10"/>
  <c r="C5" i="10"/>
  <c r="C4" i="10"/>
  <c r="C42" i="10"/>
  <c r="L366" i="1"/>
  <c r="L367" i="1"/>
  <c r="L368" i="1"/>
  <c r="L369" i="1"/>
  <c r="C29" i="10" s="1"/>
  <c r="L370" i="1"/>
  <c r="L371" i="1"/>
  <c r="L372" i="1"/>
  <c r="B2" i="10"/>
  <c r="L336" i="1"/>
  <c r="L343" i="1" s="1"/>
  <c r="L337" i="1"/>
  <c r="L338" i="1"/>
  <c r="L339" i="1"/>
  <c r="K343" i="1"/>
  <c r="L511" i="1"/>
  <c r="F539" i="1" s="1"/>
  <c r="L512" i="1"/>
  <c r="F540" i="1"/>
  <c r="L513" i="1"/>
  <c r="F541" i="1" s="1"/>
  <c r="L516" i="1"/>
  <c r="G539" i="1"/>
  <c r="L517" i="1"/>
  <c r="G540" i="1" s="1"/>
  <c r="K540" i="1" s="1"/>
  <c r="L518" i="1"/>
  <c r="G541" i="1" s="1"/>
  <c r="L521" i="1"/>
  <c r="H539" i="1"/>
  <c r="L522" i="1"/>
  <c r="H540" i="1" s="1"/>
  <c r="H542" i="1" s="1"/>
  <c r="L523" i="1"/>
  <c r="H541" i="1"/>
  <c r="L526" i="1"/>
  <c r="I539" i="1" s="1"/>
  <c r="I542" i="1" s="1"/>
  <c r="L527" i="1"/>
  <c r="I540" i="1" s="1"/>
  <c r="L528" i="1"/>
  <c r="I541" i="1"/>
  <c r="L531" i="1"/>
  <c r="J539" i="1" s="1"/>
  <c r="J542" i="1" s="1"/>
  <c r="L532" i="1"/>
  <c r="J540" i="1"/>
  <c r="L533" i="1"/>
  <c r="L534" i="1" s="1"/>
  <c r="J541" i="1"/>
  <c r="E124" i="2"/>
  <c r="E123" i="2"/>
  <c r="K262" i="1"/>
  <c r="J262" i="1"/>
  <c r="I262" i="1"/>
  <c r="H262" i="1"/>
  <c r="G262" i="1"/>
  <c r="L262" i="1" s="1"/>
  <c r="F262" i="1"/>
  <c r="A1" i="2"/>
  <c r="A2" i="2"/>
  <c r="C9" i="2"/>
  <c r="C19" i="2" s="1"/>
  <c r="D9" i="2"/>
  <c r="E9" i="2"/>
  <c r="F9" i="2"/>
  <c r="I431" i="1"/>
  <c r="I438" i="1" s="1"/>
  <c r="G632" i="1" s="1"/>
  <c r="J9" i="1"/>
  <c r="J19" i="1" s="1"/>
  <c r="G611" i="1" s="1"/>
  <c r="G9" i="2"/>
  <c r="C10" i="2"/>
  <c r="D10" i="2"/>
  <c r="E10" i="2"/>
  <c r="F10" i="2"/>
  <c r="I432" i="1"/>
  <c r="J10" i="1" s="1"/>
  <c r="G10" i="2" s="1"/>
  <c r="C11" i="2"/>
  <c r="C12" i="2"/>
  <c r="D12" i="2"/>
  <c r="D19" i="2" s="1"/>
  <c r="E12" i="2"/>
  <c r="E19" i="2" s="1"/>
  <c r="F12" i="2"/>
  <c r="F19" i="2" s="1"/>
  <c r="I433" i="1"/>
  <c r="J12" i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I444" i="1" s="1"/>
  <c r="I451" i="1" s="1"/>
  <c r="H632" i="1" s="1"/>
  <c r="J23" i="1"/>
  <c r="G22" i="2"/>
  <c r="C23" i="2"/>
  <c r="D23" i="2"/>
  <c r="D32" i="2" s="1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J25" i="1" s="1"/>
  <c r="C25" i="2"/>
  <c r="D25" i="2"/>
  <c r="E25" i="2"/>
  <c r="F25" i="2"/>
  <c r="C26" i="2"/>
  <c r="F26" i="2"/>
  <c r="C27" i="2"/>
  <c r="F27" i="2"/>
  <c r="C28" i="2"/>
  <c r="C32" i="2" s="1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C43" i="2" s="1"/>
  <c r="D34" i="2"/>
  <c r="D42" i="2" s="1"/>
  <c r="D43" i="2" s="1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 s="1"/>
  <c r="G42" i="2" s="1"/>
  <c r="C37" i="2"/>
  <c r="D37" i="2"/>
  <c r="E37" i="2"/>
  <c r="F37" i="2"/>
  <c r="I447" i="1"/>
  <c r="J38" i="1" s="1"/>
  <c r="G37" i="2" s="1"/>
  <c r="C38" i="2"/>
  <c r="D38" i="2"/>
  <c r="E38" i="2"/>
  <c r="E42" i="2" s="1"/>
  <c r="E43" i="2" s="1"/>
  <c r="F38" i="2"/>
  <c r="I448" i="1"/>
  <c r="J40" i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D48" i="2"/>
  <c r="E48" i="2"/>
  <c r="F48" i="2"/>
  <c r="F55" i="2" s="1"/>
  <c r="E49" i="2"/>
  <c r="E54" i="2" s="1"/>
  <c r="E55" i="2" s="1"/>
  <c r="E50" i="2"/>
  <c r="C51" i="2"/>
  <c r="D51" i="2"/>
  <c r="D54" i="2" s="1"/>
  <c r="D55" i="2" s="1"/>
  <c r="E51" i="2"/>
  <c r="F51" i="2"/>
  <c r="F54" i="2" s="1"/>
  <c r="D52" i="2"/>
  <c r="C53" i="2"/>
  <c r="D53" i="2"/>
  <c r="E53" i="2"/>
  <c r="F53" i="2"/>
  <c r="C58" i="2"/>
  <c r="C62" i="2" s="1"/>
  <c r="C59" i="2"/>
  <c r="C61" i="2"/>
  <c r="D61" i="2"/>
  <c r="E61" i="2"/>
  <c r="F61" i="2"/>
  <c r="G61" i="2"/>
  <c r="G62" i="2" s="1"/>
  <c r="D62" i="2"/>
  <c r="E62" i="2"/>
  <c r="F62" i="2"/>
  <c r="C64" i="2"/>
  <c r="C70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G73" i="2" s="1"/>
  <c r="E70" i="2"/>
  <c r="E73" i="2" s="1"/>
  <c r="C71" i="2"/>
  <c r="D71" i="2"/>
  <c r="E71" i="2"/>
  <c r="C72" i="2"/>
  <c r="E72" i="2"/>
  <c r="C77" i="2"/>
  <c r="E77" i="2"/>
  <c r="E83" i="2" s="1"/>
  <c r="F77" i="2"/>
  <c r="F83" i="2" s="1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E88" i="2"/>
  <c r="F88" i="2"/>
  <c r="G88" i="2"/>
  <c r="G95" i="2" s="1"/>
  <c r="C89" i="2"/>
  <c r="D89" i="2"/>
  <c r="D95" i="2" s="1"/>
  <c r="E89" i="2"/>
  <c r="F89" i="2"/>
  <c r="F95" i="2" s="1"/>
  <c r="G89" i="2"/>
  <c r="C90" i="2"/>
  <c r="D90" i="2"/>
  <c r="E90" i="2"/>
  <c r="G90" i="2"/>
  <c r="C91" i="2"/>
  <c r="D91" i="2"/>
  <c r="E91" i="2"/>
  <c r="E95" i="2" s="1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E101" i="2"/>
  <c r="C102" i="2"/>
  <c r="E102" i="2"/>
  <c r="C103" i="2"/>
  <c r="E103" i="2"/>
  <c r="E104" i="2"/>
  <c r="C105" i="2"/>
  <c r="E106" i="2"/>
  <c r="D107" i="2"/>
  <c r="F107" i="2"/>
  <c r="G107" i="2"/>
  <c r="C110" i="2"/>
  <c r="E110" i="2"/>
  <c r="E111" i="2"/>
  <c r="C112" i="2"/>
  <c r="E112" i="2"/>
  <c r="C113" i="2"/>
  <c r="E113" i="2"/>
  <c r="C114" i="2"/>
  <c r="E114" i="2"/>
  <c r="C116" i="2"/>
  <c r="C117" i="2"/>
  <c r="F120" i="2"/>
  <c r="G120" i="2"/>
  <c r="C122" i="2"/>
  <c r="E122" i="2"/>
  <c r="D126" i="2"/>
  <c r="D136" i="2" s="1"/>
  <c r="E126" i="2"/>
  <c r="F126" i="2"/>
  <c r="K411" i="1"/>
  <c r="K419" i="1"/>
  <c r="K425" i="1"/>
  <c r="K426" i="1"/>
  <c r="G126" i="2"/>
  <c r="G136" i="2" s="1"/>
  <c r="L255" i="1"/>
  <c r="C127" i="2" s="1"/>
  <c r="E127" i="2"/>
  <c r="L256" i="1"/>
  <c r="C128" i="2" s="1"/>
  <c r="L257" i="1"/>
  <c r="C129" i="2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K490" i="1" s="1"/>
  <c r="B153" i="2"/>
  <c r="G490" i="1"/>
  <c r="C153" i="2"/>
  <c r="H490" i="1"/>
  <c r="D153" i="2"/>
  <c r="G153" i="2" s="1"/>
  <c r="I490" i="1"/>
  <c r="E153" i="2"/>
  <c r="J490" i="1"/>
  <c r="F153" i="2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 s="1"/>
  <c r="H493" i="1"/>
  <c r="K493" i="1" s="1"/>
  <c r="I493" i="1"/>
  <c r="E156" i="2"/>
  <c r="J493" i="1"/>
  <c r="F156" i="2" s="1"/>
  <c r="F19" i="1"/>
  <c r="G19" i="1"/>
  <c r="H19" i="1"/>
  <c r="I19" i="1"/>
  <c r="F33" i="1"/>
  <c r="G33" i="1"/>
  <c r="H33" i="1"/>
  <c r="I33" i="1"/>
  <c r="I44" i="1" s="1"/>
  <c r="H610" i="1" s="1"/>
  <c r="F43" i="1"/>
  <c r="G43" i="1"/>
  <c r="G44" i="1" s="1"/>
  <c r="H608" i="1" s="1"/>
  <c r="J608" i="1" s="1"/>
  <c r="H43" i="1"/>
  <c r="H44" i="1" s="1"/>
  <c r="H609" i="1" s="1"/>
  <c r="I43" i="1"/>
  <c r="F44" i="1"/>
  <c r="H607" i="1" s="1"/>
  <c r="F169" i="1"/>
  <c r="F184" i="1" s="1"/>
  <c r="I169" i="1"/>
  <c r="I184" i="1" s="1"/>
  <c r="F175" i="1"/>
  <c r="G175" i="1"/>
  <c r="H175" i="1"/>
  <c r="I175" i="1"/>
  <c r="J175" i="1"/>
  <c r="F180" i="1"/>
  <c r="G180" i="1"/>
  <c r="H180" i="1"/>
  <c r="I180" i="1"/>
  <c r="G184" i="1"/>
  <c r="H184" i="1"/>
  <c r="J184" i="1"/>
  <c r="F203" i="1"/>
  <c r="F249" i="1" s="1"/>
  <c r="F263" i="1" s="1"/>
  <c r="G203" i="1"/>
  <c r="H203" i="1"/>
  <c r="I203" i="1"/>
  <c r="J203" i="1"/>
  <c r="J249" i="1" s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49" i="1"/>
  <c r="G263" i="1" s="1"/>
  <c r="H249" i="1"/>
  <c r="H263" i="1" s="1"/>
  <c r="I249" i="1"/>
  <c r="I263" i="1" s="1"/>
  <c r="K249" i="1"/>
  <c r="K263" i="1"/>
  <c r="F282" i="1"/>
  <c r="F330" i="1" s="1"/>
  <c r="F344" i="1" s="1"/>
  <c r="G282" i="1"/>
  <c r="H282" i="1"/>
  <c r="H330" i="1" s="1"/>
  <c r="H344" i="1" s="1"/>
  <c r="I282" i="1"/>
  <c r="F301" i="1"/>
  <c r="G301" i="1"/>
  <c r="H301" i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G330" i="1"/>
  <c r="J330" i="1"/>
  <c r="J344" i="1" s="1"/>
  <c r="K330" i="1"/>
  <c r="K344" i="1" s="1"/>
  <c r="G344" i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H400" i="1" s="1"/>
  <c r="H634" i="1" s="1"/>
  <c r="I393" i="1"/>
  <c r="I400" i="1" s="1"/>
  <c r="F399" i="1"/>
  <c r="G399" i="1"/>
  <c r="H399" i="1"/>
  <c r="I399" i="1"/>
  <c r="G400" i="1"/>
  <c r="H635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G426" i="1" s="1"/>
  <c r="H425" i="1"/>
  <c r="I425" i="1"/>
  <c r="J425" i="1"/>
  <c r="I426" i="1"/>
  <c r="J426" i="1"/>
  <c r="F438" i="1"/>
  <c r="G438" i="1"/>
  <c r="H438" i="1"/>
  <c r="F444" i="1"/>
  <c r="F451" i="1" s="1"/>
  <c r="H629" i="1" s="1"/>
  <c r="G444" i="1"/>
  <c r="H444" i="1"/>
  <c r="F450" i="1"/>
  <c r="G450" i="1"/>
  <c r="G451" i="1" s="1"/>
  <c r="H630" i="1" s="1"/>
  <c r="H450" i="1"/>
  <c r="H451" i="1" s="1"/>
  <c r="H631" i="1" s="1"/>
  <c r="I450" i="1"/>
  <c r="F460" i="1"/>
  <c r="G460" i="1"/>
  <c r="G466" i="1" s="1"/>
  <c r="H613" i="1" s="1"/>
  <c r="H460" i="1"/>
  <c r="I460" i="1"/>
  <c r="J460" i="1"/>
  <c r="J466" i="1" s="1"/>
  <c r="H616" i="1" s="1"/>
  <c r="F464" i="1"/>
  <c r="F466" i="1" s="1"/>
  <c r="H612" i="1" s="1"/>
  <c r="J612" i="1" s="1"/>
  <c r="G464" i="1"/>
  <c r="H464" i="1"/>
  <c r="H466" i="1" s="1"/>
  <c r="H614" i="1" s="1"/>
  <c r="I464" i="1"/>
  <c r="J464" i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K514" i="1"/>
  <c r="K535" i="1" s="1"/>
  <c r="L514" i="1"/>
  <c r="F519" i="1"/>
  <c r="G519" i="1"/>
  <c r="H519" i="1"/>
  <c r="I519" i="1"/>
  <c r="J519" i="1"/>
  <c r="K519" i="1"/>
  <c r="F524" i="1"/>
  <c r="F535" i="1" s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L547" i="1"/>
  <c r="L548" i="1"/>
  <c r="L549" i="1"/>
  <c r="F550" i="1"/>
  <c r="F561" i="1" s="1"/>
  <c r="G550" i="1"/>
  <c r="H550" i="1"/>
  <c r="I550" i="1"/>
  <c r="J550" i="1"/>
  <c r="J561" i="1" s="1"/>
  <c r="K550" i="1"/>
  <c r="K561" i="1" s="1"/>
  <c r="L550" i="1"/>
  <c r="L561" i="1" s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8" i="1" s="1"/>
  <c r="G637" i="1" s="1"/>
  <c r="J637" i="1" s="1"/>
  <c r="K587" i="1"/>
  <c r="H588" i="1"/>
  <c r="H639" i="1" s="1"/>
  <c r="I588" i="1"/>
  <c r="J588" i="1"/>
  <c r="H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G609" i="1"/>
  <c r="J609" i="1" s="1"/>
  <c r="G610" i="1"/>
  <c r="G612" i="1"/>
  <c r="G613" i="1"/>
  <c r="J613" i="1" s="1"/>
  <c r="G614" i="1"/>
  <c r="J614" i="1" s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0" i="1"/>
  <c r="J630" i="1" s="1"/>
  <c r="G631" i="1"/>
  <c r="J631" i="1" s="1"/>
  <c r="G633" i="1"/>
  <c r="G634" i="1"/>
  <c r="G635" i="1"/>
  <c r="J635" i="1" s="1"/>
  <c r="H637" i="1"/>
  <c r="G639" i="1"/>
  <c r="J639" i="1" s="1"/>
  <c r="G640" i="1"/>
  <c r="H640" i="1"/>
  <c r="J640" i="1"/>
  <c r="G641" i="1"/>
  <c r="J641" i="1" s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J632" i="1" l="1"/>
  <c r="K539" i="1"/>
  <c r="F542" i="1"/>
  <c r="J607" i="1"/>
  <c r="E136" i="2"/>
  <c r="J634" i="1"/>
  <c r="G24" i="2"/>
  <c r="J33" i="1"/>
  <c r="F185" i="1"/>
  <c r="G617" i="1" s="1"/>
  <c r="J617" i="1" s="1"/>
  <c r="G627" i="1"/>
  <c r="J627" i="1" s="1"/>
  <c r="H636" i="1"/>
  <c r="J633" i="1"/>
  <c r="J624" i="1"/>
  <c r="F137" i="2"/>
  <c r="G137" i="2"/>
  <c r="G185" i="1"/>
  <c r="G618" i="1" s="1"/>
  <c r="J618" i="1" s="1"/>
  <c r="D96" i="2"/>
  <c r="H638" i="1"/>
  <c r="J638" i="1" s="1"/>
  <c r="J263" i="1"/>
  <c r="C5" i="13"/>
  <c r="E33" i="13"/>
  <c r="D35" i="13" s="1"/>
  <c r="C8" i="13"/>
  <c r="J629" i="1"/>
  <c r="J615" i="1"/>
  <c r="C38" i="10"/>
  <c r="C54" i="2"/>
  <c r="C55" i="2" s="1"/>
  <c r="E96" i="2"/>
  <c r="G542" i="1"/>
  <c r="C36" i="10"/>
  <c r="L330" i="1"/>
  <c r="L344" i="1" s="1"/>
  <c r="G623" i="1" s="1"/>
  <c r="J623" i="1" s="1"/>
  <c r="D31" i="13"/>
  <c r="C31" i="13" s="1"/>
  <c r="F96" i="2"/>
  <c r="G621" i="1"/>
  <c r="J621" i="1" s="1"/>
  <c r="G636" i="1"/>
  <c r="J636" i="1" s="1"/>
  <c r="K541" i="1"/>
  <c r="G650" i="1"/>
  <c r="G55" i="2"/>
  <c r="G96" i="2" s="1"/>
  <c r="J610" i="1"/>
  <c r="C73" i="2"/>
  <c r="G32" i="2"/>
  <c r="G43" i="2" s="1"/>
  <c r="G19" i="2"/>
  <c r="I185" i="1"/>
  <c r="G620" i="1" s="1"/>
  <c r="J620" i="1" s="1"/>
  <c r="C133" i="2"/>
  <c r="H33" i="13"/>
  <c r="C25" i="13"/>
  <c r="L519" i="1"/>
  <c r="L535" i="1" s="1"/>
  <c r="C101" i="2"/>
  <c r="L203" i="1"/>
  <c r="C17" i="10"/>
  <c r="D156" i="2"/>
  <c r="G156" i="2" s="1"/>
  <c r="F652" i="1"/>
  <c r="I652" i="1" s="1"/>
  <c r="C16" i="10"/>
  <c r="D6" i="13"/>
  <c r="C6" i="13" s="1"/>
  <c r="C106" i="2"/>
  <c r="C25" i="10"/>
  <c r="C41" i="10"/>
  <c r="D37" i="10" s="1"/>
  <c r="D119" i="2"/>
  <c r="D120" i="2" s="1"/>
  <c r="D137" i="2" s="1"/>
  <c r="H651" i="1"/>
  <c r="H654" i="1" s="1"/>
  <c r="C24" i="10"/>
  <c r="C13" i="10"/>
  <c r="C32" i="10"/>
  <c r="G651" i="1"/>
  <c r="J43" i="1"/>
  <c r="C111" i="2"/>
  <c r="C120" i="2" s="1"/>
  <c r="F651" i="1"/>
  <c r="L354" i="1"/>
  <c r="E116" i="2"/>
  <c r="E120" i="2" s="1"/>
  <c r="E137" i="2" s="1"/>
  <c r="C104" i="2"/>
  <c r="C10" i="10"/>
  <c r="L374" i="1"/>
  <c r="G626" i="1" s="1"/>
  <c r="J626" i="1" s="1"/>
  <c r="F122" i="2"/>
  <c r="F136" i="2" s="1"/>
  <c r="C123" i="2"/>
  <c r="C136" i="2" s="1"/>
  <c r="D14" i="13"/>
  <c r="C14" i="13" s="1"/>
  <c r="D35" i="10"/>
  <c r="C115" i="2"/>
  <c r="H657" i="1" l="1"/>
  <c r="H662" i="1"/>
  <c r="D36" i="10"/>
  <c r="D41" i="10" s="1"/>
  <c r="D33" i="13"/>
  <c r="D36" i="13" s="1"/>
  <c r="L249" i="1"/>
  <c r="L263" i="1" s="1"/>
  <c r="G622" i="1" s="1"/>
  <c r="J622" i="1" s="1"/>
  <c r="F650" i="1"/>
  <c r="C107" i="2"/>
  <c r="C137" i="2" s="1"/>
  <c r="G654" i="1"/>
  <c r="D39" i="10"/>
  <c r="C96" i="2"/>
  <c r="G616" i="1"/>
  <c r="J44" i="1"/>
  <c r="H611" i="1" s="1"/>
  <c r="J611" i="1" s="1"/>
  <c r="D38" i="10"/>
  <c r="D40" i="10"/>
  <c r="C27" i="10"/>
  <c r="G625" i="1"/>
  <c r="J625" i="1" s="1"/>
  <c r="K542" i="1"/>
  <c r="I651" i="1"/>
  <c r="I650" i="1" l="1"/>
  <c r="I654" i="1" s="1"/>
  <c r="F654" i="1"/>
  <c r="G657" i="1"/>
  <c r="G662" i="1"/>
  <c r="J616" i="1"/>
  <c r="H646" i="1"/>
  <c r="C28" i="10"/>
  <c r="F662" i="1" l="1"/>
  <c r="F657" i="1"/>
  <c r="C30" i="10"/>
  <c r="D22" i="10"/>
  <c r="D18" i="10"/>
  <c r="D12" i="10"/>
  <c r="D20" i="10"/>
  <c r="D23" i="10"/>
  <c r="D15" i="10"/>
  <c r="D11" i="10"/>
  <c r="D26" i="10"/>
  <c r="D19" i="10"/>
  <c r="D21" i="10"/>
  <c r="D10" i="10"/>
  <c r="D17" i="10"/>
  <c r="D13" i="10"/>
  <c r="D16" i="10"/>
  <c r="D25" i="10"/>
  <c r="D24" i="10"/>
  <c r="I662" i="1"/>
  <c r="I657" i="1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ABDA087-F84A-4758-B610-854202D5EBB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1A482EB-B5AA-452C-81C6-5BBC63D7F04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BF592679-C0F8-4316-9A22-170B1FE34AE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3E2D401-ECCE-4B88-90FB-CE1D917488BF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4E97D0E-D97D-4582-A50E-8CCD7F49133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39EBF761-23E0-4817-97FC-09F612C7D0E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7D5F794-503C-4D61-80D6-536C27AEB5A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7F6CB58-EC8F-482C-9DB0-43C300CFEA5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04472A4-6904-43BF-9C99-8E73996DFAC9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4A2A97E-1986-43F5-8C3C-DDBCED5EA983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9D4B99F-F370-42DE-812D-989143D1F44B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A68F679-2361-45B7-A950-8F22F896F70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<sst xmlns="http://schemas.openxmlformats.org/spreadsheetml/2006/main" count="3858" uniqueCount="895">
  <si>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</si>
  <si>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</si>
  <si>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</si>
  <si>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</si>
  <si>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</si>
  <si>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</si>
  <si>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</si>
  <si>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</si>
  <si>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</si>
  <si>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</si>
  <si>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</si>
  <si>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</si>
  <si>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</si>
  <si>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</si>
  <si>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</si>
  <si>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</si>
  <si>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</si>
  <si>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</si>
  <si>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</si>
  <si>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</si>
  <si>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</si>
  <si>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</si>
  <si>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</si>
  <si>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</si>
  <si>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</si>
  <si>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</si>
  <si>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</si>
  <si>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</si>
  <si>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</si>
  <si>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</si>
  <si>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</si>
  <si>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</si>
  <si>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</si>
  <si>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</si>
  <si>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</si>
  <si>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</si>
  <si>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</si>
  <si>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</si>
  <si>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</si>
  <si>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</si>
  <si>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</si>
  <si>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</si>
  <si>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</si>
  <si>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</si>
  <si>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</si>
  <si>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</si>
  <si>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</si>
  <si>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</si>
  <si>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</si>
  <si>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</si>
  <si>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</si>
  <si>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</si>
  <si>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</si>
  <si>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</si>
  <si>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</si>
  <si>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</si>
  <si>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</si>
  <si>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</si>
  <si>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</si>
  <si>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</si>
  <si>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</si>
  <si>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</si>
  <si>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</si>
  <si>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</si>
  <si>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</si>
  <si>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</si>
  <si>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</si>
  <si>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</si>
  <si>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</si>
  <si>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</si>
  <si>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</si>
  <si>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</si>
  <si>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</si>
  <si>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</si>
  <si>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</si>
  <si>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</si>
  <si>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</si>
  <si>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</si>
  <si>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</si>
  <si>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</si>
  <si>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</si>
  <si>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</si>
  <si>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</si>
  <si>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</si>
  <si>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</si>
  <si>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</si>
  <si>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</si>
  <si>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</si>
  <si>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</si>
  <si>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</si>
  <si>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</si>
  <si>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</si>
  <si>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</si>
  <si>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</si>
  <si>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</si>
  <si>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</si>
  <si>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</si>
  <si>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</si>
  <si>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</si>
  <si>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</si>
  <si>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</si>
  <si>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</si>
  <si>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</si>
  <si>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</si>
  <si>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</si>
  <si>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</si>
  <si>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</si>
  <si>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</si>
  <si>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</si>
  <si>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</si>
  <si>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</si>
  <si>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</si>
  <si>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</si>
  <si>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</si>
  <si>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</si>
  <si>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</si>
  <si>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</si>
  <si>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</si>
  <si>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</si>
  <si>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</si>
  <si>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</si>
  <si>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</si>
  <si>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</si>
  <si>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</si>
  <si>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</si>
  <si>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</si>
  <si>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</si>
  <si>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</si>
  <si>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</si>
  <si>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</si>
  <si>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</si>
  <si>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</si>
  <si>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</si>
  <si>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</si>
  <si>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</si>
  <si>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</si>
  <si>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</si>
  <si>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</si>
  <si>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</si>
  <si>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</si>
  <si>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</si>
  <si>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</si>
  <si>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</si>
  <si>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</si>
  <si>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</si>
  <si>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</si>
  <si>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</si>
  <si>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</si>
  <si>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</si>
  <si>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</si>
  <si>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</si>
  <si>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</si>
  <si>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</si>
  <si>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</si>
  <si>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</si>
  <si>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</si>
  <si>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</si>
  <si>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</si>
  <si>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</si>
  <si>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</si>
  <si>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</si>
  <si>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</si>
  <si>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</si>
  <si>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</si>
  <si>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</si>
  <si>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</si>
  <si>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</si>
  <si>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</si>
  <si>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</si>
  <si>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</si>
  <si>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</si>
  <si>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</si>
  <si>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</si>
  <si>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</si>
  <si>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</si>
  <si>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</si>
  <si>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</si>
  <si>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</si>
  <si>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</si>
  <si>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</si>
  <si>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</si>
  <si>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</si>
  <si>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</si>
  <si>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</si>
  <si>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</si>
  <si>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</si>
  <si>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</si>
  <si>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</si>
  <si>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</si>
  <si>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</si>
  <si>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</si>
  <si>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</si>
  <si>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</si>
  <si>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</si>
  <si>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</si>
  <si>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</si>
  <si>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</si>
  <si>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</si>
  <si>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</si>
  <si>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</si>
  <si>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</si>
  <si>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</si>
  <si>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</si>
  <si>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</si>
  <si>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</si>
  <si>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</si>
  <si>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</si>
  <si>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</si>
  <si>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</si>
  <si>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</si>
  <si>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</si>
  <si>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</si>
  <si>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</si>
  <si>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</si>
  <si>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</si>
  <si>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</si>
  <si>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</si>
  <si>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</si>
  <si>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</si>
  <si>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</si>
  <si>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</si>
  <si>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</si>
  <si>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</si>
  <si>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</si>
  <si>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</si>
  <si>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</si>
  <si>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</si>
  <si>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</si>
  <si>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</si>
  <si>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</si>
  <si>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</si>
  <si>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</si>
  <si>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</si>
  <si>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</si>
  <si>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</si>
  <si>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</si>
  <si>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</si>
  <si>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</si>
  <si>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</si>
  <si>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</si>
  <si>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</si>
  <si>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</si>
  <si>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</si>
  <si>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</si>
  <si>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</si>
  <si>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</si>
  <si>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</si>
  <si>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</si>
  <si>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</si>
  <si>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</si>
  <si>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</si>
  <si>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</si>
  <si>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</si>
  <si>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</si>
  <si>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</si>
  <si>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</si>
  <si>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</si>
  <si>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</si>
  <si>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</si>
  <si>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</si>
  <si>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</si>
  <si>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</si>
  <si>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</si>
  <si>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</si>
  <si>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</si>
  <si>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</si>
  <si>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</si>
  <si>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</si>
  <si>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</si>
  <si>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</si>
  <si>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</si>
  <si>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</si>
  <si>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</si>
  <si>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</si>
  <si>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</si>
  <si>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</si>
  <si>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</si>
  <si>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</si>
  <si>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</si>
  <si>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</si>
  <si>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</si>
  <si>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</si>
  <si>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</si>
  <si>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</si>
  <si>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</si>
  <si>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</si>
  <si>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</si>
  <si>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</si>
  <si>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</si>
  <si>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</si>
  <si>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</si>
  <si>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</si>
  <si>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</si>
  <si>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</si>
  <si>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</si>
  <si>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</si>
  <si>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</si>
  <si>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</si>
  <si>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</si>
  <si>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</si>
  <si>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</si>
  <si>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</si>
  <si>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</si>
  <si>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</si>
  <si>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</si>
  <si>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</si>
  <si>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</si>
  <si>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</si>
  <si>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</si>
  <si>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</si>
  <si>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</si>
  <si>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</si>
  <si>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</si>
  <si>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</si>
  <si>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</si>
  <si>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</si>
  <si>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</si>
  <si>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</si>
  <si>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</si>
  <si>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</si>
  <si>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</si>
  <si>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</si>
  <si>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</si>
  <si>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</si>
  <si>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</si>
  <si>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</si>
  <si>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</si>
  <si>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</si>
  <si>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</si>
  <si>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</si>
  <si>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</si>
  <si>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</si>
  <si>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</si>
  <si>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</si>
  <si>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</si>
  <si>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</si>
  <si>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</si>
  <si>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</si>
  <si>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</si>
  <si>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</si>
  <si>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</si>
  <si>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</si>
  <si>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</si>
  <si>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</si>
  <si>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</si>
  <si>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</si>
  <si>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</si>
  <si>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</si>
  <si>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</si>
  <si>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</si>
  <si>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</si>
  <si>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</si>
  <si>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</si>
  <si>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</si>
  <si>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</si>
  <si>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</si>
  <si>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</si>
  <si>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</si>
  <si>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</si>
  <si>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</si>
  <si>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</si>
  <si>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</si>
  <si>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</si>
  <si>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</si>
  <si>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</si>
  <si>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</si>
  <si>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</si>
  <si>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</si>
  <si>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</si>
  <si>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</si>
  <si>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</si>
  <si>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</si>
  <si>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</si>
  <si>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</si>
  <si>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</si>
  <si>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</si>
  <si>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</si>
  <si>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</si>
  <si>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</si>
  <si>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</si>
  <si>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</si>
  <si>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</si>
  <si>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</si>
  <si>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</si>
  <si>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</si>
  <si>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</si>
  <si>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</si>
  <si>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</si>
  <si>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</si>
  <si>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</si>
  <si>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</si>
  <si>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</si>
  <si>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</si>
  <si>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</si>
  <si>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</si>
  <si>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</si>
  <si>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</si>
  <si>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</si>
  <si>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</si>
  <si>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</si>
  <si>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</si>
  <si>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</si>
  <si>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</si>
  <si>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</si>
  <si>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</si>
  <si>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</si>
  <si>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</si>
  <si>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</si>
  <si>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</si>
  <si>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</si>
  <si>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</si>
  <si>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</si>
  <si>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</si>
  <si>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</si>
  <si>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</si>
  <si>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</si>
  <si>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</si>
  <si>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</si>
  <si>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</si>
  <si>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</si>
  <si>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</si>
  <si>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</si>
  <si>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</si>
  <si>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</si>
  <si>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</si>
  <si>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</si>
  <si>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</si>
  <si>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</si>
  <si>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</si>
  <si>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</si>
  <si>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</si>
  <si>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</si>
  <si>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</si>
  <si>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</si>
  <si>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</si>
  <si>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</si>
  <si>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</si>
  <si>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</si>
  <si>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</si>
  <si>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</si>
  <si>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</si>
  <si>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</si>
  <si>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</si>
  <si>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</si>
  <si>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</si>
  <si>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</si>
  <si>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</si>
  <si>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</si>
  <si>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</si>
  <si>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</si>
  <si>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</si>
  <si>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</si>
  <si>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</si>
  <si>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</si>
  <si>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</si>
  <si>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</si>
  <si>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</si>
  <si>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</si>
  <si>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</si>
  <si>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</si>
  <si>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</si>
  <si>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</si>
  <si>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</si>
  <si>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</si>
  <si>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</si>
  <si>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</si>
  <si>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</si>
  <si>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</si>
  <si>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</si>
  <si>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</si>
  <si>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</si>
  <si>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</si>
  <si>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</si>
  <si>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</si>
  <si>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</si>
  <si>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</si>
  <si>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</si>
  <si>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</si>
  <si>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</si>
  <si>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</si>
  <si>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</si>
  <si>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</si>
  <si>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</si>
  <si>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</si>
  <si>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</si>
  <si>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</si>
  <si>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</si>
  <si>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</si>
  <si>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</si>
  <si>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</si>
  <si>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</si>
  <si>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</si>
  <si>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</si>
  <si>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</si>
  <si>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</si>
  <si>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</si>
  <si>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</si>
  <si>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</si>
  <si>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</si>
  <si>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</si>
  <si>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</si>
  <si>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</si>
  <si>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</si>
  <si>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</si>
  <si>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</si>
  <si>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</si>
  <si>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</si>
  <si>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</si>
  <si>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</si>
  <si>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</si>
  <si>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</si>
  <si>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</si>
  <si>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</si>
  <si>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</si>
  <si>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</si>
  <si>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</si>
  <si>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</si>
  <si>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</si>
  <si>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</si>
  <si>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</si>
  <si>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</si>
  <si>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</si>
  <si>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</si>
  <si>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</si>
  <si>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</si>
  <si>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</si>
  <si>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</si>
  <si>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</si>
  <si>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</si>
  <si>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</si>
  <si>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</si>
  <si>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</si>
  <si>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</si>
  <si>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</si>
  <si>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</si>
  <si>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</si>
  <si>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</si>
  <si>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</si>
  <si>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</si>
  <si>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</si>
  <si>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</si>
  <si>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</si>
  <si>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</si>
  <si>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</si>
  <si>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</si>
  <si>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</si>
  <si>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</si>
  <si>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</si>
  <si>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</si>
  <si>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</si>
  <si>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</si>
  <si>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</si>
  <si>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</si>
  <si>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</si>
  <si>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</si>
  <si>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</si>
  <si>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</si>
  <si>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</si>
  <si>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</si>
  <si>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</si>
  <si>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</si>
  <si>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</si>
  <si>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</si>
  <si>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</si>
  <si>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</si>
  <si>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</si>
  <si>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</si>
  <si>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</si>
  <si>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</si>
  <si>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</si>
  <si>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</si>
  <si>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</si>
  <si>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</si>
  <si>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</si>
  <si>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</si>
  <si>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</si>
  <si>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</si>
  <si>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</si>
  <si>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</si>
  <si>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</si>
  <si>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</si>
  <si>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</si>
  <si>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</si>
  <si>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</si>
  <si>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</si>
  <si>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</si>
  <si>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</si>
  <si>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</si>
  <si>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</si>
  <si>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</si>
  <si>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</si>
  <si>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</si>
  <si>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</si>
  <si>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</si>
  <si>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</si>
  <si>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</si>
  <si>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</si>
  <si>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</si>
  <si>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</si>
  <si>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</si>
  <si>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</si>
  <si>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</si>
  <si>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</si>
  <si>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</si>
  <si>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</si>
  <si>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</si>
  <si>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</si>
  <si>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</si>
  <si>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</si>
  <si>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</si>
  <si>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</si>
  <si>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</si>
  <si>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</si>
  <si>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</si>
  <si>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</si>
  <si>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</si>
  <si>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</si>
  <si>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</si>
  <si>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</si>
  <si>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</si>
  <si>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</si>
  <si>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</si>
  <si>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</si>
  <si>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</si>
  <si>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</si>
  <si>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</si>
  <si>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</si>
  <si>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</si>
  <si>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</si>
  <si>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</si>
  <si>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</si>
  <si>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</si>
  <si>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</si>
  <si>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</si>
  <si>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</si>
  <si>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</si>
  <si>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</si>
  <si>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</si>
  <si>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</si>
  <si>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</si>
  <si>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</si>
  <si>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</si>
  <si>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</si>
  <si>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</si>
  <si>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</si>
  <si>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</si>
  <si>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</si>
  <si>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</si>
  <si>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</si>
  <si>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</si>
  <si>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</si>
  <si>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</si>
  <si>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</si>
  <si>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</si>
  <si>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</si>
  <si>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</si>
  <si>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</si>
  <si>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</si>
  <si>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</si>
  <si>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</si>
  <si>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</si>
  <si>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</si>
  <si>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</si>
  <si>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</si>
  <si>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</si>
  <si>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</si>
  <si>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</si>
  <si>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</si>
  <si>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</si>
  <si>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</si>
  <si>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</si>
  <si>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</si>
  <si>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</si>
  <si>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</si>
  <si>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</si>
  <si>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</si>
  <si>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</si>
  <si>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</si>
  <si>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</si>
  <si>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</si>
  <si>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</si>
  <si>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</si>
  <si>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</si>
  <si>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</si>
  <si>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</si>
  <si>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</si>
  <si>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</si>
  <si>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</si>
  <si>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</si>
  <si>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</si>
  <si>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</si>
  <si>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</si>
  <si>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</si>
  <si>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</si>
  <si>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</si>
  <si>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</si>
  <si>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</si>
  <si>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</si>
  <si>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</si>
  <si>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</si>
  <si>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</si>
  <si>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</si>
  <si>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</si>
  <si>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</si>
  <si>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</si>
  <si>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</si>
  <si>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</si>
  <si>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</si>
  <si>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</si>
  <si>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</si>
  <si>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</si>
  <si>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</si>
  <si>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</si>
  <si>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</si>
  <si>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</si>
  <si>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</si>
  <si>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</si>
  <si>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</si>
  <si>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</si>
  <si>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</si>
  <si>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</si>
  <si>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</si>
  <si>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</si>
  <si>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</si>
  <si>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</si>
  <si>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</si>
  <si>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</si>
  <si>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</si>
  <si>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</si>
  <si>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</si>
  <si>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</si>
  <si>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</si>
  <si>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</si>
  <si>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</si>
  <si>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</si>
  <si>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</si>
  <si>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</si>
  <si>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</si>
  <si>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</si>
  <si>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</si>
  <si>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</si>
  <si>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</si>
  <si>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</si>
  <si>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</si>
  <si>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</si>
  <si>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</si>
  <si>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</si>
  <si>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</si>
  <si>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</si>
  <si>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</si>
  <si>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</si>
  <si>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</si>
  <si>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</si>
  <si>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</si>
  <si>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</si>
  <si>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</si>
  <si>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</si>
  <si>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</si>
  <si>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</si>
  <si>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</si>
  <si>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</si>
  <si>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</si>
  <si>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</si>
  <si>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</si>
  <si>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</si>
  <si>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</si>
  <si>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</si>
  <si>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</si>
  <si>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</si>
  <si>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</si>
  <si>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</si>
  <si>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</si>
  <si>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</si>
  <si>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</si>
  <si>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</si>
  <si>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</si>
  <si>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</si>
  <si>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</si>
  <si>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</si>
  <si>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</si>
  <si>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</si>
  <si>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</si>
  <si>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</si>
  <si>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</si>
  <si>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</si>
  <si>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</si>
  <si>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</si>
  <si>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</si>
  <si>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</si>
  <si>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</si>
  <si>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</si>
  <si>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</si>
  <si>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</si>
  <si>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</si>
  <si>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</si>
  <si>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</si>
  <si>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</si>
  <si>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</si>
  <si>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</si>
  <si>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</si>
  <si>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</si>
  <si>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</si>
  <si>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</si>
  <si>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</si>
  <si>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</si>
  <si>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</si>
  <si>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</si>
  <si>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</si>
  <si>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</si>
  <si>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</si>
  <si>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</si>
  <si>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</si>
  <si>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</si>
  <si>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</si>
  <si>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</si>
  <si>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</si>
  <si>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</si>
  <si>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</si>
  <si>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</si>
  <si>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</si>
  <si>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</si>
  <si>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</si>
  <si>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</si>
  <si>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</si>
  <si>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</si>
  <si>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</si>
  <si>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</si>
  <si>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</si>
  <si>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</si>
  <si>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</si>
  <si>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</si>
  <si>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</si>
  <si>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</si>
  <si>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</si>
  <si>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</si>
  <si>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</si>
  <si>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</si>
  <si>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</si>
  <si>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</si>
  <si>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</si>
  <si>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</si>
  <si>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</si>
  <si>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</si>
  <si>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</si>
  <si>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</si>
  <si>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</si>
  <si>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</si>
  <si>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</si>
  <si>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</si>
  <si>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</si>
  <si>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</si>
  <si>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</si>
  <si>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</si>
  <si>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</si>
  <si>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</si>
  <si>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</si>
  <si>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</si>
  <si>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</si>
  <si>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</si>
  <si>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</si>
  <si>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</si>
  <si>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</si>
  <si>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</si>
  <si>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</si>
  <si>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</si>
  <si>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</si>
  <si>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</si>
  <si>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</si>
  <si>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</si>
  <si>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</si>
  <si>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</si>
  <si>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</si>
  <si>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</si>
  <si>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</si>
  <si>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</si>
  <si>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</si>
  <si>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</si>
  <si>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</si>
  <si>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</si>
  <si>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</si>
  <si>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</si>
  <si>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</si>
  <si>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</si>
  <si>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</si>
  <si>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</si>
  <si>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</si>
  <si>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</si>
  <si>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</si>
  <si>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</si>
  <si>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</si>
  <si>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</si>
  <si>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</si>
  <si>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</si>
  <si>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</si>
  <si>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CHATHAM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</si>
</sst>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DD22-B28F-4101-8727-1DF57DA3BF36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91</v>
      </c>
      <c r="C2" s="21">
        <v>91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137229.48000000001</v>
      </c>
      <c r="G9" s="18"/>
      <c r="H9" s="18"/>
      <c r="I9" s="18"/>
      <c r="J9" s="67">
        <f>SUM(I431)</f>
        <v>76155.45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137229.48000000001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76155.45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19951.54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19951.54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76155.45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117277.94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117277.94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76155.45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137229.48000000001</v>
      </c>
      <c r="G44" s="41">
        <f>G43+G33</f>
        <v>0</v>
      </c>
      <c r="H44" s="41">
        <f>H43+H33</f>
        <v>0</v>
      </c>
      <c r="I44" s="41">
        <f>I43+I33</f>
        <v>0</v>
      </c>
      <c r="J44" s="41">
        <f>J43+J33</f>
        <v>76155.45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468134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468134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1539.4</v>
      </c>
      <c r="G88" s="18"/>
      <c r="H88" s="18"/>
      <c r="I88" s="18"/>
      <c r="J88" s="18">
        <v>227.68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1539.4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227.68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469673.4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227.68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87076-24144.48</f>
        <v>62931.520000000004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106425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24144.48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193501.00000000003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193501.00000000003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0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19201.349999999999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19201.349999999999</v>
      </c>
      <c r="G161" s="41">
        <f>G139+G154+SUM(G155:G160)</f>
        <v>0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682375.75</v>
      </c>
      <c r="G185" s="47">
        <f>G104+G132+G161+G184</f>
        <v>0</v>
      </c>
      <c r="H185" s="47">
        <f>H104+H132+H161+H184</f>
        <v>0</v>
      </c>
      <c r="I185" s="47">
        <f>I104+I132+I161+I184</f>
        <v>0</v>
      </c>
      <c r="J185" s="47">
        <f>J104+J132+J184</f>
        <v>10227.68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v>258935.51</v>
      </c>
      <c r="I189" s="18"/>
      <c r="J189" s="18"/>
      <c r="K189" s="18"/>
      <c r="L189" s="19">
        <f>SUM(F189:K189)</f>
        <v>258935.51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v>59673.93</v>
      </c>
      <c r="I190" s="18"/>
      <c r="J190" s="18"/>
      <c r="K190" s="18"/>
      <c r="L190" s="19">
        <f>SUM(F190:K190)</f>
        <v>59673.93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>
        <v>712.6</v>
      </c>
      <c r="I194" s="18"/>
      <c r="J194" s="18"/>
      <c r="K194" s="18"/>
      <c r="L194" s="19">
        <f t="shared" ref="L194:L200" si="0">SUM(F194:K194)</f>
        <v>712.6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>
        <v>5796.52</v>
      </c>
      <c r="I196" s="18"/>
      <c r="J196" s="18"/>
      <c r="K196" s="18"/>
      <c r="L196" s="19">
        <f t="shared" si="0"/>
        <v>5796.52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25441.38</v>
      </c>
      <c r="I200" s="18">
        <v>3196.97</v>
      </c>
      <c r="J200" s="18"/>
      <c r="K200" s="18"/>
      <c r="L200" s="19">
        <f t="shared" si="0"/>
        <v>28638.350000000002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350559.94</v>
      </c>
      <c r="I203" s="41">
        <f t="shared" si="1"/>
        <v>3196.97</v>
      </c>
      <c r="J203" s="41">
        <f t="shared" si="1"/>
        <v>0</v>
      </c>
      <c r="K203" s="41">
        <f t="shared" si="1"/>
        <v>0</v>
      </c>
      <c r="L203" s="41">
        <f t="shared" si="1"/>
        <v>353756.91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240464.97</v>
      </c>
      <c r="I225" s="18"/>
      <c r="J225" s="18"/>
      <c r="K225" s="18"/>
      <c r="L225" s="19">
        <f>SUM(F225:K225)</f>
        <v>240464.97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4780.1000000000004</v>
      </c>
      <c r="I226" s="18"/>
      <c r="J226" s="18"/>
      <c r="K226" s="18"/>
      <c r="L226" s="19">
        <f>SUM(F226:K226)</f>
        <v>4780.1000000000004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>
        <v>4197.4799999999996</v>
      </c>
      <c r="I232" s="18"/>
      <c r="J232" s="18"/>
      <c r="K232" s="18"/>
      <c r="L232" s="19">
        <f t="shared" si="4"/>
        <v>4197.4799999999996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25441.38</v>
      </c>
      <c r="I236" s="18">
        <v>3196.97</v>
      </c>
      <c r="J236" s="18"/>
      <c r="K236" s="18"/>
      <c r="L236" s="19">
        <f t="shared" si="4"/>
        <v>28638.350000000002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274883.93</v>
      </c>
      <c r="I239" s="41">
        <f t="shared" si="5"/>
        <v>3196.97</v>
      </c>
      <c r="J239" s="41">
        <f t="shared" si="5"/>
        <v>0</v>
      </c>
      <c r="K239" s="41">
        <f t="shared" si="5"/>
        <v>0</v>
      </c>
      <c r="L239" s="41">
        <f t="shared" si="5"/>
        <v>278080.90000000002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0</v>
      </c>
      <c r="G249" s="41">
        <f t="shared" si="8"/>
        <v>0</v>
      </c>
      <c r="H249" s="41">
        <f t="shared" si="8"/>
        <v>625443.87</v>
      </c>
      <c r="I249" s="41">
        <f t="shared" si="8"/>
        <v>6393.94</v>
      </c>
      <c r="J249" s="41">
        <f t="shared" si="8"/>
        <v>0</v>
      </c>
      <c r="K249" s="41">
        <f t="shared" si="8"/>
        <v>0</v>
      </c>
      <c r="L249" s="41">
        <f t="shared" si="8"/>
        <v>631837.81000000006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</v>
      </c>
      <c r="L258" s="19">
        <f t="shared" si="9"/>
        <v>10000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10000</v>
      </c>
      <c r="L262" s="41">
        <f t="shared" si="9"/>
        <v>10000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0</v>
      </c>
      <c r="G263" s="42">
        <f t="shared" si="11"/>
        <v>0</v>
      </c>
      <c r="H263" s="42">
        <f t="shared" si="11"/>
        <v>625443.87</v>
      </c>
      <c r="I263" s="42">
        <f t="shared" si="11"/>
        <v>6393.94</v>
      </c>
      <c r="J263" s="42">
        <f t="shared" si="11"/>
        <v>0</v>
      </c>
      <c r="K263" s="42">
        <f t="shared" si="11"/>
        <v>10000</v>
      </c>
      <c r="L263" s="42">
        <f t="shared" si="11"/>
        <v>641837.81000000006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</v>
      </c>
      <c r="H389" s="18">
        <v>227.68</v>
      </c>
      <c r="I389" s="18"/>
      <c r="J389" s="24" t="s">
        <v>312</v>
      </c>
      <c r="K389" s="24" t="s">
        <v>312</v>
      </c>
      <c r="L389" s="56">
        <f t="shared" si="26"/>
        <v>5227.68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5000</v>
      </c>
      <c r="H390" s="18"/>
      <c r="I390" s="18"/>
      <c r="J390" s="24" t="s">
        <v>312</v>
      </c>
      <c r="K390" s="24" t="s">
        <v>312</v>
      </c>
      <c r="L390" s="56">
        <f t="shared" si="26"/>
        <v>5000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</v>
      </c>
      <c r="H393" s="47">
        <f>SUM(H387:H392)</f>
        <v>227.68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10227.68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</v>
      </c>
      <c r="H400" s="47">
        <f>H385+H393+H399</f>
        <v>227.68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10227.68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76155.45</v>
      </c>
      <c r="H431" s="18"/>
      <c r="I431" s="56">
        <f t="shared" ref="I431:I437" si="33">SUM(F431:H431)</f>
        <v>76155.45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76155.45</v>
      </c>
      <c r="H438" s="13">
        <f>SUM(H431:H437)</f>
        <v>0</v>
      </c>
      <c r="I438" s="13">
        <f>SUM(I431:I437)</f>
        <v>76155.45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76155.45</v>
      </c>
      <c r="H449" s="18"/>
      <c r="I449" s="56">
        <f>SUM(F449:H449)</f>
        <v>76155.45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76155.45</v>
      </c>
      <c r="H450" s="83">
        <f>SUM(H446:H449)</f>
        <v>0</v>
      </c>
      <c r="I450" s="83">
        <f>SUM(I446:I449)</f>
        <v>76155.45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76155.45</v>
      </c>
      <c r="H451" s="42">
        <f>H444+H450</f>
        <v>0</v>
      </c>
      <c r="I451" s="42">
        <f>I444+I450</f>
        <v>76155.45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76740</v>
      </c>
      <c r="G455" s="18"/>
      <c r="H455" s="18"/>
      <c r="I455" s="18"/>
      <c r="J455" s="18">
        <v>65927.77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682375.75</v>
      </c>
      <c r="G458" s="18"/>
      <c r="H458" s="18"/>
      <c r="I458" s="18"/>
      <c r="J458" s="18">
        <v>10227.68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682375.75</v>
      </c>
      <c r="G460" s="53">
        <f>SUM(G458:G459)</f>
        <v>0</v>
      </c>
      <c r="H460" s="53">
        <f>SUM(H458:H459)</f>
        <v>0</v>
      </c>
      <c r="I460" s="53">
        <f>SUM(I458:I459)</f>
        <v>0</v>
      </c>
      <c r="J460" s="53">
        <f>SUM(J458:J459)</f>
        <v>10227.68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641837.81000000006</v>
      </c>
      <c r="G462" s="18"/>
      <c r="H462" s="18"/>
      <c r="I462" s="18"/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641837.81000000006</v>
      </c>
      <c r="G464" s="53">
        <f>SUM(G462:G463)</f>
        <v>0</v>
      </c>
      <c r="H464" s="53">
        <f>SUM(H462:H463)</f>
        <v>0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117277.93999999994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76155.450000000012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59673.93</v>
      </c>
      <c r="I511" s="18"/>
      <c r="J511" s="18"/>
      <c r="K511" s="18"/>
      <c r="L511" s="88">
        <f>SUM(F511:K511)</f>
        <v>59673.93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4780.1000000000004</v>
      </c>
      <c r="I513" s="18"/>
      <c r="J513" s="18"/>
      <c r="K513" s="18"/>
      <c r="L513" s="88">
        <f>SUM(F513:K513)</f>
        <v>4780.1000000000004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64454.03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64454.03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712.6</v>
      </c>
      <c r="I516" s="18"/>
      <c r="J516" s="18"/>
      <c r="K516" s="18"/>
      <c r="L516" s="88">
        <f>SUM(F516:K516)</f>
        <v>712.6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712.6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712.6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865.48</v>
      </c>
      <c r="I521" s="18"/>
      <c r="J521" s="18"/>
      <c r="K521" s="18"/>
      <c r="L521" s="88">
        <f>SUM(F521:K521)</f>
        <v>865.48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626.73</v>
      </c>
      <c r="I523" s="18"/>
      <c r="J523" s="18"/>
      <c r="K523" s="18"/>
      <c r="L523" s="88">
        <f>SUM(F523:K523)</f>
        <v>626.73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1492.21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1492.21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66658.84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66658.84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59673.93</v>
      </c>
      <c r="G539" s="87">
        <f>L516</f>
        <v>712.6</v>
      </c>
      <c r="H539" s="87">
        <f>L521</f>
        <v>865.48</v>
      </c>
      <c r="I539" s="87">
        <f>L526</f>
        <v>0</v>
      </c>
      <c r="J539" s="87">
        <f>L531</f>
        <v>0</v>
      </c>
      <c r="K539" s="87">
        <f>SUM(F539:J539)</f>
        <v>61252.01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4780.1000000000004</v>
      </c>
      <c r="G541" s="87">
        <f>L518</f>
        <v>0</v>
      </c>
      <c r="H541" s="87">
        <f>L523</f>
        <v>626.73</v>
      </c>
      <c r="I541" s="87">
        <f>L528</f>
        <v>0</v>
      </c>
      <c r="J541" s="87">
        <f>L533</f>
        <v>0</v>
      </c>
      <c r="K541" s="87">
        <f>SUM(F541:J541)</f>
        <v>5406.83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64454.03</v>
      </c>
      <c r="G542" s="89">
        <f t="shared" si="41"/>
        <v>712.6</v>
      </c>
      <c r="H542" s="89">
        <f t="shared" si="41"/>
        <v>1492.21</v>
      </c>
      <c r="I542" s="89">
        <f t="shared" si="41"/>
        <v>0</v>
      </c>
      <c r="J542" s="89">
        <f t="shared" si="41"/>
        <v>0</v>
      </c>
      <c r="K542" s="89">
        <f t="shared" si="41"/>
        <v>66658.84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258935.51</v>
      </c>
      <c r="G566" s="18"/>
      <c r="H566" s="18">
        <v>240464.47</v>
      </c>
      <c r="I566" s="87">
        <f t="shared" ref="I566:I577" si="46">SUM(F566:H566)</f>
        <v>499399.98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59673.93</v>
      </c>
      <c r="G570" s="18"/>
      <c r="H570" s="18">
        <v>4780.1000000000004</v>
      </c>
      <c r="I570" s="87">
        <f t="shared" si="46"/>
        <v>64454.03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28638.35</v>
      </c>
      <c r="I581" s="18"/>
      <c r="J581" s="18">
        <v>28638.35</v>
      </c>
      <c r="K581" s="104">
        <f t="shared" ref="K581:K587" si="47">SUM(H581:J581)</f>
        <v>57276.7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28638.35</v>
      </c>
      <c r="I588" s="108">
        <f>SUM(I581:I587)</f>
        <v>0</v>
      </c>
      <c r="J588" s="108">
        <f>SUM(J581:J587)</f>
        <v>28638.35</v>
      </c>
      <c r="K588" s="108">
        <f>SUM(K581:K587)</f>
        <v>57276.7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137229.48000000001</v>
      </c>
      <c r="H607" s="109">
        <f>SUM(F44)</f>
        <v>137229.48000000001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76155.45</v>
      </c>
      <c r="H611" s="109">
        <f>SUM(J44)</f>
        <v>76155.45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117277.94</v>
      </c>
      <c r="H612" s="109">
        <f>F466</f>
        <v>117277.93999999994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76155.45</v>
      </c>
      <c r="H616" s="109">
        <f>J466</f>
        <v>76155.450000000012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682375.75</v>
      </c>
      <c r="H617" s="104">
        <f>SUM(F458)</f>
        <v>682375.75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10227.68</v>
      </c>
      <c r="H621" s="104">
        <f>SUM(J458)</f>
        <v>10227.68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641837.81000000006</v>
      </c>
      <c r="H622" s="104">
        <f>SUM(F462)</f>
        <v>641837.81000000006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10227.68</v>
      </c>
      <c r="H627" s="164">
        <f>SUM(J458)</f>
        <v>10227.68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76155.45</v>
      </c>
      <c r="H630" s="104">
        <f>SUM(G451)</f>
        <v>76155.45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76155.45</v>
      </c>
      <c r="H632" s="104">
        <f>SUM(I451)</f>
        <v>76155.45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227.68</v>
      </c>
      <c r="H634" s="104">
        <f>H400</f>
        <v>227.68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</v>
      </c>
      <c r="H635" s="104">
        <f>G400</f>
        <v>10000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10227.68</v>
      </c>
      <c r="H636" s="104">
        <f>L400</f>
        <v>10227.68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57276.7</v>
      </c>
      <c r="H637" s="104">
        <f>L200+L218+L236</f>
        <v>57276.700000000004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28638.350000000002</v>
      </c>
      <c r="H639" s="104">
        <f>H588</f>
        <v>28638.35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28638.350000000002</v>
      </c>
      <c r="H641" s="104">
        <f>J588</f>
        <v>28638.35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</v>
      </c>
      <c r="H645" s="104">
        <f>K258+K339</f>
        <v>10000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353756.91</v>
      </c>
      <c r="G650" s="19">
        <f>(L221+L301+L351)</f>
        <v>0</v>
      </c>
      <c r="H650" s="19">
        <f>(L239+L320+L352)</f>
        <v>278080.90000000002</v>
      </c>
      <c r="I650" s="19">
        <f>SUM(F650:H650)</f>
        <v>631837.81000000006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28638.350000000002</v>
      </c>
      <c r="G652" s="19">
        <f>(L218+L298)-(J218+J298)</f>
        <v>0</v>
      </c>
      <c r="H652" s="19">
        <f>(L236+L317)-(J236+J317)</f>
        <v>28638.350000000002</v>
      </c>
      <c r="I652" s="19">
        <f>SUM(F652:H652)</f>
        <v>57276.700000000004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318609.44</v>
      </c>
      <c r="G653" s="200">
        <f>SUM(G565:G577)+SUM(I592:I594)+L602</f>
        <v>0</v>
      </c>
      <c r="H653" s="200">
        <f>SUM(H565:H577)+SUM(J592:J594)+L603</f>
        <v>245244.57</v>
      </c>
      <c r="I653" s="19">
        <f>SUM(F653:H653)</f>
        <v>563854.01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6509.1199999999953</v>
      </c>
      <c r="G654" s="19">
        <f>G650-SUM(G651:G653)</f>
        <v>0</v>
      </c>
      <c r="H654" s="19">
        <f>H650-SUM(H651:H653)</f>
        <v>4197.9800000000396</v>
      </c>
      <c r="I654" s="19">
        <f>I650-SUM(I651:I653)</f>
        <v>10707.100000000093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-6509.12</v>
      </c>
      <c r="G659" s="18"/>
      <c r="H659" s="18">
        <v>-4197.9799999999996</v>
      </c>
      <c r="I659" s="19">
        <f>SUM(F659:H659)</f>
        <v>-10707.099999999999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B9D0-2ADB-4838-ABE9-6B34884F3275}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CHATHAM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813</v>
      </c>
      <c r="B10" s="241"/>
      <c r="C10" s="241"/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813</v>
      </c>
      <c r="B19" s="241"/>
      <c r="C19" s="241"/>
    </row>
    <row r="20" spans="1:3" x14ac:dyDescent="0.2">
      <c r="A20" t="s">
        <v>814</v>
      </c>
      <c r="B20" s="241"/>
      <c r="C20" s="241"/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7999-939F-41B3-8BDA-EA7FE6C67ECE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CHATHAM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563854.51</v>
      </c>
      <c r="D5" s="20">
        <f>SUM('DOE25'!L189:L192)+SUM('DOE25'!L207:L210)+SUM('DOE25'!L225:L228)-F5-G5</f>
        <v>563854.51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712.6</v>
      </c>
      <c r="D6" s="20">
        <f>'DOE25'!L194+'DOE25'!L212+'DOE25'!L230-F6-G6</f>
        <v>712.6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6254.6399999999994</v>
      </c>
      <c r="D8" s="244"/>
      <c r="E8" s="20">
        <f>'DOE25'!L196+'DOE25'!L214+'DOE25'!L232-F8-G8-D9-D11</f>
        <v>6254.6399999999994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1323</v>
      </c>
      <c r="D9" s="245">
        <v>1323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30</v>
      </c>
      <c r="D10" s="244"/>
      <c r="E10" s="245">
        <v>30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2416.36</v>
      </c>
      <c r="D11" s="245">
        <v>2416.36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57276.700000000004</v>
      </c>
      <c r="D15" s="20">
        <f>'DOE25'!L200+'DOE25'!L218+'DOE25'!L236-F15-G15</f>
        <v>57276.700000000004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625583.16999999993</v>
      </c>
      <c r="E33" s="247">
        <f>SUM(E5:E31)</f>
        <v>6284.6399999999994</v>
      </c>
      <c r="F33" s="247">
        <f>SUM(F5:F31)</f>
        <v>0</v>
      </c>
      <c r="G33" s="247">
        <f>SUM(G5:G31)</f>
        <v>0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6284.6399999999994</v>
      </c>
      <c r="E35" s="250"/>
    </row>
    <row r="36" spans="2:8" ht="12" thickTop="1" x14ac:dyDescent="0.2">
      <c r="B36" t="s">
        <v>849</v>
      </c>
      <c r="D36" s="20">
        <f>D33</f>
        <v>625583.16999999993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19F1-65AE-417F-91FF-8E500DCF4C6F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CHATHAM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137229.48000000001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76155.45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137229.48000000001</v>
      </c>
      <c r="D19" s="41">
        <f>SUM(D9:D18)</f>
        <v>0</v>
      </c>
      <c r="E19" s="41">
        <f>SUM(E9:E18)</f>
        <v>0</v>
      </c>
      <c r="F19" s="41">
        <f>SUM(F9:F18)</f>
        <v>0</v>
      </c>
      <c r="G19" s="41">
        <f>SUM(G9:G18)</f>
        <v>76155.45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19951.54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19951.54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76155.45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117277.94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117277.94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76155.45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137229.48000000001</v>
      </c>
      <c r="D43" s="41">
        <f>D42+D32</f>
        <v>0</v>
      </c>
      <c r="E43" s="41">
        <f>E42+E32</f>
        <v>0</v>
      </c>
      <c r="F43" s="41">
        <f>F42+F32</f>
        <v>0</v>
      </c>
      <c r="G43" s="41">
        <f>G42+G32</f>
        <v>76155.45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468134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1539.4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227.68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1539.4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227.68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469673.4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227.68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62931.520000000004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106425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24144.48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193501.00000000003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193501.00000000003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0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19201.349999999999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19201.349999999999</v>
      </c>
      <c r="D83" s="131">
        <f>SUM(D77:D82)</f>
        <v>0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</v>
      </c>
    </row>
    <row r="96" spans="1:7" ht="12.75" thickTop="1" thickBot="1" x14ac:dyDescent="0.25">
      <c r="A96" s="33" t="s">
        <v>797</v>
      </c>
      <c r="C96" s="86">
        <f>C55+C73+C83+C95</f>
        <v>682375.75</v>
      </c>
      <c r="D96" s="86">
        <f>D55+D73+D83+D95</f>
        <v>0</v>
      </c>
      <c r="E96" s="86">
        <f>E55+E73+E83+E95</f>
        <v>0</v>
      </c>
      <c r="F96" s="86">
        <f>F55+F73+F83+F95</f>
        <v>0</v>
      </c>
      <c r="G96" s="86">
        <f>G55+G73+G95</f>
        <v>10227.68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499400.48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64454.03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0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563854.51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712.6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9994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57276.700000000004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67983.3</v>
      </c>
      <c r="D120" s="86">
        <f>SUM(D110:D119)</f>
        <v>0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10227.68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-227.68000000000029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10000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641837.81000000006</v>
      </c>
      <c r="D137" s="86">
        <f>(D107+D120+D136)</f>
        <v>0</v>
      </c>
      <c r="E137" s="86">
        <f>(E107+E120+E136)</f>
        <v>0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675B-6C32-4757-AC70-F76020A1721C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CHATHAM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499400</v>
      </c>
      <c r="D10" s="182">
        <f>ROUND((C10/$C$28)*100,1)</f>
        <v>79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64454</v>
      </c>
      <c r="D11" s="182">
        <f>ROUND((C11/$C$28)*100,1)</f>
        <v>10.199999999999999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713</v>
      </c>
      <c r="D15" s="182">
        <f t="shared" ref="D15:D27" si="0">ROUND((C15/$C$28)*100,1)</f>
        <v>0.1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9994</v>
      </c>
      <c r="D17" s="182">
        <f t="shared" si="0"/>
        <v>1.6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57277</v>
      </c>
      <c r="D21" s="182">
        <f t="shared" si="0"/>
        <v>9.1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631838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631838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468134</v>
      </c>
      <c r="D35" s="182">
        <f t="shared" ref="D35:D40" si="1">ROUND((C35/$C$41)*100,1)</f>
        <v>68.599999999999994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1767.0800000000163</v>
      </c>
      <c r="D36" s="182">
        <f t="shared" si="1"/>
        <v>0.3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169357</v>
      </c>
      <c r="D37" s="182">
        <f t="shared" si="1"/>
        <v>24.8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24144</v>
      </c>
      <c r="D38" s="182">
        <f t="shared" si="1"/>
        <v>3.5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19201</v>
      </c>
      <c r="D39" s="182">
        <f t="shared" si="1"/>
        <v>2.8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682603.08000000007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A6B4-BCD3-4857-A236-B43CE0904411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CHATHAM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2010-09-29T18:21:25Z</cp:lastPrinted>
  <dcterms:created xsi:type="dcterms:W3CDTF">1997-12-04T19:04:30Z</dcterms:created>
  <dcterms:modified xsi:type="dcterms:W3CDTF">2025-01-02T14:24:37Z</dcterms:modified>
</cp:coreProperties>
</file>