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2737B87-6F9D-47CD-9142-BF8A1568D466}" xr6:coauthVersionLast="47" xr6:coauthVersionMax="47" xr10:uidLastSave="{00000000-0000-0000-0000-000000000000}"/>
  <workbookProtection workbookPassword="B70A" lockStructure="1"/>
  <bookViews>
    <workbookView xWindow="3630" yWindow="3630" windowWidth="21600" windowHeight="11505" tabRatio="855" xr2:uid="{DB392D28-DBB5-4979-929A-1D03483B762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3" i="1" l="1"/>
  <c r="H513" i="1"/>
  <c r="F462" i="1"/>
  <c r="H622" i="1" s="1"/>
  <c r="H226" i="1"/>
  <c r="H516" i="1"/>
  <c r="H519" i="1" s="1"/>
  <c r="H535" i="1" s="1"/>
  <c r="H517" i="1"/>
  <c r="L517" i="1" s="1"/>
  <c r="G540" i="1" s="1"/>
  <c r="H518" i="1"/>
  <c r="F565" i="1"/>
  <c r="K277" i="1"/>
  <c r="H273" i="1"/>
  <c r="H282" i="1" s="1"/>
  <c r="H330" i="1" s="1"/>
  <c r="H344" i="1" s="1"/>
  <c r="K315" i="1"/>
  <c r="L315" i="1" s="1"/>
  <c r="K296" i="1"/>
  <c r="L296" i="1" s="1"/>
  <c r="E114" i="2" s="1"/>
  <c r="H292" i="1"/>
  <c r="H311" i="1"/>
  <c r="H194" i="1"/>
  <c r="L194" i="1" s="1"/>
  <c r="I218" i="1"/>
  <c r="H218" i="1"/>
  <c r="K214" i="1"/>
  <c r="I214" i="1"/>
  <c r="H214" i="1"/>
  <c r="G214" i="1"/>
  <c r="F214" i="1"/>
  <c r="L214" i="1" s="1"/>
  <c r="I236" i="1"/>
  <c r="I239" i="1" s="1"/>
  <c r="H236" i="1"/>
  <c r="L236" i="1" s="1"/>
  <c r="I200" i="1"/>
  <c r="H200" i="1"/>
  <c r="K232" i="1"/>
  <c r="I232" i="1"/>
  <c r="H232" i="1"/>
  <c r="G232" i="1"/>
  <c r="L232" i="1" s="1"/>
  <c r="F232" i="1"/>
  <c r="H196" i="1"/>
  <c r="K196" i="1"/>
  <c r="I196" i="1"/>
  <c r="I203" i="1" s="1"/>
  <c r="I249" i="1" s="1"/>
  <c r="I263" i="1" s="1"/>
  <c r="G196" i="1"/>
  <c r="G203" i="1" s="1"/>
  <c r="F196" i="1"/>
  <c r="F203" i="1" s="1"/>
  <c r="F249" i="1" s="1"/>
  <c r="F263" i="1" s="1"/>
  <c r="H212" i="1"/>
  <c r="H228" i="1"/>
  <c r="H208" i="1"/>
  <c r="H190" i="1"/>
  <c r="L190" i="1" s="1"/>
  <c r="H225" i="1"/>
  <c r="H239" i="1" s="1"/>
  <c r="H189" i="1"/>
  <c r="L189" i="1" s="1"/>
  <c r="F12" i="1"/>
  <c r="C60" i="2"/>
  <c r="B2" i="13"/>
  <c r="F8" i="13"/>
  <c r="G8" i="13"/>
  <c r="L196" i="1"/>
  <c r="E8" i="13" s="1"/>
  <c r="D39" i="13"/>
  <c r="F13" i="13"/>
  <c r="G13" i="13"/>
  <c r="L198" i="1"/>
  <c r="L216" i="1"/>
  <c r="L234" i="1"/>
  <c r="F16" i="13"/>
  <c r="G16" i="13"/>
  <c r="L201" i="1"/>
  <c r="L219" i="1"/>
  <c r="L237" i="1"/>
  <c r="C117" i="2" s="1"/>
  <c r="F5" i="13"/>
  <c r="F33" i="13" s="1"/>
  <c r="G5" i="13"/>
  <c r="L191" i="1"/>
  <c r="L192" i="1"/>
  <c r="C104" i="2" s="1"/>
  <c r="L207" i="1"/>
  <c r="L221" i="1" s="1"/>
  <c r="L208" i="1"/>
  <c r="L209" i="1"/>
  <c r="L210" i="1"/>
  <c r="L225" i="1"/>
  <c r="L226" i="1"/>
  <c r="L227" i="1"/>
  <c r="C12" i="10" s="1"/>
  <c r="L228" i="1"/>
  <c r="F6" i="13"/>
  <c r="G6" i="13"/>
  <c r="L212" i="1"/>
  <c r="L230" i="1"/>
  <c r="F7" i="13"/>
  <c r="G7" i="13"/>
  <c r="L195" i="1"/>
  <c r="L213" i="1"/>
  <c r="C111" i="2" s="1"/>
  <c r="L231" i="1"/>
  <c r="D7" i="13" s="1"/>
  <c r="C7" i="13" s="1"/>
  <c r="F12" i="13"/>
  <c r="G12" i="13"/>
  <c r="L197" i="1"/>
  <c r="L215" i="1"/>
  <c r="C18" i="10" s="1"/>
  <c r="L233" i="1"/>
  <c r="C113" i="2" s="1"/>
  <c r="F14" i="13"/>
  <c r="G14" i="13"/>
  <c r="L199" i="1"/>
  <c r="L217" i="1"/>
  <c r="L235" i="1"/>
  <c r="D14" i="13" s="1"/>
  <c r="C14" i="13" s="1"/>
  <c r="F15" i="13"/>
  <c r="G15" i="13"/>
  <c r="L200" i="1"/>
  <c r="L218" i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C106" i="2" s="1"/>
  <c r="D19" i="13"/>
  <c r="C19" i="13" s="1"/>
  <c r="F29" i="13"/>
  <c r="G29" i="13"/>
  <c r="L350" i="1"/>
  <c r="D29" i="13" s="1"/>
  <c r="C29" i="13" s="1"/>
  <c r="L351" i="1"/>
  <c r="L352" i="1"/>
  <c r="H651" i="1"/>
  <c r="I359" i="1"/>
  <c r="I361" i="1" s="1"/>
  <c r="H624" i="1" s="1"/>
  <c r="J282" i="1"/>
  <c r="F31" i="13" s="1"/>
  <c r="J301" i="1"/>
  <c r="J320" i="1"/>
  <c r="L268" i="1"/>
  <c r="L270" i="1"/>
  <c r="L271" i="1"/>
  <c r="L274" i="1"/>
  <c r="L275" i="1"/>
  <c r="L276" i="1"/>
  <c r="L277" i="1"/>
  <c r="L278" i="1"/>
  <c r="L279" i="1"/>
  <c r="F652" i="1" s="1"/>
  <c r="L280" i="1"/>
  <c r="L287" i="1"/>
  <c r="L288" i="1"/>
  <c r="L289" i="1"/>
  <c r="L290" i="1"/>
  <c r="L292" i="1"/>
  <c r="L293" i="1"/>
  <c r="L294" i="1"/>
  <c r="L295" i="1"/>
  <c r="L297" i="1"/>
  <c r="L298" i="1"/>
  <c r="L299" i="1"/>
  <c r="L306" i="1"/>
  <c r="L320" i="1" s="1"/>
  <c r="L307" i="1"/>
  <c r="L308" i="1"/>
  <c r="L309" i="1"/>
  <c r="E104" i="2" s="1"/>
  <c r="E107" i="2" s="1"/>
  <c r="L311" i="1"/>
  <c r="L312" i="1"/>
  <c r="E111" i="2" s="1"/>
  <c r="L313" i="1"/>
  <c r="L314" i="1"/>
  <c r="L316" i="1"/>
  <c r="E115" i="2" s="1"/>
  <c r="L317" i="1"/>
  <c r="L318" i="1"/>
  <c r="L325" i="1"/>
  <c r="L326" i="1"/>
  <c r="L327" i="1"/>
  <c r="L252" i="1"/>
  <c r="C32" i="10" s="1"/>
  <c r="L253" i="1"/>
  <c r="C124" i="2" s="1"/>
  <c r="H25" i="13"/>
  <c r="H33" i="13" s="1"/>
  <c r="L333" i="1"/>
  <c r="L334" i="1"/>
  <c r="L247" i="1"/>
  <c r="L328" i="1"/>
  <c r="E122" i="2" s="1"/>
  <c r="E136" i="2" s="1"/>
  <c r="F22" i="13"/>
  <c r="C22" i="13" s="1"/>
  <c r="C11" i="13"/>
  <c r="C10" i="13"/>
  <c r="C9" i="13"/>
  <c r="L353" i="1"/>
  <c r="B4" i="12"/>
  <c r="B36" i="12"/>
  <c r="C36" i="12"/>
  <c r="A40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F653" i="1" s="1"/>
  <c r="C40" i="10"/>
  <c r="F52" i="1"/>
  <c r="C35" i="10" s="1"/>
  <c r="C48" i="2"/>
  <c r="C55" i="2" s="1"/>
  <c r="G52" i="1"/>
  <c r="D48" i="2" s="1"/>
  <c r="H52" i="1"/>
  <c r="E48" i="2"/>
  <c r="I52" i="1"/>
  <c r="F71" i="1"/>
  <c r="F86" i="1"/>
  <c r="C50" i="2" s="1"/>
  <c r="C54" i="2" s="1"/>
  <c r="F103" i="1"/>
  <c r="G103" i="1"/>
  <c r="H71" i="1"/>
  <c r="H104" i="1" s="1"/>
  <c r="H86" i="1"/>
  <c r="E50" i="2" s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/>
  <c r="L242" i="1"/>
  <c r="C23" i="10" s="1"/>
  <c r="L324" i="1"/>
  <c r="L246" i="1"/>
  <c r="L260" i="1"/>
  <c r="C26" i="10" s="1"/>
  <c r="L261" i="1"/>
  <c r="C135" i="2" s="1"/>
  <c r="L341" i="1"/>
  <c r="L342" i="1"/>
  <c r="E135" i="2" s="1"/>
  <c r="I655" i="1"/>
  <c r="C7" i="10" s="1"/>
  <c r="I660" i="1"/>
  <c r="G651" i="1"/>
  <c r="G652" i="1"/>
  <c r="I659" i="1"/>
  <c r="C42" i="10"/>
  <c r="L366" i="1"/>
  <c r="L367" i="1"/>
  <c r="L368" i="1"/>
  <c r="L369" i="1"/>
  <c r="L370" i="1"/>
  <c r="L371" i="1"/>
  <c r="L372" i="1"/>
  <c r="L374" i="1" s="1"/>
  <c r="G626" i="1" s="1"/>
  <c r="J626" i="1" s="1"/>
  <c r="C29" i="10"/>
  <c r="B2" i="10"/>
  <c r="L336" i="1"/>
  <c r="L337" i="1"/>
  <c r="L338" i="1"/>
  <c r="L343" i="1" s="1"/>
  <c r="L339" i="1"/>
  <c r="K343" i="1"/>
  <c r="L511" i="1"/>
  <c r="F539" i="1" s="1"/>
  <c r="L512" i="1"/>
  <c r="F540" i="1" s="1"/>
  <c r="K540" i="1" s="1"/>
  <c r="L513" i="1"/>
  <c r="L514" i="1" s="1"/>
  <c r="F541" i="1"/>
  <c r="L516" i="1"/>
  <c r="G539" i="1" s="1"/>
  <c r="G542" i="1" s="1"/>
  <c r="L518" i="1"/>
  <c r="G541" i="1"/>
  <c r="L521" i="1"/>
  <c r="H539" i="1" s="1"/>
  <c r="H542" i="1" s="1"/>
  <c r="L522" i="1"/>
  <c r="H540" i="1" s="1"/>
  <c r="L523" i="1"/>
  <c r="L524" i="1" s="1"/>
  <c r="H541" i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L262" i="1" s="1"/>
  <c r="G262" i="1"/>
  <c r="F262" i="1"/>
  <c r="C123" i="2"/>
  <c r="A1" i="2"/>
  <c r="A2" i="2"/>
  <c r="C9" i="2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I438" i="1" s="1"/>
  <c r="G632" i="1" s="1"/>
  <c r="J10" i="1"/>
  <c r="G10" i="2" s="1"/>
  <c r="C11" i="2"/>
  <c r="C12" i="2"/>
  <c r="C19" i="2" s="1"/>
  <c r="D12" i="2"/>
  <c r="E12" i="2"/>
  <c r="F12" i="2"/>
  <c r="I433" i="1"/>
  <c r="J12" i="1"/>
  <c r="G12" i="2" s="1"/>
  <c r="C13" i="2"/>
  <c r="D13" i="2"/>
  <c r="E13" i="2"/>
  <c r="E19" i="2" s="1"/>
  <c r="F13" i="2"/>
  <c r="I434" i="1"/>
  <c r="J13" i="1"/>
  <c r="G13" i="2" s="1"/>
  <c r="C14" i="2"/>
  <c r="C16" i="2"/>
  <c r="C17" i="2"/>
  <c r="C18" i="2"/>
  <c r="D14" i="2"/>
  <c r="D16" i="2"/>
  <c r="D17" i="2"/>
  <c r="D18" i="2"/>
  <c r="E14" i="2"/>
  <c r="F14" i="2"/>
  <c r="I435" i="1"/>
  <c r="J14" i="1"/>
  <c r="G14" i="2" s="1"/>
  <c r="F15" i="2"/>
  <c r="E16" i="2"/>
  <c r="F16" i="2"/>
  <c r="E17" i="2"/>
  <c r="F17" i="2"/>
  <c r="I436" i="1"/>
  <c r="J17" i="1" s="1"/>
  <c r="G17" i="2" s="1"/>
  <c r="E18" i="2"/>
  <c r="F18" i="2"/>
  <c r="I437" i="1"/>
  <c r="J18" i="1" s="1"/>
  <c r="G18" i="2" s="1"/>
  <c r="C22" i="2"/>
  <c r="D22" i="2"/>
  <c r="D32" i="2" s="1"/>
  <c r="E22" i="2"/>
  <c r="E32" i="2" s="1"/>
  <c r="F22" i="2"/>
  <c r="F32" i="2" s="1"/>
  <c r="I440" i="1"/>
  <c r="J23" i="1"/>
  <c r="C23" i="2"/>
  <c r="C32" i="2" s="1"/>
  <c r="D23" i="2"/>
  <c r="E23" i="2"/>
  <c r="F23" i="2"/>
  <c r="I441" i="1"/>
  <c r="J24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E42" i="2" s="1"/>
  <c r="E43" i="2" s="1"/>
  <c r="F34" i="2"/>
  <c r="C35" i="2"/>
  <c r="D35" i="2"/>
  <c r="E35" i="2"/>
  <c r="F35" i="2"/>
  <c r="F42" i="2" s="1"/>
  <c r="F43" i="2" s="1"/>
  <c r="C36" i="2"/>
  <c r="D36" i="2"/>
  <c r="E36" i="2"/>
  <c r="F36" i="2"/>
  <c r="I446" i="1"/>
  <c r="I450" i="1" s="1"/>
  <c r="J37" i="1"/>
  <c r="G36" i="2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D42" i="2"/>
  <c r="D43" i="2" s="1"/>
  <c r="E41" i="2"/>
  <c r="F41" i="2"/>
  <c r="F48" i="2"/>
  <c r="C49" i="2"/>
  <c r="C51" i="2"/>
  <c r="D51" i="2"/>
  <c r="E51" i="2"/>
  <c r="E53" i="2"/>
  <c r="F51" i="2"/>
  <c r="D52" i="2"/>
  <c r="C53" i="2"/>
  <c r="D53" i="2"/>
  <c r="D54" i="2" s="1"/>
  <c r="F53" i="2"/>
  <c r="F54" i="2" s="1"/>
  <c r="F55" i="2" s="1"/>
  <c r="C58" i="2"/>
  <c r="C59" i="2"/>
  <c r="C61" i="2"/>
  <c r="D61" i="2"/>
  <c r="E61" i="2"/>
  <c r="E62" i="2"/>
  <c r="F61" i="2"/>
  <c r="F62" i="2" s="1"/>
  <c r="G61" i="2"/>
  <c r="G62" i="2"/>
  <c r="D62" i="2"/>
  <c r="C64" i="2"/>
  <c r="F64" i="2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D70" i="2"/>
  <c r="E69" i="2"/>
  <c r="F69" i="2"/>
  <c r="G69" i="2"/>
  <c r="G70" i="2" s="1"/>
  <c r="G73" i="2" s="1"/>
  <c r="C71" i="2"/>
  <c r="D71" i="2"/>
  <c r="D73" i="2" s="1"/>
  <c r="E71" i="2"/>
  <c r="C72" i="2"/>
  <c r="E72" i="2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D90" i="2"/>
  <c r="D91" i="2"/>
  <c r="D92" i="2"/>
  <c r="D93" i="2"/>
  <c r="D94" i="2"/>
  <c r="E89" i="2"/>
  <c r="F89" i="2"/>
  <c r="G89" i="2"/>
  <c r="C90" i="2"/>
  <c r="E90" i="2"/>
  <c r="E91" i="2"/>
  <c r="E92" i="2"/>
  <c r="E93" i="2"/>
  <c r="E94" i="2"/>
  <c r="E95" i="2"/>
  <c r="G90" i="2"/>
  <c r="G95" i="2" s="1"/>
  <c r="C91" i="2"/>
  <c r="F91" i="2"/>
  <c r="C92" i="2"/>
  <c r="F92" i="2"/>
  <c r="C93" i="2"/>
  <c r="F93" i="2"/>
  <c r="C94" i="2"/>
  <c r="F94" i="2"/>
  <c r="E101" i="2"/>
  <c r="C105" i="2"/>
  <c r="C114" i="2"/>
  <c r="C115" i="2"/>
  <c r="C122" i="2"/>
  <c r="C127" i="2"/>
  <c r="E103" i="2"/>
  <c r="E105" i="2"/>
  <c r="E106" i="2"/>
  <c r="D107" i="2"/>
  <c r="F107" i="2"/>
  <c r="F137" i="2" s="1"/>
  <c r="G107" i="2"/>
  <c r="E112" i="2"/>
  <c r="E113" i="2"/>
  <c r="E116" i="2"/>
  <c r="E117" i="2"/>
  <c r="D119" i="2"/>
  <c r="D120" i="2" s="1"/>
  <c r="D137" i="2" s="1"/>
  <c r="F120" i="2"/>
  <c r="G120" i="2"/>
  <c r="F122" i="2"/>
  <c r="F126" i="2"/>
  <c r="F136" i="2"/>
  <c r="D126" i="2"/>
  <c r="D136" i="2"/>
  <c r="E126" i="2"/>
  <c r="E127" i="2"/>
  <c r="E129" i="2"/>
  <c r="E134" i="2"/>
  <c r="K411" i="1"/>
  <c r="K426" i="1" s="1"/>
  <c r="G126" i="2" s="1"/>
  <c r="G136" i="2" s="1"/>
  <c r="G137" i="2" s="1"/>
  <c r="K419" i="1"/>
  <c r="K425" i="1"/>
  <c r="L255" i="1"/>
  <c r="L256" i="1"/>
  <c r="C128" i="2" s="1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G149" i="2" s="1"/>
  <c r="D149" i="2"/>
  <c r="E149" i="2"/>
  <c r="F149" i="2"/>
  <c r="B150" i="2"/>
  <c r="C150" i="2"/>
  <c r="D150" i="2"/>
  <c r="G150" i="2" s="1"/>
  <c r="E150" i="2"/>
  <c r="F150" i="2"/>
  <c r="B151" i="2"/>
  <c r="C151" i="2"/>
  <c r="G151" i="2" s="1"/>
  <c r="D151" i="2"/>
  <c r="E151" i="2"/>
  <c r="F151" i="2"/>
  <c r="B152" i="2"/>
  <c r="C152" i="2"/>
  <c r="D152" i="2"/>
  <c r="G152" i="2" s="1"/>
  <c r="E152" i="2"/>
  <c r="F152" i="2"/>
  <c r="F490" i="1"/>
  <c r="B153" i="2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K493" i="1" s="1"/>
  <c r="B156" i="2"/>
  <c r="G493" i="1"/>
  <c r="C156" i="2" s="1"/>
  <c r="H493" i="1"/>
  <c r="D156" i="2"/>
  <c r="I493" i="1"/>
  <c r="E156" i="2"/>
  <c r="J493" i="1"/>
  <c r="F156" i="2" s="1"/>
  <c r="F19" i="1"/>
  <c r="G19" i="1"/>
  <c r="H19" i="1"/>
  <c r="G609" i="1"/>
  <c r="I19" i="1"/>
  <c r="G610" i="1" s="1"/>
  <c r="F33" i="1"/>
  <c r="G33" i="1"/>
  <c r="H33" i="1"/>
  <c r="I33" i="1"/>
  <c r="F43" i="1"/>
  <c r="F44" i="1" s="1"/>
  <c r="H607" i="1" s="1"/>
  <c r="J607" i="1" s="1"/>
  <c r="G43" i="1"/>
  <c r="G44" i="1" s="1"/>
  <c r="H608" i="1" s="1"/>
  <c r="H43" i="1"/>
  <c r="H44" i="1" s="1"/>
  <c r="H609" i="1" s="1"/>
  <c r="I43" i="1"/>
  <c r="G615" i="1" s="1"/>
  <c r="J615" i="1" s="1"/>
  <c r="I44" i="1"/>
  <c r="H610" i="1" s="1"/>
  <c r="F169" i="1"/>
  <c r="I169" i="1"/>
  <c r="I184" i="1" s="1"/>
  <c r="F175" i="1"/>
  <c r="G175" i="1"/>
  <c r="H175" i="1"/>
  <c r="I175" i="1"/>
  <c r="J175" i="1"/>
  <c r="F180" i="1"/>
  <c r="F184" i="1" s="1"/>
  <c r="G180" i="1"/>
  <c r="G184" i="1" s="1"/>
  <c r="H180" i="1"/>
  <c r="H184" i="1" s="1"/>
  <c r="I180" i="1"/>
  <c r="J184" i="1"/>
  <c r="J203" i="1"/>
  <c r="K203" i="1"/>
  <c r="K249" i="1" s="1"/>
  <c r="K263" i="1" s="1"/>
  <c r="F221" i="1"/>
  <c r="G221" i="1"/>
  <c r="H221" i="1"/>
  <c r="I221" i="1"/>
  <c r="J221" i="1"/>
  <c r="K221" i="1"/>
  <c r="F239" i="1"/>
  <c r="J239" i="1"/>
  <c r="J249" i="1" s="1"/>
  <c r="K239" i="1"/>
  <c r="F248" i="1"/>
  <c r="L248" i="1" s="1"/>
  <c r="G248" i="1"/>
  <c r="H248" i="1"/>
  <c r="I248" i="1"/>
  <c r="J248" i="1"/>
  <c r="K248" i="1"/>
  <c r="F282" i="1"/>
  <c r="F330" i="1"/>
  <c r="F344" i="1"/>
  <c r="G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G330" i="1"/>
  <c r="G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G393" i="1"/>
  <c r="H393" i="1"/>
  <c r="I393" i="1"/>
  <c r="F399" i="1"/>
  <c r="G399" i="1"/>
  <c r="G400" i="1" s="1"/>
  <c r="H635" i="1" s="1"/>
  <c r="J635" i="1" s="1"/>
  <c r="H399" i="1"/>
  <c r="H400" i="1" s="1"/>
  <c r="H634" i="1" s="1"/>
  <c r="J634" i="1" s="1"/>
  <c r="I399" i="1"/>
  <c r="L405" i="1"/>
  <c r="L406" i="1"/>
  <c r="L407" i="1"/>
  <c r="L411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F426" i="1" s="1"/>
  <c r="G425" i="1"/>
  <c r="H425" i="1"/>
  <c r="I425" i="1"/>
  <c r="J425" i="1"/>
  <c r="J426" i="1"/>
  <c r="F438" i="1"/>
  <c r="G438" i="1"/>
  <c r="G630" i="1"/>
  <c r="H438" i="1"/>
  <c r="G631" i="1" s="1"/>
  <c r="F444" i="1"/>
  <c r="G444" i="1"/>
  <c r="H444" i="1"/>
  <c r="I444" i="1"/>
  <c r="I451" i="1" s="1"/>
  <c r="H632" i="1" s="1"/>
  <c r="F450" i="1"/>
  <c r="F451" i="1" s="1"/>
  <c r="H629" i="1" s="1"/>
  <c r="J629" i="1" s="1"/>
  <c r="G450" i="1"/>
  <c r="G451" i="1" s="1"/>
  <c r="H630" i="1" s="1"/>
  <c r="H450" i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H466" i="1"/>
  <c r="H614" i="1" s="1"/>
  <c r="I464" i="1"/>
  <c r="J464" i="1"/>
  <c r="G466" i="1"/>
  <c r="H613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/>
  <c r="J514" i="1"/>
  <c r="K514" i="1"/>
  <c r="F519" i="1"/>
  <c r="G519" i="1"/>
  <c r="I519" i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/>
  <c r="G550" i="1"/>
  <c r="G561" i="1" s="1"/>
  <c r="H550" i="1"/>
  <c r="H561" i="1" s="1"/>
  <c r="I550" i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H588" i="1"/>
  <c r="H639" i="1"/>
  <c r="I588" i="1"/>
  <c r="J588" i="1"/>
  <c r="H641" i="1"/>
  <c r="K592" i="1"/>
  <c r="K593" i="1"/>
  <c r="K594" i="1"/>
  <c r="H595" i="1"/>
  <c r="I595" i="1"/>
  <c r="J595" i="1"/>
  <c r="K595" i="1"/>
  <c r="G638" i="1"/>
  <c r="F604" i="1"/>
  <c r="G604" i="1"/>
  <c r="H604" i="1"/>
  <c r="I604" i="1"/>
  <c r="J604" i="1"/>
  <c r="K604" i="1"/>
  <c r="L604" i="1"/>
  <c r="G607" i="1"/>
  <c r="G608" i="1"/>
  <c r="J608" i="1" s="1"/>
  <c r="G612" i="1"/>
  <c r="J612" i="1" s="1"/>
  <c r="G613" i="1"/>
  <c r="J613" i="1" s="1"/>
  <c r="G614" i="1"/>
  <c r="J614" i="1" s="1"/>
  <c r="H617" i="1"/>
  <c r="H618" i="1"/>
  <c r="H619" i="1"/>
  <c r="H620" i="1"/>
  <c r="H621" i="1"/>
  <c r="H623" i="1"/>
  <c r="H625" i="1"/>
  <c r="H626" i="1"/>
  <c r="H627" i="1"/>
  <c r="H628" i="1"/>
  <c r="G629" i="1"/>
  <c r="G633" i="1"/>
  <c r="J633" i="1" s="1"/>
  <c r="G634" i="1"/>
  <c r="G635" i="1"/>
  <c r="G639" i="1"/>
  <c r="J639" i="1" s="1"/>
  <c r="G640" i="1"/>
  <c r="H640" i="1"/>
  <c r="J640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F70" i="2"/>
  <c r="F73" i="2" s="1"/>
  <c r="C42" i="2"/>
  <c r="C43" i="2" s="1"/>
  <c r="D12" i="13"/>
  <c r="C12" i="13" s="1"/>
  <c r="G155" i="2"/>
  <c r="C62" i="2"/>
  <c r="G22" i="2"/>
  <c r="F651" i="1"/>
  <c r="I651" i="1" s="1"/>
  <c r="C20" i="10"/>
  <c r="C13" i="10"/>
  <c r="F104" i="1"/>
  <c r="K282" i="1"/>
  <c r="L269" i="1"/>
  <c r="E102" i="2"/>
  <c r="C4" i="10"/>
  <c r="C5" i="10"/>
  <c r="K541" i="1"/>
  <c r="C6" i="10"/>
  <c r="C8" i="13" l="1"/>
  <c r="G641" i="1"/>
  <c r="J641" i="1" s="1"/>
  <c r="H652" i="1"/>
  <c r="D15" i="13"/>
  <c r="C15" i="13" s="1"/>
  <c r="G156" i="2"/>
  <c r="J19" i="1"/>
  <c r="G611" i="1" s="1"/>
  <c r="G9" i="2"/>
  <c r="G19" i="2" s="1"/>
  <c r="K539" i="1"/>
  <c r="K542" i="1" s="1"/>
  <c r="F542" i="1"/>
  <c r="C39" i="10"/>
  <c r="F185" i="1"/>
  <c r="G617" i="1" s="1"/>
  <c r="J617" i="1" s="1"/>
  <c r="C116" i="2"/>
  <c r="J610" i="1"/>
  <c r="G636" i="1"/>
  <c r="G621" i="1"/>
  <c r="J621" i="1" s="1"/>
  <c r="L239" i="1"/>
  <c r="H650" i="1" s="1"/>
  <c r="H654" i="1" s="1"/>
  <c r="J637" i="1"/>
  <c r="G153" i="2"/>
  <c r="F96" i="2"/>
  <c r="D55" i="2"/>
  <c r="D96" i="2" s="1"/>
  <c r="G96" i="2"/>
  <c r="L301" i="1"/>
  <c r="G650" i="1" s="1"/>
  <c r="G654" i="1" s="1"/>
  <c r="C19" i="10"/>
  <c r="L203" i="1"/>
  <c r="C10" i="10"/>
  <c r="C101" i="2"/>
  <c r="D5" i="13"/>
  <c r="L426" i="1"/>
  <c r="G628" i="1" s="1"/>
  <c r="J628" i="1" s="1"/>
  <c r="G37" i="2"/>
  <c r="G42" i="2" s="1"/>
  <c r="G43" i="2" s="1"/>
  <c r="J43" i="1"/>
  <c r="I185" i="1"/>
  <c r="G620" i="1" s="1"/>
  <c r="J620" i="1" s="1"/>
  <c r="C133" i="2"/>
  <c r="C136" i="2" s="1"/>
  <c r="J263" i="1"/>
  <c r="J632" i="1"/>
  <c r="C102" i="2"/>
  <c r="C11" i="10"/>
  <c r="I652" i="1"/>
  <c r="D6" i="13"/>
  <c r="C6" i="13" s="1"/>
  <c r="C110" i="2"/>
  <c r="J631" i="1"/>
  <c r="J33" i="1"/>
  <c r="G23" i="2"/>
  <c r="G32" i="2" s="1"/>
  <c r="H185" i="1"/>
  <c r="G619" i="1" s="1"/>
  <c r="J619" i="1" s="1"/>
  <c r="I653" i="1"/>
  <c r="C130" i="2"/>
  <c r="L400" i="1"/>
  <c r="J630" i="1"/>
  <c r="C38" i="10"/>
  <c r="C25" i="13"/>
  <c r="C134" i="2"/>
  <c r="C25" i="10"/>
  <c r="C112" i="2"/>
  <c r="G104" i="1"/>
  <c r="G185" i="1" s="1"/>
  <c r="G618" i="1" s="1"/>
  <c r="J618" i="1" s="1"/>
  <c r="L273" i="1"/>
  <c r="E110" i="2" s="1"/>
  <c r="E120" i="2" s="1"/>
  <c r="E137" i="2" s="1"/>
  <c r="C16" i="10"/>
  <c r="L534" i="1"/>
  <c r="G239" i="1"/>
  <c r="G249" i="1" s="1"/>
  <c r="G263" i="1" s="1"/>
  <c r="L519" i="1"/>
  <c r="L535" i="1" s="1"/>
  <c r="H637" i="1"/>
  <c r="J330" i="1"/>
  <c r="J344" i="1" s="1"/>
  <c r="H203" i="1"/>
  <c r="H249" i="1" s="1"/>
  <c r="H263" i="1" s="1"/>
  <c r="L354" i="1"/>
  <c r="E49" i="2"/>
  <c r="E54" i="2" s="1"/>
  <c r="E55" i="2" s="1"/>
  <c r="E96" i="2" s="1"/>
  <c r="E13" i="13"/>
  <c r="C13" i="13" s="1"/>
  <c r="C24" i="10"/>
  <c r="C21" i="10"/>
  <c r="K320" i="1"/>
  <c r="J609" i="1"/>
  <c r="C77" i="2"/>
  <c r="C83" i="2" s="1"/>
  <c r="C96" i="2" s="1"/>
  <c r="K301" i="1"/>
  <c r="E16" i="13"/>
  <c r="C16" i="13" s="1"/>
  <c r="C17" i="10"/>
  <c r="C103" i="2"/>
  <c r="L529" i="1"/>
  <c r="G662" i="1" l="1"/>
  <c r="G657" i="1"/>
  <c r="C15" i="10"/>
  <c r="C28" i="10" s="1"/>
  <c r="J611" i="1"/>
  <c r="G31" i="13"/>
  <c r="G33" i="13" s="1"/>
  <c r="K330" i="1"/>
  <c r="K344" i="1" s="1"/>
  <c r="G616" i="1"/>
  <c r="J44" i="1"/>
  <c r="H611" i="1" s="1"/>
  <c r="H636" i="1"/>
  <c r="G627" i="1"/>
  <c r="J627" i="1" s="1"/>
  <c r="C5" i="13"/>
  <c r="C107" i="2"/>
  <c r="C137" i="2" s="1"/>
  <c r="E33" i="13"/>
  <c r="D35" i="13" s="1"/>
  <c r="C36" i="10"/>
  <c r="H662" i="1"/>
  <c r="H657" i="1"/>
  <c r="F650" i="1"/>
  <c r="L249" i="1"/>
  <c r="L263" i="1" s="1"/>
  <c r="G622" i="1" s="1"/>
  <c r="J622" i="1" s="1"/>
  <c r="H638" i="1"/>
  <c r="J638" i="1" s="1"/>
  <c r="J636" i="1"/>
  <c r="C27" i="10"/>
  <c r="G625" i="1"/>
  <c r="J625" i="1" s="1"/>
  <c r="C120" i="2"/>
  <c r="L282" i="1"/>
  <c r="C30" i="10" l="1"/>
  <c r="D22" i="10"/>
  <c r="D20" i="10"/>
  <c r="D23" i="10"/>
  <c r="D26" i="10"/>
  <c r="D18" i="10"/>
  <c r="D12" i="10"/>
  <c r="D13" i="10"/>
  <c r="D16" i="10"/>
  <c r="D17" i="10"/>
  <c r="D21" i="10"/>
  <c r="D25" i="10"/>
  <c r="D19" i="10"/>
  <c r="D11" i="10"/>
  <c r="D24" i="10"/>
  <c r="D10" i="10"/>
  <c r="D31" i="13"/>
  <c r="L330" i="1"/>
  <c r="L344" i="1" s="1"/>
  <c r="G623" i="1" s="1"/>
  <c r="J623" i="1" s="1"/>
  <c r="C41" i="10"/>
  <c r="J616" i="1"/>
  <c r="D27" i="10"/>
  <c r="D15" i="10"/>
  <c r="F654" i="1"/>
  <c r="I650" i="1"/>
  <c r="I654" i="1" s="1"/>
  <c r="D28" i="10" l="1"/>
  <c r="H646" i="1"/>
  <c r="D37" i="10"/>
  <c r="D40" i="10"/>
  <c r="D35" i="10"/>
  <c r="D38" i="10"/>
  <c r="D39" i="10"/>
  <c r="I662" i="1"/>
  <c r="I657" i="1"/>
  <c r="D36" i="10"/>
  <c r="C31" i="13"/>
  <c r="D33" i="13"/>
  <c r="D36" i="13" s="1"/>
  <c r="F662" i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1AE0AB2-87E3-4E15-88E3-C03F707C5AB6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B28AFDB-4469-496E-A746-17702EDF0CBB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739FC7F-66BF-40FC-8F9F-2CA1C84F84AC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DA55496-802A-49C3-9462-F80316143E4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61C2E144-4AA1-4A93-AA5C-A92577D9EF8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A435924-728B-4C88-8CC6-0DAE34215031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99BC616-B1F8-49F6-AB2A-08A3523BB48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964F4CD-0163-41D8-93E1-5C7D619C521D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7DCD820-8606-4F24-B1AE-8F7296BADFEF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57526484-8392-40D8-A0D9-E8784FA86757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4F38A2F8-A21A-4E6A-9370-4580E79A5E04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A645371-E188-4F91-A99F-B783724D5F4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<sst xmlns="http://schemas.openxmlformats.org/spreadsheetml/2006/main" count="3858" uniqueCount="895">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</sst>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77E6-0528-4ED3-AFCA-2298717F5071}">
  <sheetPr transitionEvaluation="1" transitionEntry="1" codeName="Sheet1">
    <tabColor indexed="56"/>
  </sheetPr>
  <dimension ref="A1:AQ666"/>
  <sheetViews>
    <sheetView tabSelected="1" zoomScale="75" workbookViewId="0">
      <selection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147</v>
      </c>
      <c r="C2" s="21">
        <v>147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233.79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60652.85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3951.59+236.96</f>
        <v>4188.55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4188.55</v>
      </c>
      <c r="I13" s="18"/>
      <c r="J13" s="67">
        <f>SUM(I434)</f>
        <v>106355.45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3195.18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68270.37</v>
      </c>
      <c r="G19" s="41">
        <f>SUM(G9:G18)</f>
        <v>0</v>
      </c>
      <c r="H19" s="41">
        <f>SUM(H9:H18)</f>
        <v>4188.55</v>
      </c>
      <c r="I19" s="41">
        <f>SUM(I9:I18)</f>
        <v>0</v>
      </c>
      <c r="J19" s="41">
        <f>SUM(J9:J18)</f>
        <v>106355.45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4188.55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6777.18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6777.18</v>
      </c>
      <c r="G33" s="41">
        <f>SUM(G23:G32)</f>
        <v>0</v>
      </c>
      <c r="H33" s="41">
        <f>SUM(H23:H32)</f>
        <v>4188.55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106355.45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36493.19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61493.19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106355.45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68270.37</v>
      </c>
      <c r="G44" s="41">
        <f>G43+G33</f>
        <v>0</v>
      </c>
      <c r="H44" s="41">
        <f>H43+H33</f>
        <v>4188.55</v>
      </c>
      <c r="I44" s="41">
        <f>I43+I33</f>
        <v>0</v>
      </c>
      <c r="J44" s="41">
        <f>J43+J33</f>
        <v>106355.45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532461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532461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301.33999999999997</v>
      </c>
      <c r="G88" s="18"/>
      <c r="H88" s="18"/>
      <c r="I88" s="18"/>
      <c r="J88" s="18">
        <v>279.32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301.33999999999997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279.32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532762.34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279.32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112292.04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64590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43082.96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219964.99999999997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219964.99999999997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4188.55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4188.55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462.87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462.87</v>
      </c>
      <c r="G161" s="41">
        <f>G139+G154+SUM(G155:G160)</f>
        <v>0</v>
      </c>
      <c r="H161" s="41">
        <f>H139+H154+SUM(H155:H160)</f>
        <v>4188.55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753190.21</v>
      </c>
      <c r="G185" s="47">
        <f>G104+G132+G161+G184</f>
        <v>0</v>
      </c>
      <c r="H185" s="47">
        <f>H104+H132+H161+H184</f>
        <v>4188.55</v>
      </c>
      <c r="I185" s="47">
        <f>I104+I132+I161+I184</f>
        <v>0</v>
      </c>
      <c r="J185" s="47">
        <f>J104+J132+J184</f>
        <v>279.32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f>25627.2+171273.2</f>
        <v>196900.40000000002</v>
      </c>
      <c r="I189" s="18"/>
      <c r="J189" s="18"/>
      <c r="K189" s="18"/>
      <c r="L189" s="19">
        <f>SUM(F189:K189)</f>
        <v>196900.40000000002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f>64.61*0.349</f>
        <v>22.548889999999997</v>
      </c>
      <c r="I190" s="18"/>
      <c r="J190" s="18"/>
      <c r="K190" s="18"/>
      <c r="L190" s="19">
        <f>SUM(F190:K190)</f>
        <v>22.548889999999997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85</v>
      </c>
      <c r="I192" s="18"/>
      <c r="J192" s="18"/>
      <c r="K192" s="18"/>
      <c r="L192" s="19">
        <f>SUM(F192:K192)</f>
        <v>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f>1620.08-650+4401.45+1416.25</f>
        <v>6787.78</v>
      </c>
      <c r="I194" s="18"/>
      <c r="J194" s="18"/>
      <c r="K194" s="18"/>
      <c r="L194" s="19">
        <f t="shared" ref="L194:L200" si="0">SUM(F194:K194)</f>
        <v>6787.78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1400*0.408</f>
        <v>571.19999999999993</v>
      </c>
      <c r="G196" s="18">
        <f>112.19*0.408</f>
        <v>45.773519999999998</v>
      </c>
      <c r="H196" s="18">
        <f>(237.5+35+63+18232)*0.408</f>
        <v>7575.54</v>
      </c>
      <c r="I196" s="18">
        <f>58*0.408</f>
        <v>23.663999999999998</v>
      </c>
      <c r="J196" s="18"/>
      <c r="K196" s="18">
        <f>1626.1*0.408</f>
        <v>663.44879999999989</v>
      </c>
      <c r="L196" s="19">
        <f t="shared" si="0"/>
        <v>8879.6263200000012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(1258.77+69130)*0.408</f>
        <v>28718.618159999998</v>
      </c>
      <c r="I200" s="18">
        <f>6587*0.408</f>
        <v>2687.4959999999996</v>
      </c>
      <c r="J200" s="18"/>
      <c r="K200" s="18"/>
      <c r="L200" s="19">
        <f t="shared" si="0"/>
        <v>31406.114159999997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571.19999999999993</v>
      </c>
      <c r="G203" s="41">
        <f t="shared" si="1"/>
        <v>45.773519999999998</v>
      </c>
      <c r="H203" s="41">
        <f t="shared" si="1"/>
        <v>240089.88705000002</v>
      </c>
      <c r="I203" s="41">
        <f t="shared" si="1"/>
        <v>2711.16</v>
      </c>
      <c r="J203" s="41">
        <f t="shared" si="1"/>
        <v>0</v>
      </c>
      <c r="K203" s="41">
        <f t="shared" si="1"/>
        <v>663.44879999999989</v>
      </c>
      <c r="L203" s="41">
        <f t="shared" si="1"/>
        <v>244081.46937000004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77748.95</v>
      </c>
      <c r="I207" s="18"/>
      <c r="J207" s="18"/>
      <c r="K207" s="18"/>
      <c r="L207" s="19">
        <f>SUM(F207:K207)</f>
        <v>77748.95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f>64.61*0.112</f>
        <v>7.2363200000000001</v>
      </c>
      <c r="I208" s="18"/>
      <c r="J208" s="18"/>
      <c r="K208" s="18"/>
      <c r="L208" s="19">
        <f>SUM(F208:K208)</f>
        <v>7.2363200000000001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>
        <f>1977.97</f>
        <v>1977.97</v>
      </c>
      <c r="I212" s="18"/>
      <c r="J212" s="18"/>
      <c r="K212" s="18"/>
      <c r="L212" s="19">
        <f t="shared" ref="L212:L218" si="2">SUM(F212:K212)</f>
        <v>1977.97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1400*0.15</f>
        <v>210</v>
      </c>
      <c r="G214" s="18">
        <f>112.19*0.15</f>
        <v>16.828499999999998</v>
      </c>
      <c r="H214" s="18">
        <f>(237.5+35+63+18232)*0.15</f>
        <v>2785.125</v>
      </c>
      <c r="I214" s="18">
        <f>58*0.15</f>
        <v>8.6999999999999993</v>
      </c>
      <c r="J214" s="18"/>
      <c r="K214" s="18">
        <f>1626.1*0.15</f>
        <v>243.91499999999996</v>
      </c>
      <c r="L214" s="19">
        <f t="shared" si="2"/>
        <v>3264.5684999999999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(1258.77+69130)*0.15</f>
        <v>10558.315500000001</v>
      </c>
      <c r="I218" s="18">
        <f>6587*0.15</f>
        <v>988.05</v>
      </c>
      <c r="J218" s="18"/>
      <c r="K218" s="18"/>
      <c r="L218" s="19">
        <f t="shared" si="2"/>
        <v>11546.3655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210</v>
      </c>
      <c r="G221" s="41">
        <f>SUM(G207:G220)</f>
        <v>16.828499999999998</v>
      </c>
      <c r="H221" s="41">
        <f>SUM(H207:H220)</f>
        <v>93077.596819999992</v>
      </c>
      <c r="I221" s="41">
        <f>SUM(I207:I220)</f>
        <v>996.75</v>
      </c>
      <c r="J221" s="41">
        <f>SUM(J207:J220)</f>
        <v>0</v>
      </c>
      <c r="K221" s="41">
        <f t="shared" si="3"/>
        <v>243.91499999999996</v>
      </c>
      <c r="L221" s="41">
        <f t="shared" si="3"/>
        <v>94545.090319999988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183919.49</f>
        <v>183919.49</v>
      </c>
      <c r="I225" s="18"/>
      <c r="J225" s="18"/>
      <c r="K225" s="18"/>
      <c r="L225" s="19">
        <f>SUM(F225:K225)</f>
        <v>183919.49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23195.09+(64.61*0.539)+10185.54+57890.64-3195.18</f>
        <v>88110.91479000001</v>
      </c>
      <c r="I226" s="18"/>
      <c r="J226" s="18"/>
      <c r="K226" s="18">
        <v>107.5</v>
      </c>
      <c r="L226" s="19">
        <f>SUM(F226:K226)</f>
        <v>88218.41479000001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f>18812.68</f>
        <v>18812.68</v>
      </c>
      <c r="I228" s="18"/>
      <c r="J228" s="18"/>
      <c r="K228" s="18"/>
      <c r="L228" s="19">
        <f>SUM(F228:K228)</f>
        <v>18812.68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1052</v>
      </c>
      <c r="I230" s="18"/>
      <c r="J230" s="18"/>
      <c r="K230" s="18"/>
      <c r="L230" s="19">
        <f t="shared" ref="L230:L236" si="4">SUM(F230:K230)</f>
        <v>1052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1400*0.442</f>
        <v>618.79999999999995</v>
      </c>
      <c r="G232" s="18">
        <f>112.19*0.442</f>
        <v>49.587980000000002</v>
      </c>
      <c r="H232" s="18">
        <f>(237.5+35+63+18232)*0.442</f>
        <v>8206.8350000000009</v>
      </c>
      <c r="I232" s="18">
        <f>58*0.442</f>
        <v>25.635999999999999</v>
      </c>
      <c r="J232" s="18"/>
      <c r="K232" s="18">
        <f>1626.1*0.442</f>
        <v>718.73619999999994</v>
      </c>
      <c r="L232" s="19">
        <f t="shared" si="4"/>
        <v>9619.5951800000003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(1258.77+69130)*0.442</f>
        <v>31111.836340000002</v>
      </c>
      <c r="I236" s="18">
        <f>6587*0.442</f>
        <v>2911.4540000000002</v>
      </c>
      <c r="J236" s="18"/>
      <c r="K236" s="18"/>
      <c r="L236" s="19">
        <f t="shared" si="4"/>
        <v>34023.29034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618.79999999999995</v>
      </c>
      <c r="G239" s="41">
        <f t="shared" si="5"/>
        <v>49.587980000000002</v>
      </c>
      <c r="H239" s="41">
        <f t="shared" si="5"/>
        <v>331213.75612999999</v>
      </c>
      <c r="I239" s="41">
        <f t="shared" si="5"/>
        <v>2937.09</v>
      </c>
      <c r="J239" s="41">
        <f t="shared" si="5"/>
        <v>0</v>
      </c>
      <c r="K239" s="41">
        <f t="shared" si="5"/>
        <v>826.23619999999994</v>
      </c>
      <c r="L239" s="41">
        <f t="shared" si="5"/>
        <v>335645.47031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1400</v>
      </c>
      <c r="G249" s="41">
        <f t="shared" si="8"/>
        <v>112.19</v>
      </c>
      <c r="H249" s="41">
        <f t="shared" si="8"/>
        <v>664381.24</v>
      </c>
      <c r="I249" s="41">
        <f t="shared" si="8"/>
        <v>6645</v>
      </c>
      <c r="J249" s="41">
        <f t="shared" si="8"/>
        <v>0</v>
      </c>
      <c r="K249" s="41">
        <f t="shared" si="8"/>
        <v>1733.6</v>
      </c>
      <c r="L249" s="41">
        <f t="shared" si="8"/>
        <v>674272.03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17425.16</v>
      </c>
      <c r="L261" s="19">
        <f t="shared" si="9"/>
        <v>17425.16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17425.16</v>
      </c>
      <c r="L262" s="41">
        <f t="shared" si="9"/>
        <v>17425.16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1400</v>
      </c>
      <c r="G263" s="42">
        <f t="shared" si="11"/>
        <v>112.19</v>
      </c>
      <c r="H263" s="42">
        <f t="shared" si="11"/>
        <v>664381.24</v>
      </c>
      <c r="I263" s="42">
        <f t="shared" si="11"/>
        <v>6645</v>
      </c>
      <c r="J263" s="42">
        <f t="shared" si="11"/>
        <v>0</v>
      </c>
      <c r="K263" s="42">
        <f t="shared" si="11"/>
        <v>19158.759999999998</v>
      </c>
      <c r="L263" s="42">
        <f t="shared" si="11"/>
        <v>691697.19000000006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1052+394.5+462.87</f>
        <v>1909.37</v>
      </c>
      <c r="I273" s="18"/>
      <c r="J273" s="18"/>
      <c r="K273" s="18"/>
      <c r="L273" s="19">
        <f t="shared" ref="L273:L279" si="12">SUM(F273:K273)</f>
        <v>1909.37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70.88+22.68</f>
        <v>93.56</v>
      </c>
      <c r="L277" s="19">
        <f t="shared" si="12"/>
        <v>93.56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1909.37</v>
      </c>
      <c r="I282" s="42">
        <f t="shared" si="13"/>
        <v>0</v>
      </c>
      <c r="J282" s="42">
        <f t="shared" si="13"/>
        <v>0</v>
      </c>
      <c r="K282" s="42">
        <f t="shared" si="13"/>
        <v>93.56</v>
      </c>
      <c r="L282" s="41">
        <f t="shared" si="13"/>
        <v>2002.9299999999998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f>652.03</f>
        <v>652.03</v>
      </c>
      <c r="I292" s="18"/>
      <c r="J292" s="18"/>
      <c r="K292" s="18"/>
      <c r="L292" s="19">
        <f t="shared" ref="L292:L298" si="14">SUM(F292:K292)</f>
        <v>652.03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f>31.95</f>
        <v>31.95</v>
      </c>
      <c r="L296" s="19">
        <f t="shared" si="14"/>
        <v>31.95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652.03</v>
      </c>
      <c r="I301" s="42">
        <f t="shared" si="15"/>
        <v>0</v>
      </c>
      <c r="J301" s="42">
        <f t="shared" si="15"/>
        <v>0</v>
      </c>
      <c r="K301" s="42">
        <f t="shared" si="15"/>
        <v>31.95</v>
      </c>
      <c r="L301" s="41">
        <f t="shared" si="15"/>
        <v>683.98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650+781.5</f>
        <v>1431.5</v>
      </c>
      <c r="I311" s="18"/>
      <c r="J311" s="18"/>
      <c r="K311" s="18"/>
      <c r="L311" s="19">
        <f t="shared" ref="L311:L317" si="16">SUM(F311:K311)</f>
        <v>1431.5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f>70.14</f>
        <v>70.14</v>
      </c>
      <c r="L315" s="19">
        <f t="shared" si="16"/>
        <v>70.14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1431.5</v>
      </c>
      <c r="I320" s="42">
        <f t="shared" si="17"/>
        <v>0</v>
      </c>
      <c r="J320" s="42">
        <f t="shared" si="17"/>
        <v>0</v>
      </c>
      <c r="K320" s="42">
        <f t="shared" si="17"/>
        <v>70.14</v>
      </c>
      <c r="L320" s="41">
        <f t="shared" si="17"/>
        <v>1501.64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3992.8999999999996</v>
      </c>
      <c r="I330" s="41">
        <f t="shared" si="20"/>
        <v>0</v>
      </c>
      <c r="J330" s="41">
        <f t="shared" si="20"/>
        <v>0</v>
      </c>
      <c r="K330" s="41">
        <f t="shared" si="20"/>
        <v>195.65</v>
      </c>
      <c r="L330" s="41">
        <f t="shared" si="20"/>
        <v>4188.55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3992.8999999999996</v>
      </c>
      <c r="I344" s="41">
        <f>I330</f>
        <v>0</v>
      </c>
      <c r="J344" s="41">
        <f>J330</f>
        <v>0</v>
      </c>
      <c r="K344" s="47">
        <f>K330+K343</f>
        <v>195.65</v>
      </c>
      <c r="L344" s="41">
        <f>L330+L343</f>
        <v>4188.55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279.32</v>
      </c>
      <c r="I390" s="18"/>
      <c r="J390" s="24" t="s">
        <v>312</v>
      </c>
      <c r="K390" s="24" t="s">
        <v>312</v>
      </c>
      <c r="L390" s="56">
        <f t="shared" si="26"/>
        <v>279.32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279.32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279.32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279.32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279.32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106355.45</v>
      </c>
      <c r="H434" s="18"/>
      <c r="I434" s="56">
        <f t="shared" si="33"/>
        <v>106355.45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106355.45</v>
      </c>
      <c r="H438" s="13">
        <f>SUM(H431:H437)</f>
        <v>0</v>
      </c>
      <c r="I438" s="13">
        <f>SUM(I431:I437)</f>
        <v>106355.45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106355.45</v>
      </c>
      <c r="H449" s="18"/>
      <c r="I449" s="56">
        <f>SUM(F449:H449)</f>
        <v>106355.45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106355.45</v>
      </c>
      <c r="H450" s="83">
        <f>SUM(H446:H449)</f>
        <v>0</v>
      </c>
      <c r="I450" s="83">
        <f>SUM(I446:I449)</f>
        <v>106355.45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106355.45</v>
      </c>
      <c r="H451" s="42">
        <f>H444+H450</f>
        <v>0</v>
      </c>
      <c r="I451" s="42">
        <f>I444+I450</f>
        <v>106355.45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0.17</v>
      </c>
      <c r="G455" s="18"/>
      <c r="H455" s="18">
        <v>0</v>
      </c>
      <c r="I455" s="18"/>
      <c r="J455" s="18">
        <v>106076.13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753190.21</v>
      </c>
      <c r="G458" s="18"/>
      <c r="H458" s="18">
        <v>4188.55</v>
      </c>
      <c r="I458" s="18"/>
      <c r="J458" s="18">
        <v>279.32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753190.21</v>
      </c>
      <c r="G460" s="53">
        <f>SUM(G458:G459)</f>
        <v>0</v>
      </c>
      <c r="H460" s="53">
        <f>SUM(H458:H459)</f>
        <v>4188.55</v>
      </c>
      <c r="I460" s="53">
        <f>SUM(I458:I459)</f>
        <v>0</v>
      </c>
      <c r="J460" s="53">
        <f>SUM(J458:J459)</f>
        <v>279.32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694892.37-3195.18</f>
        <v>691697.19</v>
      </c>
      <c r="G462" s="18"/>
      <c r="H462" s="18">
        <v>4188.55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691697.19</v>
      </c>
      <c r="G464" s="53">
        <f>SUM(G462:G463)</f>
        <v>0</v>
      </c>
      <c r="H464" s="53">
        <f>SUM(H462:H463)</f>
        <v>4188.55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61493.190000000061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106355.45000000001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85</v>
      </c>
      <c r="I511" s="18"/>
      <c r="J511" s="18"/>
      <c r="K511" s="18"/>
      <c r="L511" s="88">
        <f>SUM(F511:K511)</f>
        <v>85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23195.09+68076.18+18812.68-3195.18</f>
        <v>106888.76999999999</v>
      </c>
      <c r="I513" s="18"/>
      <c r="J513" s="18"/>
      <c r="K513" s="18">
        <v>107.5</v>
      </c>
      <c r="L513" s="88">
        <f>SUM(F513:K513)</f>
        <v>106996.26999999999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106973.76999999999</v>
      </c>
      <c r="I514" s="108">
        <f t="shared" si="35"/>
        <v>0</v>
      </c>
      <c r="J514" s="108">
        <f t="shared" si="35"/>
        <v>0</v>
      </c>
      <c r="K514" s="108">
        <f t="shared" si="35"/>
        <v>107.5</v>
      </c>
      <c r="L514" s="89">
        <f t="shared" si="35"/>
        <v>107081.26999999999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-650+1620.08+4401.45+1416.25+1052+394.5+462.87</f>
        <v>8697.15</v>
      </c>
      <c r="I516" s="18"/>
      <c r="J516" s="18"/>
      <c r="K516" s="18"/>
      <c r="L516" s="88">
        <f>SUM(F516:K516)</f>
        <v>8697.15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1977.97+652.03</f>
        <v>2630</v>
      </c>
      <c r="I517" s="18"/>
      <c r="J517" s="18"/>
      <c r="K517" s="18"/>
      <c r="L517" s="88">
        <f>SUM(F517:K517)</f>
        <v>2630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1052+650+781.5</f>
        <v>2483.5</v>
      </c>
      <c r="I518" s="18"/>
      <c r="J518" s="18"/>
      <c r="K518" s="18"/>
      <c r="L518" s="88">
        <f>SUM(F518:K518)</f>
        <v>2483.5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13810.65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13810.65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1407.2</v>
      </c>
      <c r="I521" s="18"/>
      <c r="J521" s="18"/>
      <c r="K521" s="18"/>
      <c r="L521" s="88">
        <f>SUM(F521:K521)</f>
        <v>1407.2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450.95</v>
      </c>
      <c r="I522" s="18"/>
      <c r="J522" s="18"/>
      <c r="K522" s="18"/>
      <c r="L522" s="88">
        <f>SUM(F522:K522)</f>
        <v>450.95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2173.2800000000002</v>
      </c>
      <c r="I523" s="18"/>
      <c r="J523" s="18"/>
      <c r="K523" s="18"/>
      <c r="L523" s="88">
        <f>SUM(F523:K523)</f>
        <v>2173.2800000000002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4031.4300000000003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4031.4300000000003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124815.84999999998</v>
      </c>
      <c r="I535" s="89">
        <f t="shared" si="40"/>
        <v>0</v>
      </c>
      <c r="J535" s="89">
        <f t="shared" si="40"/>
        <v>0</v>
      </c>
      <c r="K535" s="89">
        <f t="shared" si="40"/>
        <v>107.5</v>
      </c>
      <c r="L535" s="89">
        <f t="shared" si="40"/>
        <v>124923.34999999998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85</v>
      </c>
      <c r="G539" s="87">
        <f>L516</f>
        <v>8697.15</v>
      </c>
      <c r="H539" s="87">
        <f>L521</f>
        <v>1407.2</v>
      </c>
      <c r="I539" s="87">
        <f>L526</f>
        <v>0</v>
      </c>
      <c r="J539" s="87">
        <f>L531</f>
        <v>0</v>
      </c>
      <c r="K539" s="87">
        <f>SUM(F539:J539)</f>
        <v>10189.35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2630</v>
      </c>
      <c r="H540" s="87">
        <f>L522</f>
        <v>450.95</v>
      </c>
      <c r="I540" s="87">
        <f>L527</f>
        <v>0</v>
      </c>
      <c r="J540" s="87">
        <f>L532</f>
        <v>0</v>
      </c>
      <c r="K540" s="87">
        <f>SUM(F540:J540)</f>
        <v>3080.95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106996.26999999999</v>
      </c>
      <c r="G541" s="87">
        <f>L518</f>
        <v>2483.5</v>
      </c>
      <c r="H541" s="87">
        <f>L523</f>
        <v>2173.2800000000002</v>
      </c>
      <c r="I541" s="87">
        <f>L528</f>
        <v>0</v>
      </c>
      <c r="J541" s="87">
        <f>L533</f>
        <v>0</v>
      </c>
      <c r="K541" s="87">
        <f>SUM(F541:J541)</f>
        <v>111653.04999999999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107081.26999999999</v>
      </c>
      <c r="G542" s="89">
        <f t="shared" si="41"/>
        <v>13810.65</v>
      </c>
      <c r="H542" s="89">
        <f t="shared" si="41"/>
        <v>4031.4300000000003</v>
      </c>
      <c r="I542" s="89">
        <f t="shared" si="41"/>
        <v>0</v>
      </c>
      <c r="J542" s="89">
        <f t="shared" si="41"/>
        <v>0</v>
      </c>
      <c r="K542" s="89">
        <f t="shared" si="41"/>
        <v>124923.34999999999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f>25627.2+171273.2</f>
        <v>196900.40000000002</v>
      </c>
      <c r="G565" s="18">
        <v>77748.95</v>
      </c>
      <c r="H565" s="18">
        <v>183919.49</v>
      </c>
      <c r="I565" s="87">
        <f>SUM(F565:H565)</f>
        <v>458568.84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10185.540000000001</v>
      </c>
      <c r="I572" s="87">
        <f t="shared" si="46"/>
        <v>10185.540000000001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f>57890.64-3195.18</f>
        <v>54695.46</v>
      </c>
      <c r="I573" s="87">
        <f t="shared" si="46"/>
        <v>54695.46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31406.11</v>
      </c>
      <c r="I581" s="18">
        <v>11546.37</v>
      </c>
      <c r="J581" s="18">
        <v>34023.29</v>
      </c>
      <c r="K581" s="104">
        <f t="shared" ref="K581:K587" si="47">SUM(H581:J581)</f>
        <v>76975.77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31406.11</v>
      </c>
      <c r="I588" s="108">
        <f>SUM(I581:I587)</f>
        <v>11546.37</v>
      </c>
      <c r="J588" s="108">
        <f>SUM(J581:J587)</f>
        <v>34023.29</v>
      </c>
      <c r="K588" s="108">
        <f>SUM(K581:K587)</f>
        <v>76975.77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18812.68</v>
      </c>
      <c r="I603" s="18"/>
      <c r="J603" s="18"/>
      <c r="K603" s="18"/>
      <c r="L603" s="88">
        <f>SUM(F603:K603)</f>
        <v>18812.68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18812.68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18812.68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68270.37</v>
      </c>
      <c r="H607" s="109">
        <f>SUM(F44)</f>
        <v>68270.37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4188.55</v>
      </c>
      <c r="H609" s="109">
        <f>SUM(H44)</f>
        <v>4188.55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106355.45</v>
      </c>
      <c r="H611" s="109">
        <f>SUM(J44)</f>
        <v>106355.45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61493.19</v>
      </c>
      <c r="H612" s="109">
        <f>F466</f>
        <v>61493.190000000061</v>
      </c>
      <c r="I612" s="121" t="s">
        <v>106</v>
      </c>
      <c r="J612" s="109">
        <f t="shared" ref="J612:J645" si="49">G612-H612</f>
        <v>-5.8207660913467407E-11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106355.45</v>
      </c>
      <c r="H616" s="109">
        <f>J466</f>
        <v>106355.45000000001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753190.21</v>
      </c>
      <c r="H617" s="104">
        <f>SUM(F458)</f>
        <v>753190.21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4188.55</v>
      </c>
      <c r="H619" s="104">
        <f>SUM(H458)</f>
        <v>4188.55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279.32</v>
      </c>
      <c r="H621" s="104">
        <f>SUM(J458)</f>
        <v>279.32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691697.19000000006</v>
      </c>
      <c r="H622" s="104">
        <f>SUM(F462)</f>
        <v>691697.19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4188.55</v>
      </c>
      <c r="H623" s="104">
        <f>SUM(H462)</f>
        <v>4188.55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279.32</v>
      </c>
      <c r="H627" s="164">
        <f>SUM(J458)</f>
        <v>279.32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106355.45</v>
      </c>
      <c r="H630" s="104">
        <f>SUM(G451)</f>
        <v>106355.45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106355.45</v>
      </c>
      <c r="H632" s="104">
        <f>SUM(I451)</f>
        <v>106355.45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279.32</v>
      </c>
      <c r="H634" s="104">
        <f>H400</f>
        <v>279.32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279.32</v>
      </c>
      <c r="H636" s="104">
        <f>L400</f>
        <v>279.32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76975.77</v>
      </c>
      <c r="H637" s="104">
        <f>L200+L218+L236</f>
        <v>76975.76999999999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31406.114159999997</v>
      </c>
      <c r="H639" s="104">
        <f>H588</f>
        <v>31406.11</v>
      </c>
      <c r="I639" s="140" t="s">
        <v>412</v>
      </c>
      <c r="J639" s="109">
        <f t="shared" si="49"/>
        <v>4.1599999967729673E-3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11546.3655</v>
      </c>
      <c r="H640" s="104">
        <f>I588</f>
        <v>11546.37</v>
      </c>
      <c r="I640" s="140" t="s">
        <v>413</v>
      </c>
      <c r="J640" s="109">
        <f t="shared" si="49"/>
        <v>-4.5000000009167707E-3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34023.29034</v>
      </c>
      <c r="H641" s="104">
        <f>J588</f>
        <v>34023.29</v>
      </c>
      <c r="I641" s="140" t="s">
        <v>414</v>
      </c>
      <c r="J641" s="109">
        <f t="shared" si="49"/>
        <v>3.3999999868683517E-4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246084.39937000003</v>
      </c>
      <c r="G650" s="19">
        <f>(L221+L301+L351)</f>
        <v>95229.070319999984</v>
      </c>
      <c r="H650" s="19">
        <f>(L239+L320+L352)</f>
        <v>337147.11031000002</v>
      </c>
      <c r="I650" s="19">
        <f>SUM(F650:H650)</f>
        <v>678460.58000000007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31406.114159999997</v>
      </c>
      <c r="G652" s="19">
        <f>(L218+L298)-(J218+J298)</f>
        <v>11546.3655</v>
      </c>
      <c r="H652" s="19">
        <f>(L236+L317)-(J236+J317)</f>
        <v>34023.29034</v>
      </c>
      <c r="I652" s="19">
        <f>SUM(F652:H652)</f>
        <v>76975.76999999999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196900.40000000002</v>
      </c>
      <c r="G653" s="200">
        <f>SUM(G565:G577)+SUM(I592:I594)+L602</f>
        <v>77748.95</v>
      </c>
      <c r="H653" s="200">
        <f>SUM(H565:H577)+SUM(J592:J594)+L603</f>
        <v>267613.17</v>
      </c>
      <c r="I653" s="19">
        <f>SUM(F653:H653)</f>
        <v>542262.52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17777.885210000008</v>
      </c>
      <c r="G654" s="19">
        <f>G650-SUM(G651:G653)</f>
        <v>5933.7548199999874</v>
      </c>
      <c r="H654" s="19">
        <f>H650-SUM(H651:H653)</f>
        <v>35510.649970000028</v>
      </c>
      <c r="I654" s="19">
        <f>I650-SUM(I651:I653)</f>
        <v>59222.290000000037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-17777.89</v>
      </c>
      <c r="G659" s="18">
        <v>-5933.75</v>
      </c>
      <c r="H659" s="18">
        <v>-35510.65</v>
      </c>
      <c r="I659" s="19">
        <f>SUM(F659:H659)</f>
        <v>-59222.29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0D9B-BCD9-4AB1-9CC9-4686FD17B46F}">
  <sheetPr>
    <tabColor indexed="20"/>
  </sheetPr>
  <dimension ref="A1:C52"/>
  <sheetViews>
    <sheetView topLeftCell="A4"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Dummer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AB6-3031-4920-8B7F-91D0D47B0D70}">
  <sheetPr>
    <tabColor indexed="11"/>
  </sheetPr>
  <dimension ref="A1:I51"/>
  <sheetViews>
    <sheetView topLeftCell="B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Dummer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565714.72</v>
      </c>
      <c r="D5" s="20">
        <f>SUM('DOE25'!L189:L192)+SUM('DOE25'!L207:L210)+SUM('DOE25'!L225:L228)-F5-G5</f>
        <v>565607.22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107.5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9817.75</v>
      </c>
      <c r="D6" s="20">
        <f>'DOE25'!L194+'DOE25'!L212+'DOE25'!L230-F6-G6</f>
        <v>9817.75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14187.930000000002</v>
      </c>
      <c r="D8" s="244"/>
      <c r="E8" s="20">
        <f>'DOE25'!L196+'DOE25'!L214+'DOE25'!L232-F8-G8-D9-D11</f>
        <v>12561.830000000002</v>
      </c>
      <c r="F8" s="256">
        <f>'DOE25'!J196+'DOE25'!J214+'DOE25'!J232</f>
        <v>0</v>
      </c>
      <c r="G8" s="53">
        <f>'DOE25'!K196+'DOE25'!K214+'DOE25'!K232</f>
        <v>1626.1</v>
      </c>
      <c r="H8" s="260"/>
    </row>
    <row r="9" spans="1:9" x14ac:dyDescent="0.2">
      <c r="A9" s="32">
        <v>2310</v>
      </c>
      <c r="B9" t="s">
        <v>852</v>
      </c>
      <c r="C9" s="246">
        <f t="shared" si="0"/>
        <v>3531.79</v>
      </c>
      <c r="D9" s="245">
        <v>3531.79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30</v>
      </c>
      <c r="D10" s="244"/>
      <c r="E10" s="245">
        <v>30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4044.07</v>
      </c>
      <c r="D11" s="245">
        <v>4044.07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76975.76999999999</v>
      </c>
      <c r="D15" s="20">
        <f>'DOE25'!L200+'DOE25'!L218+'DOE25'!L236-F15-G15</f>
        <v>76975.76999999999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4188.55</v>
      </c>
      <c r="D31" s="20">
        <f>'DOE25'!L282+'DOE25'!L301+'DOE25'!L320+'DOE25'!L325+'DOE25'!L326+'DOE25'!L327-F31-G31</f>
        <v>3992.9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195.65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663969.5</v>
      </c>
      <c r="E33" s="247">
        <f>SUM(E5:E31)</f>
        <v>12591.830000000002</v>
      </c>
      <c r="F33" s="247">
        <f>SUM(F5:F31)</f>
        <v>0</v>
      </c>
      <c r="G33" s="247">
        <f>SUM(G5:G31)</f>
        <v>1929.25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12591.830000000002</v>
      </c>
      <c r="E35" s="250"/>
    </row>
    <row r="36" spans="2:8" ht="12" thickTop="1" x14ac:dyDescent="0.2">
      <c r="B36" t="s">
        <v>849</v>
      </c>
      <c r="D36" s="20">
        <f>D33</f>
        <v>663969.5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433C-4733-45F5-9E3B-DA88611DB13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233.79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60652.85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4188.55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4188.55</v>
      </c>
      <c r="F13" s="95">
        <f>'DOE25'!I13</f>
        <v>0</v>
      </c>
      <c r="G13" s="95">
        <f>'DOE25'!J13</f>
        <v>106355.45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3195.18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68270.37</v>
      </c>
      <c r="D19" s="41">
        <f>SUM(D9:D18)</f>
        <v>0</v>
      </c>
      <c r="E19" s="41">
        <f>SUM(E9:E18)</f>
        <v>4188.55</v>
      </c>
      <c r="F19" s="41">
        <f>SUM(F9:F18)</f>
        <v>0</v>
      </c>
      <c r="G19" s="41">
        <f>SUM(G9:G18)</f>
        <v>106355.45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4188.55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6777.18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6777.18</v>
      </c>
      <c r="D32" s="41">
        <f>SUM(D22:D31)</f>
        <v>0</v>
      </c>
      <c r="E32" s="41">
        <f>SUM(E22:E31)</f>
        <v>4188.55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106355.45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36493.19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61493.19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106355.45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68270.37</v>
      </c>
      <c r="D43" s="41">
        <f>D42+D32</f>
        <v>0</v>
      </c>
      <c r="E43" s="41">
        <f>E42+E32</f>
        <v>4188.55</v>
      </c>
      <c r="F43" s="41">
        <f>F42+F32</f>
        <v>0</v>
      </c>
      <c r="G43" s="41">
        <f>G42+G32</f>
        <v>106355.45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532461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301.33999999999997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279.32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301.33999999999997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279.32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532762.34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279.32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112292.04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64590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43082.96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219964.99999999997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219964.99999999997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4188.55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462.87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462.87</v>
      </c>
      <c r="D83" s="131">
        <f>SUM(D77:D82)</f>
        <v>0</v>
      </c>
      <c r="E83" s="131">
        <f>SUM(E77:E82)</f>
        <v>4188.55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753190.21</v>
      </c>
      <c r="D96" s="86">
        <f>D55+D73+D83+D95</f>
        <v>0</v>
      </c>
      <c r="E96" s="86">
        <f>E55+E73+E83+E95</f>
        <v>4188.55</v>
      </c>
      <c r="F96" s="86">
        <f>F55+F73+F83+F95</f>
        <v>0</v>
      </c>
      <c r="G96" s="86">
        <f>G55+G73+G95</f>
        <v>279.32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458568.84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88248.200000000012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18897.68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565714.72000000009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9817.75</v>
      </c>
      <c r="D110" s="24" t="s">
        <v>312</v>
      </c>
      <c r="E110" s="95">
        <f>+('DOE25'!L273)+('DOE25'!L292)+('DOE25'!L311)</f>
        <v>3992.8999999999996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21763.79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195.65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76975.76999999999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108557.31</v>
      </c>
      <c r="D120" s="86">
        <f>SUM(D110:D119)</f>
        <v>0</v>
      </c>
      <c r="E120" s="86">
        <f>SUM(E110:E119)</f>
        <v>4188.5499999999993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279.32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-279.32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17425.16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17425.16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691697.19000000006</v>
      </c>
      <c r="D137" s="86">
        <f>(D107+D120+D136)</f>
        <v>0</v>
      </c>
      <c r="E137" s="86">
        <f>(E107+E120+E136)</f>
        <v>4188.5499999999993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D747-0492-4DAE-B8FB-1D7DCA329BA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Dummer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458569</v>
      </c>
      <c r="D10" s="182">
        <f>ROUND((C10/$C$28)*100,1)</f>
        <v>65.900000000000006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88248</v>
      </c>
      <c r="D11" s="182">
        <f>ROUND((C11/$C$28)*100,1)</f>
        <v>12.7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18898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13811</v>
      </c>
      <c r="D15" s="182">
        <f t="shared" ref="D15:D27" si="0">ROUND((C15/$C$28)*100,1)</f>
        <v>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21764</v>
      </c>
      <c r="D17" s="182">
        <f t="shared" si="0"/>
        <v>3.1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196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76976</v>
      </c>
      <c r="D21" s="182">
        <f t="shared" si="0"/>
        <v>11.1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17425.16</v>
      </c>
      <c r="D26" s="182">
        <f t="shared" si="0"/>
        <v>2.5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695887.16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695887.16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532461</v>
      </c>
      <c r="D35" s="182">
        <f t="shared" ref="D35:D40" si="1">ROUND((C35/$C$41)*100,1)</f>
        <v>70.3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580.65999999991618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176882</v>
      </c>
      <c r="D37" s="182">
        <f t="shared" si="1"/>
        <v>23.3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43083</v>
      </c>
      <c r="D38" s="182">
        <f t="shared" si="1"/>
        <v>5.7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4651</v>
      </c>
      <c r="D39" s="182">
        <f t="shared" si="1"/>
        <v>0.6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757657.65999999992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DF75-AB18-489A-81B6-0E97C60EF26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Dummer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2:M32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HP29:HZ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BC38:BM38"/>
    <mergeCell ref="P30:Z30"/>
    <mergeCell ref="AC30:AM30"/>
    <mergeCell ref="AP30:AZ30"/>
    <mergeCell ref="P31:Z31"/>
    <mergeCell ref="HC29:HM29"/>
    <mergeCell ref="DC29:DM29"/>
    <mergeCell ref="DP29:DZ29"/>
    <mergeCell ref="AC31:AM31"/>
    <mergeCell ref="AP31:AZ31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P38:BZ38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EC30:EM30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8:CM38"/>
    <mergeCell ref="CC32:CM32"/>
    <mergeCell ref="CP38:CZ38"/>
    <mergeCell ref="AC32:AM32"/>
    <mergeCell ref="AP32:AZ32"/>
    <mergeCell ref="GP31:GZ31"/>
    <mergeCell ref="CP32:CZ32"/>
    <mergeCell ref="BC31:BM31"/>
    <mergeCell ref="BC32:BM32"/>
    <mergeCell ref="BP31:BZ31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CP39:CZ39"/>
    <mergeCell ref="BP39:BZ39"/>
    <mergeCell ref="CC39:CM39"/>
    <mergeCell ref="DC39:DM39"/>
    <mergeCell ref="DP39:DZ39"/>
    <mergeCell ref="EC39:EM39"/>
    <mergeCell ref="GC39:GM39"/>
    <mergeCell ref="DC40:DM40"/>
    <mergeCell ref="EP40:EZ40"/>
    <mergeCell ref="DP40:DZ40"/>
    <mergeCell ref="P39:Z39"/>
    <mergeCell ref="AC39:AM39"/>
    <mergeCell ref="AP39:AZ39"/>
    <mergeCell ref="BC39:BM39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BC40:BM40"/>
    <mergeCell ref="C43:M43"/>
    <mergeCell ref="IC40:IM40"/>
    <mergeCell ref="AP40:AZ40"/>
    <mergeCell ref="C42:M42"/>
    <mergeCell ref="C41:M41"/>
    <mergeCell ref="IP40:IV40"/>
    <mergeCell ref="BP40:BZ40"/>
    <mergeCell ref="FC40:FM40"/>
    <mergeCell ref="CC40:CM40"/>
    <mergeCell ref="CP40:C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2010-08-13T12:26:19Z</cp:lastPrinted>
  <dcterms:created xsi:type="dcterms:W3CDTF">1997-12-04T19:04:30Z</dcterms:created>
  <dcterms:modified xsi:type="dcterms:W3CDTF">2025-01-02T14:19:10Z</dcterms:modified>
</cp:coreProperties>
</file>