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CD1D082-D69D-42D3-B336-47607687978E}" xr6:coauthVersionLast="47" xr6:coauthVersionMax="47" xr10:uidLastSave="{00000000-0000-0000-0000-000000000000}"/>
  <workbookProtection workbookPassword="B70A" lockStructure="1"/>
  <bookViews>
    <workbookView xWindow="1125" yWindow="1125" windowWidth="21600" windowHeight="11505" tabRatio="855" xr2:uid="{69CAC97C-D7DE-447C-BA9B-70EF7B8AA03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203" i="1" s="1"/>
  <c r="L190" i="1"/>
  <c r="L191" i="1"/>
  <c r="C103" i="2" s="1"/>
  <c r="L192" i="1"/>
  <c r="L207" i="1"/>
  <c r="L208" i="1"/>
  <c r="L209" i="1"/>
  <c r="L210" i="1"/>
  <c r="L225" i="1"/>
  <c r="L239" i="1" s="1"/>
  <c r="L226" i="1"/>
  <c r="C11" i="10" s="1"/>
  <c r="L227" i="1"/>
  <c r="L228" i="1"/>
  <c r="F6" i="13"/>
  <c r="G6" i="13"/>
  <c r="G33" i="13" s="1"/>
  <c r="L194" i="1"/>
  <c r="C15" i="10" s="1"/>
  <c r="L212" i="1"/>
  <c r="L230" i="1"/>
  <c r="F7" i="13"/>
  <c r="G7" i="13"/>
  <c r="L195" i="1"/>
  <c r="D7" i="13" s="1"/>
  <c r="C7" i="13" s="1"/>
  <c r="L213" i="1"/>
  <c r="L221" i="1" s="1"/>
  <c r="L231" i="1"/>
  <c r="F12" i="13"/>
  <c r="G12" i="13"/>
  <c r="L197" i="1"/>
  <c r="D12" i="13" s="1"/>
  <c r="C12" i="13" s="1"/>
  <c r="L215" i="1"/>
  <c r="C113" i="2" s="1"/>
  <c r="L233" i="1"/>
  <c r="F14" i="13"/>
  <c r="G14" i="13"/>
  <c r="L199" i="1"/>
  <c r="D14" i="13" s="1"/>
  <c r="C14" i="13" s="1"/>
  <c r="L217" i="1"/>
  <c r="C115" i="2" s="1"/>
  <c r="L235" i="1"/>
  <c r="F15" i="13"/>
  <c r="G15" i="13"/>
  <c r="L200" i="1"/>
  <c r="C21" i="10" s="1"/>
  <c r="L218" i="1"/>
  <c r="G640" i="1" s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L282" i="1" s="1"/>
  <c r="L269" i="1"/>
  <c r="L270" i="1"/>
  <c r="L271" i="1"/>
  <c r="L273" i="1"/>
  <c r="L274" i="1"/>
  <c r="L275" i="1"/>
  <c r="E112" i="2" s="1"/>
  <c r="L276" i="1"/>
  <c r="L277" i="1"/>
  <c r="L278" i="1"/>
  <c r="L279" i="1"/>
  <c r="E116" i="2" s="1"/>
  <c r="L280" i="1"/>
  <c r="E117" i="2" s="1"/>
  <c r="L287" i="1"/>
  <c r="L288" i="1"/>
  <c r="L301" i="1" s="1"/>
  <c r="L289" i="1"/>
  <c r="L290" i="1"/>
  <c r="L292" i="1"/>
  <c r="L293" i="1"/>
  <c r="E111" i="2" s="1"/>
  <c r="L294" i="1"/>
  <c r="L295" i="1"/>
  <c r="L296" i="1"/>
  <c r="L297" i="1"/>
  <c r="E115" i="2" s="1"/>
  <c r="L298" i="1"/>
  <c r="L299" i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H652" i="1" s="1"/>
  <c r="L318" i="1"/>
  <c r="L325" i="1"/>
  <c r="E106" i="2" s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4" i="2" s="1"/>
  <c r="G53" i="2"/>
  <c r="F2" i="11"/>
  <c r="L603" i="1"/>
  <c r="H653" i="1"/>
  <c r="L602" i="1"/>
  <c r="G653" i="1" s="1"/>
  <c r="L601" i="1"/>
  <c r="F653" i="1" s="1"/>
  <c r="C40" i="10"/>
  <c r="F52" i="1"/>
  <c r="F104" i="1" s="1"/>
  <c r="G52" i="1"/>
  <c r="D48" i="2" s="1"/>
  <c r="H52" i="1"/>
  <c r="I52" i="1"/>
  <c r="F71" i="1"/>
  <c r="C49" i="2" s="1"/>
  <c r="F86" i="1"/>
  <c r="C50" i="2" s="1"/>
  <c r="F103" i="1"/>
  <c r="G103" i="1"/>
  <c r="H71" i="1"/>
  <c r="E49" i="2" s="1"/>
  <c r="E54" i="2" s="1"/>
  <c r="E55" i="2" s="1"/>
  <c r="H86" i="1"/>
  <c r="E50" i="2" s="1"/>
  <c r="H103" i="1"/>
  <c r="I103" i="1"/>
  <c r="I104" i="1"/>
  <c r="J103" i="1"/>
  <c r="J104" i="1"/>
  <c r="J185" i="1" s="1"/>
  <c r="C37" i="10"/>
  <c r="F113" i="1"/>
  <c r="F128" i="1"/>
  <c r="F132" i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I161" i="1" s="1"/>
  <c r="I154" i="1"/>
  <c r="C13" i="10"/>
  <c r="C18" i="10"/>
  <c r="L242" i="1"/>
  <c r="C105" i="2" s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I659" i="1"/>
  <c r="C7" i="10"/>
  <c r="C6" i="10"/>
  <c r="C5" i="10"/>
  <c r="C4" i="10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 s="1"/>
  <c r="L513" i="1"/>
  <c r="F541" i="1" s="1"/>
  <c r="K541" i="1" s="1"/>
  <c r="L516" i="1"/>
  <c r="G539" i="1"/>
  <c r="G542" i="1" s="1"/>
  <c r="L517" i="1"/>
  <c r="L519" i="1" s="1"/>
  <c r="G540" i="1"/>
  <c r="L518" i="1"/>
  <c r="G541" i="1"/>
  <c r="L521" i="1"/>
  <c r="H539" i="1" s="1"/>
  <c r="L522" i="1"/>
  <c r="H540" i="1" s="1"/>
  <c r="L523" i="1"/>
  <c r="H541" i="1" s="1"/>
  <c r="L526" i="1"/>
  <c r="I539" i="1"/>
  <c r="I542" i="1" s="1"/>
  <c r="L527" i="1"/>
  <c r="I540" i="1"/>
  <c r="L528" i="1"/>
  <c r="I541" i="1"/>
  <c r="L531" i="1"/>
  <c r="J539" i="1" s="1"/>
  <c r="L532" i="1"/>
  <c r="J540" i="1" s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F9" i="2"/>
  <c r="I431" i="1"/>
  <c r="J9" i="1"/>
  <c r="G9" i="2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D42" i="2" s="1"/>
  <c r="D43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F42" i="2" s="1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E48" i="2"/>
  <c r="F48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C73" i="2" s="1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F95" i="2" s="1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C102" i="2"/>
  <c r="E102" i="2"/>
  <c r="E103" i="2"/>
  <c r="C104" i="2"/>
  <c r="E104" i="2"/>
  <c r="E105" i="2"/>
  <c r="D107" i="2"/>
  <c r="F107" i="2"/>
  <c r="F137" i="2" s="1"/>
  <c r="G107" i="2"/>
  <c r="C110" i="2"/>
  <c r="E110" i="2"/>
  <c r="E120" i="2" s="1"/>
  <c r="C112" i="2"/>
  <c r="E113" i="2"/>
  <c r="E114" i="2"/>
  <c r="C116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C156" i="2"/>
  <c r="H493" i="1"/>
  <c r="D156" i="2" s="1"/>
  <c r="I493" i="1"/>
  <c r="E156" i="2"/>
  <c r="J493" i="1"/>
  <c r="K493" i="1" s="1"/>
  <c r="F156" i="2"/>
  <c r="F19" i="1"/>
  <c r="G607" i="1" s="1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G615" i="1" s="1"/>
  <c r="G44" i="1"/>
  <c r="H608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F249" i="1" s="1"/>
  <c r="F263" i="1" s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L405" i="1"/>
  <c r="L406" i="1"/>
  <c r="L407" i="1"/>
  <c r="L411" i="1" s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/>
  <c r="F438" i="1"/>
  <c r="G629" i="1" s="1"/>
  <c r="J629" i="1" s="1"/>
  <c r="G438" i="1"/>
  <c r="H438" i="1"/>
  <c r="G631" i="1" s="1"/>
  <c r="J631" i="1" s="1"/>
  <c r="F444" i="1"/>
  <c r="G444" i="1"/>
  <c r="G451" i="1" s="1"/>
  <c r="H630" i="1" s="1"/>
  <c r="J630" i="1" s="1"/>
  <c r="H444" i="1"/>
  <c r="F450" i="1"/>
  <c r="G450" i="1"/>
  <c r="H450" i="1"/>
  <c r="H451" i="1" s="1"/>
  <c r="H631" i="1" s="1"/>
  <c r="F451" i="1"/>
  <c r="F460" i="1"/>
  <c r="F466" i="1" s="1"/>
  <c r="H612" i="1" s="1"/>
  <c r="G460" i="1"/>
  <c r="H460" i="1"/>
  <c r="I460" i="1"/>
  <c r="J460" i="1"/>
  <c r="F464" i="1"/>
  <c r="G464" i="1"/>
  <c r="G466" i="1" s="1"/>
  <c r="H613" i="1" s="1"/>
  <c r="H464" i="1"/>
  <c r="H466" i="1" s="1"/>
  <c r="H614" i="1" s="1"/>
  <c r="J614" i="1" s="1"/>
  <c r="I464" i="1"/>
  <c r="I466" i="1" s="1"/>
  <c r="H615" i="1" s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J535" i="1" s="1"/>
  <c r="K514" i="1"/>
  <c r="L514" i="1"/>
  <c r="L535" i="1" s="1"/>
  <c r="F519" i="1"/>
  <c r="F535" i="1" s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G610" i="1"/>
  <c r="G613" i="1"/>
  <c r="J613" i="1" s="1"/>
  <c r="G614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3" i="1"/>
  <c r="G634" i="1"/>
  <c r="H634" i="1"/>
  <c r="J634" i="1"/>
  <c r="H637" i="1"/>
  <c r="G639" i="1"/>
  <c r="J639" i="1" s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J43" i="1" l="1"/>
  <c r="G636" i="1"/>
  <c r="G621" i="1"/>
  <c r="J621" i="1" s="1"/>
  <c r="H33" i="13"/>
  <c r="C25" i="13"/>
  <c r="C55" i="2"/>
  <c r="C96" i="2" s="1"/>
  <c r="C43" i="2"/>
  <c r="D55" i="2"/>
  <c r="D96" i="2" s="1"/>
  <c r="I185" i="1"/>
  <c r="G620" i="1" s="1"/>
  <c r="J620" i="1" s="1"/>
  <c r="F185" i="1"/>
  <c r="G617" i="1" s="1"/>
  <c r="J617" i="1" s="1"/>
  <c r="J607" i="1"/>
  <c r="G19" i="2"/>
  <c r="K540" i="1"/>
  <c r="D31" i="13"/>
  <c r="C31" i="13" s="1"/>
  <c r="L330" i="1"/>
  <c r="L249" i="1"/>
  <c r="L263" i="1" s="1"/>
  <c r="G622" i="1" s="1"/>
  <c r="J622" i="1" s="1"/>
  <c r="F650" i="1"/>
  <c r="J615" i="1"/>
  <c r="G153" i="2"/>
  <c r="J19" i="1"/>
  <c r="G611" i="1" s="1"/>
  <c r="K539" i="1"/>
  <c r="K542" i="1" s="1"/>
  <c r="F542" i="1"/>
  <c r="I653" i="1"/>
  <c r="J640" i="1"/>
  <c r="J633" i="1"/>
  <c r="L426" i="1"/>
  <c r="G628" i="1" s="1"/>
  <c r="J628" i="1" s="1"/>
  <c r="C5" i="13"/>
  <c r="F43" i="2"/>
  <c r="H542" i="1"/>
  <c r="L400" i="1"/>
  <c r="C130" i="2"/>
  <c r="C133" i="2" s="1"/>
  <c r="G650" i="1"/>
  <c r="H650" i="1"/>
  <c r="C8" i="13"/>
  <c r="E33" i="13"/>
  <c r="D35" i="13" s="1"/>
  <c r="C38" i="10"/>
  <c r="C39" i="10"/>
  <c r="J609" i="1"/>
  <c r="J624" i="1"/>
  <c r="J542" i="1"/>
  <c r="C54" i="2"/>
  <c r="E136" i="2"/>
  <c r="G156" i="2"/>
  <c r="G137" i="2"/>
  <c r="G42" i="2"/>
  <c r="E43" i="2"/>
  <c r="G23" i="2"/>
  <c r="G32" i="2" s="1"/>
  <c r="J33" i="1"/>
  <c r="G55" i="2"/>
  <c r="G96" i="2" s="1"/>
  <c r="C114" i="2"/>
  <c r="E101" i="2"/>
  <c r="E107" i="2" s="1"/>
  <c r="E137" i="2" s="1"/>
  <c r="C20" i="10"/>
  <c r="I450" i="1"/>
  <c r="C101" i="2"/>
  <c r="C107" i="2" s="1"/>
  <c r="F77" i="2"/>
  <c r="F83" i="2" s="1"/>
  <c r="F96" i="2" s="1"/>
  <c r="G652" i="1"/>
  <c r="C17" i="10"/>
  <c r="C35" i="10"/>
  <c r="C19" i="10"/>
  <c r="G612" i="1"/>
  <c r="J612" i="1" s="1"/>
  <c r="J263" i="1"/>
  <c r="I44" i="1"/>
  <c r="H610" i="1" s="1"/>
  <c r="J610" i="1" s="1"/>
  <c r="E77" i="2"/>
  <c r="E83" i="2" s="1"/>
  <c r="E96" i="2" s="1"/>
  <c r="L343" i="1"/>
  <c r="F652" i="1"/>
  <c r="C16" i="10"/>
  <c r="D15" i="13"/>
  <c r="C15" i="13" s="1"/>
  <c r="D6" i="13"/>
  <c r="C6" i="13" s="1"/>
  <c r="I444" i="1"/>
  <c r="C106" i="2"/>
  <c r="C25" i="10"/>
  <c r="H104" i="1"/>
  <c r="H185" i="1" s="1"/>
  <c r="G619" i="1" s="1"/>
  <c r="J619" i="1" s="1"/>
  <c r="D119" i="2"/>
  <c r="D120" i="2" s="1"/>
  <c r="D137" i="2" s="1"/>
  <c r="H651" i="1"/>
  <c r="F22" i="13"/>
  <c r="C22" i="13" s="1"/>
  <c r="G635" i="1"/>
  <c r="J635" i="1" s="1"/>
  <c r="C32" i="10"/>
  <c r="C12" i="10"/>
  <c r="L604" i="1"/>
  <c r="C111" i="2"/>
  <c r="C120" i="2" s="1"/>
  <c r="F651" i="1"/>
  <c r="L354" i="1"/>
  <c r="I438" i="1"/>
  <c r="G632" i="1" s="1"/>
  <c r="C10" i="10"/>
  <c r="G104" i="1"/>
  <c r="G185" i="1" s="1"/>
  <c r="G618" i="1" s="1"/>
  <c r="J618" i="1" s="1"/>
  <c r="L374" i="1"/>
  <c r="G626" i="1" s="1"/>
  <c r="J626" i="1" s="1"/>
  <c r="C123" i="2"/>
  <c r="C136" i="2" s="1"/>
  <c r="D33" i="13" l="1"/>
  <c r="D36" i="13" s="1"/>
  <c r="I650" i="1"/>
  <c r="F654" i="1"/>
  <c r="C137" i="2"/>
  <c r="H654" i="1"/>
  <c r="I652" i="1"/>
  <c r="G654" i="1"/>
  <c r="L344" i="1"/>
  <c r="G623" i="1" s="1"/>
  <c r="J623" i="1" s="1"/>
  <c r="G627" i="1"/>
  <c r="J627" i="1" s="1"/>
  <c r="H636" i="1"/>
  <c r="F33" i="13"/>
  <c r="C27" i="10"/>
  <c r="G625" i="1"/>
  <c r="J625" i="1" s="1"/>
  <c r="J611" i="1"/>
  <c r="J636" i="1"/>
  <c r="I651" i="1"/>
  <c r="C36" i="10"/>
  <c r="I451" i="1"/>
  <c r="H632" i="1" s="1"/>
  <c r="J632" i="1" s="1"/>
  <c r="G43" i="2"/>
  <c r="G616" i="1"/>
  <c r="J616" i="1" s="1"/>
  <c r="J44" i="1"/>
  <c r="H611" i="1" s="1"/>
  <c r="H662" i="1" l="1"/>
  <c r="H657" i="1"/>
  <c r="H646" i="1"/>
  <c r="D27" i="10"/>
  <c r="G662" i="1"/>
  <c r="G657" i="1"/>
  <c r="F662" i="1"/>
  <c r="F657" i="1"/>
  <c r="C28" i="10"/>
  <c r="I654" i="1"/>
  <c r="D36" i="10"/>
  <c r="C41" i="10"/>
  <c r="D37" i="10" l="1"/>
  <c r="D40" i="10"/>
  <c r="D35" i="10"/>
  <c r="D39" i="10"/>
  <c r="D38" i="10"/>
  <c r="I662" i="1"/>
  <c r="I657" i="1"/>
  <c r="C30" i="10"/>
  <c r="D22" i="10"/>
  <c r="D18" i="10"/>
  <c r="D23" i="10"/>
  <c r="D13" i="10"/>
  <c r="D11" i="10"/>
  <c r="D24" i="10"/>
  <c r="D15" i="10"/>
  <c r="D21" i="10"/>
  <c r="D26" i="10"/>
  <c r="D12" i="10"/>
  <c r="D10" i="10"/>
  <c r="D16" i="10"/>
  <c r="D25" i="10"/>
  <c r="D19" i="10"/>
  <c r="D20" i="10"/>
  <c r="D17" i="10"/>
  <c r="D28" i="10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AB08C41-1C54-4D3E-AD11-690201EA4E1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403C20C-27E0-4923-A8E3-A3DA597420C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3FBA05F-1F36-4851-9778-454B66D9D99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89270D2-5139-4883-B02F-9C07034EBD8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DC77E8F-566F-47C4-9C0D-77BC376B2B7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A6A25E5-D446-4658-BFB6-36021C69412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8A0BD13-3489-4C9C-AC5A-AEDD97CB81F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8237DFF-923F-45DC-98A5-74750BF460E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D369C7D-0904-4D62-B977-25A0FD31798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BCB2F8A-E79C-4EAE-8A59-6384BFCF4B7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AA4EFB4-FF86-45B7-B64E-6DFEECB50E1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44C5447-4789-4A0D-AA4B-3A6FE8C329C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<sst xmlns="http://schemas.openxmlformats.org/spreadsheetml/2006/main" count="3858" uniqueCount="895">
  <si>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</si>
  <si>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</si>
  <si>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</si>
  <si>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</si>
  <si>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</si>
  <si>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</si>
  <si>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</si>
  <si>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</si>
  <si>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</si>
  <si>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</si>
  <si>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</si>
  <si>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</si>
  <si>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</si>
  <si>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</si>
  <si>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</si>
  <si>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</si>
  <si>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</si>
  <si>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</si>
  <si>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</si>
  <si>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</si>
  <si>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</si>
  <si>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</si>
  <si>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</si>
  <si>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</si>
  <si>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</si>
  <si>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</si>
  <si>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</si>
  <si>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</si>
  <si>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</si>
  <si>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</si>
  <si>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</si>
  <si>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</si>
  <si>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</si>
  <si>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</si>
  <si>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</si>
  <si>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</si>
  <si>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</si>
  <si>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</si>
  <si>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</si>
  <si>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</si>
  <si>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</si>
  <si>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</si>
  <si>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</si>
  <si>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</si>
  <si>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</si>
  <si>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</si>
  <si>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</si>
  <si>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</si>
  <si>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</si>
  <si>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</si>
  <si>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</si>
  <si>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</si>
  <si>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</si>
  <si>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</si>
  <si>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</si>
  <si>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</si>
  <si>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</si>
  <si>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</si>
  <si>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</si>
  <si>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</si>
  <si>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</si>
  <si>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</si>
  <si>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</si>
  <si>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</si>
  <si>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</si>
  <si>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</si>
  <si>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</si>
  <si>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</si>
  <si>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</si>
  <si>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</si>
  <si>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</si>
  <si>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</si>
  <si>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</si>
  <si>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</si>
  <si>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</si>
  <si>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</si>
  <si>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</si>
  <si>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</si>
  <si>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</si>
  <si>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</si>
  <si>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</si>
  <si>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</si>
  <si>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</si>
  <si>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</si>
  <si>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</si>
  <si>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</si>
  <si>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</si>
  <si>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</si>
  <si>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</si>
  <si>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</si>
  <si>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</si>
  <si>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</si>
  <si>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</si>
  <si>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</si>
  <si>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</si>
  <si>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</si>
  <si>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</si>
  <si>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</si>
  <si>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</si>
  <si>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</si>
  <si>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</si>
  <si>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</si>
  <si>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</si>
  <si>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</si>
  <si>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</si>
  <si>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</si>
  <si>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</si>
  <si>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</si>
  <si>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</si>
  <si>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</si>
  <si>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</si>
  <si>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</si>
  <si>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</si>
  <si>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</si>
  <si>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</si>
  <si>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</si>
  <si>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</si>
  <si>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</si>
  <si>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</si>
  <si>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</si>
  <si>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</si>
  <si>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</si>
  <si>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</si>
  <si>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</si>
  <si>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</si>
  <si>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</si>
  <si>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</si>
  <si>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</si>
  <si>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</si>
  <si>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</si>
  <si>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</si>
  <si>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</si>
  <si>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</si>
  <si>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</si>
  <si>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</si>
  <si>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</si>
  <si>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</si>
  <si>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</si>
  <si>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</si>
  <si>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</si>
  <si>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</si>
  <si>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</si>
  <si>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</si>
  <si>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</si>
  <si>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</si>
  <si>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</si>
  <si>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</si>
  <si>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</si>
  <si>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</si>
  <si>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</si>
  <si>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</si>
  <si>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</si>
  <si>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</si>
  <si>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</si>
  <si>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</si>
  <si>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</si>
  <si>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</si>
  <si>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</si>
  <si>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</si>
  <si>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</si>
  <si>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</si>
  <si>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</si>
  <si>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</si>
  <si>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</si>
  <si>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</si>
  <si>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</si>
  <si>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</si>
  <si>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</si>
  <si>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</si>
  <si>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</si>
  <si>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</si>
  <si>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</si>
  <si>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</si>
  <si>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</si>
  <si>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</si>
  <si>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</si>
  <si>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</si>
  <si>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</si>
  <si>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</si>
  <si>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</si>
  <si>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</si>
  <si>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</si>
  <si>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</si>
  <si>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</si>
  <si>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</si>
  <si>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</si>
  <si>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</si>
  <si>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</si>
  <si>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</si>
  <si>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</si>
  <si>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</si>
  <si>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</si>
  <si>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</si>
  <si>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</si>
  <si>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</si>
  <si>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</si>
  <si>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</si>
  <si>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</si>
  <si>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</si>
  <si>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</si>
  <si>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</si>
  <si>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</si>
  <si>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</si>
  <si>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</si>
  <si>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</si>
  <si>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</si>
  <si>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</si>
  <si>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</si>
  <si>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</si>
  <si>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</si>
  <si>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</si>
  <si>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</si>
  <si>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</si>
  <si>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</si>
  <si>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</si>
  <si>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</si>
  <si>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</si>
  <si>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</si>
  <si>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</si>
  <si>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</si>
  <si>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</si>
  <si>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</si>
  <si>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</si>
  <si>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</si>
  <si>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</si>
  <si>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</si>
  <si>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</si>
  <si>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</si>
  <si>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</si>
  <si>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</si>
  <si>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</si>
  <si>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</si>
  <si>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</si>
  <si>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</si>
  <si>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</si>
  <si>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</si>
  <si>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</si>
  <si>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</si>
  <si>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</si>
  <si>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</si>
  <si>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</si>
  <si>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</si>
  <si>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</si>
  <si>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</si>
  <si>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</si>
  <si>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</si>
  <si>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</si>
  <si>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</si>
  <si>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</si>
  <si>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</si>
  <si>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</si>
  <si>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</si>
  <si>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</si>
  <si>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</si>
  <si>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</si>
  <si>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</si>
  <si>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</si>
  <si>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</si>
  <si>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</si>
  <si>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</si>
  <si>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</si>
  <si>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</si>
  <si>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</si>
  <si>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</si>
  <si>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</si>
  <si>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</si>
  <si>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</si>
  <si>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</si>
  <si>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</si>
  <si>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</si>
  <si>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</si>
  <si>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</si>
  <si>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</si>
  <si>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</si>
  <si>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</si>
  <si>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</si>
  <si>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</si>
  <si>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</si>
  <si>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</si>
  <si>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</si>
  <si>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</si>
  <si>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</si>
  <si>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</si>
  <si>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</si>
  <si>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</si>
  <si>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</si>
  <si>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</si>
  <si>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</si>
  <si>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</si>
  <si>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</si>
  <si>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</si>
  <si>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</si>
  <si>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</si>
  <si>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</si>
  <si>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</si>
  <si>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</si>
  <si>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</si>
  <si>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</si>
  <si>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</si>
  <si>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</si>
  <si>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</si>
  <si>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</si>
  <si>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</si>
  <si>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</si>
  <si>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</si>
  <si>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</si>
  <si>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</si>
  <si>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</si>
  <si>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</si>
  <si>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</si>
  <si>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</si>
  <si>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</si>
  <si>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</si>
  <si>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</si>
  <si>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</si>
  <si>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</si>
  <si>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</si>
  <si>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</si>
  <si>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</si>
  <si>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</si>
  <si>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</si>
  <si>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</si>
  <si>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</si>
  <si>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</si>
  <si>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</si>
  <si>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</si>
  <si>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</si>
  <si>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</si>
  <si>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</si>
  <si>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</si>
  <si>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</si>
  <si>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</si>
  <si>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</si>
  <si>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</si>
  <si>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</si>
  <si>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</si>
  <si>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</si>
  <si>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</si>
  <si>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</si>
  <si>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</si>
  <si>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</si>
  <si>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</si>
  <si>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</si>
  <si>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</si>
  <si>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</si>
  <si>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</si>
  <si>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</si>
  <si>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</si>
  <si>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</si>
  <si>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</si>
  <si>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</si>
  <si>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</si>
  <si>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</si>
  <si>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</si>
  <si>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</si>
  <si>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</si>
  <si>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</si>
  <si>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</si>
  <si>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</si>
  <si>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</si>
  <si>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</si>
  <si>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</si>
  <si>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</si>
  <si>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</si>
  <si>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</si>
  <si>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</si>
  <si>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</si>
  <si>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</si>
  <si>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</si>
  <si>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</si>
  <si>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</si>
  <si>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</si>
  <si>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</si>
  <si>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</si>
  <si>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</si>
  <si>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</si>
  <si>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</si>
  <si>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</si>
  <si>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</si>
  <si>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</si>
  <si>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</si>
  <si>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</si>
  <si>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</si>
  <si>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</si>
  <si>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</si>
  <si>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</si>
  <si>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</si>
  <si>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</si>
  <si>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</si>
  <si>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</si>
  <si>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</si>
  <si>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</si>
  <si>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</si>
  <si>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</si>
  <si>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</si>
  <si>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</si>
  <si>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</si>
  <si>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</si>
  <si>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</si>
  <si>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</si>
  <si>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</si>
  <si>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</si>
  <si>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</si>
  <si>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</si>
  <si>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</si>
  <si>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</si>
  <si>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</si>
  <si>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</si>
  <si>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</si>
  <si>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</si>
  <si>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</si>
  <si>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</si>
  <si>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</si>
  <si>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</si>
  <si>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</si>
  <si>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</si>
  <si>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</si>
  <si>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</si>
  <si>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</si>
  <si>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</si>
  <si>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</si>
  <si>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</si>
  <si>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</si>
  <si>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</si>
  <si>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</si>
  <si>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</si>
  <si>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</si>
  <si>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</si>
  <si>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</si>
  <si>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</si>
  <si>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</si>
  <si>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</si>
  <si>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</si>
  <si>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</si>
  <si>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</si>
  <si>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</si>
  <si>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</si>
  <si>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</si>
  <si>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</si>
  <si>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</si>
  <si>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</si>
  <si>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</si>
  <si>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</si>
  <si>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</si>
  <si>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</si>
  <si>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</si>
  <si>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</si>
  <si>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</si>
  <si>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</si>
  <si>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</si>
  <si>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</si>
  <si>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</si>
  <si>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</si>
  <si>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</si>
  <si>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</si>
  <si>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</si>
  <si>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</si>
  <si>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</si>
  <si>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</si>
  <si>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</si>
  <si>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</si>
  <si>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</si>
  <si>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</si>
  <si>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</si>
  <si>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</si>
  <si>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</si>
  <si>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</si>
  <si>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</si>
  <si>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</si>
  <si>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</si>
  <si>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</si>
  <si>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</si>
  <si>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</si>
  <si>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</si>
  <si>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</si>
  <si>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</si>
  <si>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</si>
  <si>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</si>
  <si>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</si>
  <si>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</si>
  <si>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</si>
  <si>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</si>
  <si>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</si>
  <si>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</si>
  <si>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</si>
  <si>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</si>
  <si>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</si>
  <si>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</si>
  <si>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</si>
  <si>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</si>
  <si>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</si>
  <si>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</si>
  <si>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</si>
  <si>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</si>
  <si>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</si>
  <si>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</si>
  <si>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</si>
  <si>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</si>
  <si>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</si>
  <si>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</si>
  <si>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</si>
  <si>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</si>
  <si>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</si>
  <si>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</si>
  <si>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</si>
  <si>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</si>
  <si>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</si>
  <si>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</si>
  <si>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</si>
  <si>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</si>
  <si>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</si>
  <si>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</si>
  <si>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</si>
  <si>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</si>
  <si>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</si>
  <si>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</si>
  <si>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</si>
  <si>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</si>
  <si>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</si>
  <si>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</si>
  <si>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</si>
  <si>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</si>
  <si>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</si>
  <si>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</si>
  <si>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</si>
  <si>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</si>
  <si>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</si>
  <si>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</si>
  <si>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</si>
  <si>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</si>
  <si>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</si>
  <si>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</si>
  <si>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</si>
  <si>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</si>
  <si>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</si>
  <si>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</si>
  <si>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</si>
  <si>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</si>
  <si>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</si>
  <si>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</si>
  <si>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</si>
  <si>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</si>
  <si>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</si>
  <si>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</si>
  <si>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</si>
  <si>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</si>
  <si>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</si>
  <si>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</si>
  <si>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</si>
  <si>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</si>
  <si>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</si>
  <si>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</si>
  <si>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</si>
  <si>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</si>
  <si>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</si>
  <si>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</si>
  <si>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</si>
  <si>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</si>
  <si>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</si>
  <si>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</si>
  <si>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</si>
  <si>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</si>
  <si>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</si>
  <si>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</si>
  <si>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</si>
  <si>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</si>
  <si>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</si>
  <si>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</si>
  <si>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</si>
  <si>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</si>
  <si>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</si>
  <si>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</si>
  <si>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</si>
  <si>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</si>
  <si>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</si>
  <si>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</si>
  <si>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</si>
  <si>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</si>
  <si>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</si>
  <si>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</si>
  <si>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</si>
  <si>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</si>
  <si>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</si>
  <si>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</si>
  <si>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</si>
  <si>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</si>
  <si>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</si>
  <si>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</si>
  <si>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</si>
  <si>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</si>
  <si>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</si>
  <si>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</si>
  <si>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</si>
  <si>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</si>
  <si>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</si>
  <si>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</si>
  <si>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</si>
  <si>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</si>
  <si>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</si>
  <si>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</si>
  <si>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</si>
  <si>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</si>
  <si>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</si>
  <si>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</si>
  <si>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</si>
  <si>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</si>
  <si>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</si>
  <si>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</si>
  <si>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</si>
  <si>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</si>
  <si>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</si>
  <si>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</si>
  <si>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</si>
  <si>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</si>
  <si>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</si>
  <si>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</si>
  <si>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</si>
  <si>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</si>
  <si>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</si>
  <si>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</si>
  <si>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</si>
  <si>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</si>
  <si>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</si>
  <si>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</si>
  <si>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</si>
  <si>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</si>
  <si>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</si>
  <si>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</si>
  <si>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</si>
  <si>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</si>
  <si>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</si>
  <si>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</si>
  <si>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</si>
  <si>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</si>
  <si>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</si>
  <si>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</si>
  <si>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</si>
  <si>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</si>
  <si>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</si>
  <si>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</si>
  <si>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</si>
  <si>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</si>
  <si>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</si>
  <si>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</si>
  <si>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</si>
  <si>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</si>
  <si>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</si>
  <si>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</si>
  <si>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</si>
  <si>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</si>
  <si>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</si>
  <si>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</si>
  <si>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</si>
  <si>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</si>
  <si>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</si>
  <si>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</si>
  <si>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</si>
  <si>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</si>
  <si>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</si>
  <si>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</si>
  <si>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</si>
  <si>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</si>
  <si>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</si>
  <si>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</si>
  <si>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</si>
  <si>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</si>
  <si>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</si>
  <si>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</si>
  <si>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</si>
  <si>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</si>
  <si>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</si>
  <si>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</si>
  <si>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</si>
  <si>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</si>
  <si>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</si>
  <si>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</si>
  <si>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</si>
  <si>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</si>
  <si>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</si>
  <si>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</si>
  <si>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</si>
  <si>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</si>
  <si>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</si>
  <si>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</si>
  <si>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</si>
  <si>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</si>
  <si>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</si>
  <si>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</si>
  <si>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</si>
  <si>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</si>
  <si>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</si>
  <si>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</si>
  <si>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</si>
  <si>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</si>
  <si>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</si>
  <si>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</si>
  <si>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</si>
  <si>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</si>
  <si>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</si>
  <si>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</si>
  <si>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</si>
  <si>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</si>
  <si>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</si>
  <si>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</si>
  <si>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</si>
  <si>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</si>
  <si>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</si>
  <si>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</si>
  <si>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</si>
  <si>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</si>
  <si>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</si>
  <si>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</si>
  <si>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</si>
  <si>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</si>
  <si>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</si>
  <si>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</si>
  <si>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</si>
  <si>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</si>
  <si>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</si>
  <si>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</si>
  <si>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</si>
  <si>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</si>
  <si>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</si>
  <si>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</si>
  <si>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</si>
  <si>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</si>
  <si>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</si>
  <si>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</si>
  <si>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</si>
  <si>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</si>
  <si>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</si>
  <si>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</si>
  <si>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</si>
  <si>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</si>
  <si>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</si>
  <si>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</si>
  <si>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</si>
  <si>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</si>
  <si>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</si>
  <si>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</si>
  <si>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</si>
  <si>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</si>
  <si>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</si>
  <si>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</si>
  <si>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</si>
  <si>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</si>
  <si>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</si>
  <si>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</si>
  <si>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</si>
  <si>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</si>
  <si>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</si>
  <si>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</si>
  <si>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</si>
  <si>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</si>
  <si>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</si>
  <si>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</si>
  <si>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</si>
  <si>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</si>
  <si>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</si>
  <si>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</si>
  <si>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</si>
  <si>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</si>
  <si>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</si>
  <si>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</si>
  <si>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</si>
  <si>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</si>
  <si>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</si>
  <si>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</si>
  <si>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</si>
  <si>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</si>
  <si>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</si>
  <si>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</si>
  <si>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</si>
  <si>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</si>
  <si>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</si>
  <si>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</si>
  <si>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</si>
  <si>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</si>
  <si>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</si>
  <si>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</si>
  <si>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</si>
  <si>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</si>
  <si>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</si>
  <si>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</si>
  <si>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</si>
  <si>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</si>
  <si>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</si>
  <si>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</si>
  <si>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</si>
  <si>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</si>
  <si>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</si>
  <si>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</si>
  <si>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</si>
  <si>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</si>
  <si>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</si>
  <si>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</si>
  <si>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</si>
  <si>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</si>
  <si>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</si>
  <si>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</si>
  <si>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</si>
  <si>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</si>
  <si>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</si>
  <si>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</si>
  <si>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</si>
  <si>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</si>
  <si>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</si>
  <si>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</si>
  <si>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</si>
  <si>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</si>
  <si>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</si>
  <si>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</si>
  <si>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</si>
  <si>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</si>
  <si>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</si>
  <si>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</si>
  <si>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</si>
  <si>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</si>
  <si>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</si>
  <si>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</si>
  <si>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</si>
  <si>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</si>
  <si>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</si>
  <si>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</si>
  <si>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</si>
  <si>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</si>
  <si>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</si>
  <si>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</si>
  <si>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</si>
  <si>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</si>
  <si>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</si>
  <si>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</si>
  <si>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</si>
  <si>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</si>
  <si>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</si>
  <si>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</si>
  <si>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</si>
  <si>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</si>
  <si>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</si>
  <si>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</si>
  <si>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</si>
  <si>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</si>
  <si>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</si>
  <si>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</si>
  <si>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</si>
  <si>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</si>
  <si>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</si>
  <si>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</si>
  <si>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</si>
  <si>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</si>
  <si>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</si>
  <si>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</si>
  <si>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</si>
  <si>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</si>
  <si>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</si>
  <si>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</si>
  <si>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</si>
  <si>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</si>
  <si>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</si>
  <si>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</si>
  <si>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</si>
  <si>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</si>
  <si>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</si>
  <si>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</si>
  <si>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</si>
  <si>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</si>
  <si>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</si>
  <si>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</si>
  <si>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</si>
  <si>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</si>
  <si>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</si>
  <si>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</si>
  <si>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</si>
  <si>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</si>
  <si>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</si>
  <si>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</si>
  <si>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</si>
  <si>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</si>
  <si>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</si>
  <si>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</si>
  <si>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</si>
  <si>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</si>
  <si>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</si>
  <si>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</si>
  <si>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</si>
  <si>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</si>
  <si>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</si>
  <si>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</si>
  <si>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</si>
  <si>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</si>
  <si>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</si>
  <si>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</si>
  <si>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</si>
  <si>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</si>
  <si>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 xml:space="preserve"> HARTS LOCATION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</si>
</sst>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24F7-8C6E-43CB-B1E7-A7DC961E369F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236</v>
      </c>
      <c r="C2" s="21">
        <v>236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3882.53</v>
      </c>
      <c r="G9" s="18"/>
      <c r="H9" s="18"/>
      <c r="I9" s="18"/>
      <c r="J9" s="67">
        <f>SUM(I431)</f>
        <v>69792.960000000006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821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4703.5300000000007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69792.960000000006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2560.2199999999998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2560.2199999999998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69792.960000000006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2143.31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2143.31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69792.960000000006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4703.53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69792.960000000006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59643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59643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1.31</v>
      </c>
      <c r="G88" s="18"/>
      <c r="H88" s="18"/>
      <c r="I88" s="18"/>
      <c r="J88" s="18">
        <v>243.74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1.31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243.74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59644.31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243.74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33143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33143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33143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2463.9499999999998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2463.9499999999998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5500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5500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5500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95251.26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5743.74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61754.13</v>
      </c>
      <c r="I189" s="18"/>
      <c r="J189" s="18"/>
      <c r="K189" s="18"/>
      <c r="L189" s="19">
        <f>SUM(F189:K189)</f>
        <v>61754.13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2435.1999999999998</v>
      </c>
      <c r="I196" s="18"/>
      <c r="J196" s="18"/>
      <c r="K196" s="18"/>
      <c r="L196" s="19">
        <f t="shared" si="0"/>
        <v>2435.1999999999998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3001.6</v>
      </c>
      <c r="I200" s="18"/>
      <c r="J200" s="18"/>
      <c r="K200" s="18"/>
      <c r="L200" s="19">
        <f t="shared" si="0"/>
        <v>3001.6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67190.929999999993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67190.929999999993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19358</v>
      </c>
      <c r="I225" s="18"/>
      <c r="J225" s="18"/>
      <c r="K225" s="18"/>
      <c r="L225" s="19">
        <f>SUM(F225:K225)</f>
        <v>19358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608.79999999999995</v>
      </c>
      <c r="I232" s="18"/>
      <c r="J232" s="18"/>
      <c r="K232" s="18"/>
      <c r="L232" s="19">
        <f t="shared" si="4"/>
        <v>608.79999999999995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4502.6000000000004</v>
      </c>
      <c r="I236" s="18"/>
      <c r="J236" s="18"/>
      <c r="K236" s="18"/>
      <c r="L236" s="19">
        <f t="shared" si="4"/>
        <v>4502.6000000000004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24469.4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24469.4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91660.329999999987</v>
      </c>
      <c r="I249" s="41">
        <f t="shared" si="8"/>
        <v>0</v>
      </c>
      <c r="J249" s="41">
        <f t="shared" si="8"/>
        <v>0</v>
      </c>
      <c r="K249" s="41">
        <f t="shared" si="8"/>
        <v>0</v>
      </c>
      <c r="L249" s="41">
        <f t="shared" si="8"/>
        <v>91660.329999999987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5500</v>
      </c>
      <c r="L258" s="19">
        <f t="shared" si="9"/>
        <v>5500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5500</v>
      </c>
      <c r="L262" s="41">
        <f t="shared" si="9"/>
        <v>5500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91660.329999999987</v>
      </c>
      <c r="I263" s="42">
        <f t="shared" si="11"/>
        <v>0</v>
      </c>
      <c r="J263" s="42">
        <f t="shared" si="11"/>
        <v>0</v>
      </c>
      <c r="K263" s="42">
        <f t="shared" si="11"/>
        <v>5500</v>
      </c>
      <c r="L263" s="42">
        <f t="shared" si="11"/>
        <v>97160.329999999987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1500</v>
      </c>
      <c r="H389" s="18">
        <v>147.59</v>
      </c>
      <c r="I389" s="18"/>
      <c r="J389" s="24" t="s">
        <v>312</v>
      </c>
      <c r="K389" s="24" t="s">
        <v>312</v>
      </c>
      <c r="L389" s="56">
        <f t="shared" si="26"/>
        <v>1647.59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4000</v>
      </c>
      <c r="H390" s="18">
        <v>96.15</v>
      </c>
      <c r="I390" s="18"/>
      <c r="J390" s="24" t="s">
        <v>312</v>
      </c>
      <c r="K390" s="24" t="s">
        <v>312</v>
      </c>
      <c r="L390" s="56">
        <f t="shared" si="26"/>
        <v>4096.1499999999996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5500</v>
      </c>
      <c r="H393" s="47">
        <f>SUM(H387:H392)</f>
        <v>243.74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5743.74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5500</v>
      </c>
      <c r="H400" s="47">
        <f>H385+H393+H399</f>
        <v>243.74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5743.74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69792.960000000006</v>
      </c>
      <c r="H431" s="18"/>
      <c r="I431" s="56">
        <f t="shared" ref="I431:I437" si="33">SUM(F431:H431)</f>
        <v>69792.960000000006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69792.960000000006</v>
      </c>
      <c r="H438" s="13">
        <f>SUM(H431:H437)</f>
        <v>0</v>
      </c>
      <c r="I438" s="13">
        <f>SUM(I431:I437)</f>
        <v>69792.960000000006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69792.960000000006</v>
      </c>
      <c r="H449" s="18"/>
      <c r="I449" s="56">
        <f>SUM(F449:H449)</f>
        <v>69792.960000000006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69792.960000000006</v>
      </c>
      <c r="H450" s="83">
        <f>SUM(H446:H449)</f>
        <v>0</v>
      </c>
      <c r="I450" s="83">
        <f>SUM(I446:I449)</f>
        <v>69792.960000000006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69792.960000000006</v>
      </c>
      <c r="H451" s="42">
        <f>H444+H450</f>
        <v>0</v>
      </c>
      <c r="I451" s="42">
        <f>I444+I450</f>
        <v>69792.960000000006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4052.38</v>
      </c>
      <c r="G455" s="18"/>
      <c r="H455" s="18"/>
      <c r="I455" s="18"/>
      <c r="J455" s="18">
        <v>64049.22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95251.26</v>
      </c>
      <c r="G458" s="18"/>
      <c r="H458" s="18"/>
      <c r="I458" s="18"/>
      <c r="J458" s="18">
        <v>5743.74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95251.26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5743.74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97160.33</v>
      </c>
      <c r="G462" s="18"/>
      <c r="H462" s="18"/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97160.33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2143.3099999999977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69792.960000000006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0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0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369.61</v>
      </c>
      <c r="I521" s="18"/>
      <c r="J521" s="18"/>
      <c r="K521" s="18"/>
      <c r="L521" s="88">
        <f>SUM(F521:K521)</f>
        <v>369.61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88</v>
      </c>
      <c r="I523" s="18"/>
      <c r="J523" s="18"/>
      <c r="K523" s="18"/>
      <c r="L523" s="88">
        <f>SUM(F523:K523)</f>
        <v>88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457.61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457.61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457.61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457.61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369.61</v>
      </c>
      <c r="I539" s="87">
        <f>L526</f>
        <v>0</v>
      </c>
      <c r="J539" s="87">
        <f>L531</f>
        <v>0</v>
      </c>
      <c r="K539" s="87">
        <f>SUM(F539:J539)</f>
        <v>369.61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88</v>
      </c>
      <c r="I541" s="87">
        <f>L528</f>
        <v>0</v>
      </c>
      <c r="J541" s="87">
        <f>L533</f>
        <v>0</v>
      </c>
      <c r="K541" s="87">
        <f>SUM(F541:J541)</f>
        <v>88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0</v>
      </c>
      <c r="G542" s="89">
        <f t="shared" si="41"/>
        <v>0</v>
      </c>
      <c r="H542" s="89">
        <f t="shared" si="41"/>
        <v>457.61</v>
      </c>
      <c r="I542" s="89">
        <f t="shared" si="41"/>
        <v>0</v>
      </c>
      <c r="J542" s="89">
        <f t="shared" si="41"/>
        <v>0</v>
      </c>
      <c r="K542" s="89">
        <f t="shared" si="41"/>
        <v>457.61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61754.13</v>
      </c>
      <c r="G565" s="18"/>
      <c r="H565" s="18"/>
      <c r="I565" s="87">
        <f>SUM(F565:H565)</f>
        <v>61754.13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19358</v>
      </c>
      <c r="I566" s="87">
        <f t="shared" ref="I566:I577" si="46">SUM(F566:H566)</f>
        <v>19358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3001.6</v>
      </c>
      <c r="I581" s="18"/>
      <c r="J581" s="18">
        <v>4502.6000000000004</v>
      </c>
      <c r="K581" s="104">
        <f t="shared" ref="K581:K587" si="47">SUM(H581:J581)</f>
        <v>7504.2000000000007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3001.6</v>
      </c>
      <c r="I588" s="108">
        <f>SUM(I581:I587)</f>
        <v>0</v>
      </c>
      <c r="J588" s="108">
        <f>SUM(J581:J587)</f>
        <v>4502.6000000000004</v>
      </c>
      <c r="K588" s="108">
        <f>SUM(K581:K587)</f>
        <v>7504.2000000000007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4703.5300000000007</v>
      </c>
      <c r="H607" s="109">
        <f>SUM(F44)</f>
        <v>4703.53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69792.960000000006</v>
      </c>
      <c r="H611" s="109">
        <f>SUM(J44)</f>
        <v>69792.960000000006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2143.31</v>
      </c>
      <c r="H612" s="109">
        <f>F466</f>
        <v>2143.3099999999977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69792.960000000006</v>
      </c>
      <c r="H616" s="109">
        <f>J466</f>
        <v>69792.960000000006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95251.26</v>
      </c>
      <c r="H617" s="104">
        <f>SUM(F458)</f>
        <v>95251.26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5743.74</v>
      </c>
      <c r="H621" s="104">
        <f>SUM(J458)</f>
        <v>5743.74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97160.329999999987</v>
      </c>
      <c r="H622" s="104">
        <f>SUM(F462)</f>
        <v>97160.33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5743.74</v>
      </c>
      <c r="H627" s="164">
        <f>SUM(J458)</f>
        <v>5743.74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69792.960000000006</v>
      </c>
      <c r="H630" s="104">
        <f>SUM(G451)</f>
        <v>69792.960000000006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69792.960000000006</v>
      </c>
      <c r="H632" s="104">
        <f>SUM(I451)</f>
        <v>69792.960000000006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243.74</v>
      </c>
      <c r="H634" s="104">
        <f>H400</f>
        <v>243.74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5500</v>
      </c>
      <c r="H635" s="104">
        <f>G400</f>
        <v>5500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5743.74</v>
      </c>
      <c r="H636" s="104">
        <f>L400</f>
        <v>5743.74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7504.2000000000007</v>
      </c>
      <c r="H637" s="104">
        <f>L200+L218+L236</f>
        <v>7504.2000000000007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3001.6</v>
      </c>
      <c r="H639" s="104">
        <f>H588</f>
        <v>3001.6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4502.6000000000004</v>
      </c>
      <c r="H641" s="104">
        <f>J588</f>
        <v>4502.6000000000004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5500</v>
      </c>
      <c r="H645" s="104">
        <f>K258+K339</f>
        <v>5500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67190.929999999993</v>
      </c>
      <c r="G650" s="19">
        <f>(L221+L301+L351)</f>
        <v>0</v>
      </c>
      <c r="H650" s="19">
        <f>(L239+L320+L352)</f>
        <v>24469.4</v>
      </c>
      <c r="I650" s="19">
        <f>SUM(F650:H650)</f>
        <v>91660.329999999987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3001.6</v>
      </c>
      <c r="G652" s="19">
        <f>(L218+L298)-(J218+J298)</f>
        <v>0</v>
      </c>
      <c r="H652" s="19">
        <f>(L236+L317)-(J236+J317)</f>
        <v>4502.6000000000004</v>
      </c>
      <c r="I652" s="19">
        <f>SUM(F652:H652)</f>
        <v>7504.2000000000007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61754.13</v>
      </c>
      <c r="G653" s="200">
        <f>SUM(G565:G577)+SUM(I592:I594)+L602</f>
        <v>0</v>
      </c>
      <c r="H653" s="200">
        <f>SUM(H565:H577)+SUM(J592:J594)+L603</f>
        <v>19358</v>
      </c>
      <c r="I653" s="19">
        <f>SUM(F653:H653)</f>
        <v>81112.13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2435.1999999999971</v>
      </c>
      <c r="G654" s="19">
        <f>G650-SUM(G651:G653)</f>
        <v>0</v>
      </c>
      <c r="H654" s="19">
        <f>H650-SUM(H651:H653)</f>
        <v>608.80000000000291</v>
      </c>
      <c r="I654" s="19">
        <f>I650-SUM(I651:I653)</f>
        <v>3043.9999999999854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-2435.1999999999998</v>
      </c>
      <c r="G659" s="18"/>
      <c r="H659" s="18">
        <v>-608.79999999999995</v>
      </c>
      <c r="I659" s="19">
        <f>SUM(F659:H659)</f>
        <v>-3044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D9EF-8AA2-4D42-901F-0A2B1BB6168C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 xml:space="preserve"> HARTS LOCATION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B931-6831-48E9-8C26-D57873E533A0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 xml:space="preserve"> HARTS LOCATION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81112.13</v>
      </c>
      <c r="D5" s="20">
        <f>SUM('DOE25'!L189:L192)+SUM('DOE25'!L207:L210)+SUM('DOE25'!L225:L228)-F5-G5</f>
        <v>81112.13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1984.98</v>
      </c>
      <c r="D8" s="244"/>
      <c r="E8" s="20">
        <f>'DOE25'!L196+'DOE25'!L214+'DOE25'!L232-F8-G8-D9-D11</f>
        <v>1984.98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318</v>
      </c>
      <c r="D9" s="245">
        <v>318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741.02</v>
      </c>
      <c r="D11" s="245">
        <v>741.02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7504.2000000000007</v>
      </c>
      <c r="D15" s="20">
        <f>'DOE25'!L200+'DOE25'!L218+'DOE25'!L236-F15-G15</f>
        <v>7504.2000000000007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89675.35</v>
      </c>
      <c r="E33" s="247">
        <f>SUM(E5:E31)</f>
        <v>1984.98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1984.98</v>
      </c>
      <c r="E35" s="250"/>
    </row>
    <row r="36" spans="2:8" ht="12" thickTop="1" x14ac:dyDescent="0.2">
      <c r="B36" t="s">
        <v>849</v>
      </c>
      <c r="D36" s="20">
        <f>D33</f>
        <v>89675.35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B529-E13E-47C4-8EF3-6080017C887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HARTS LOCATION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3882.53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69792.960000000006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821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4703.5300000000007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69792.960000000006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2560.2199999999998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2560.2199999999998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69792.960000000006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2143.31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2143.31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69792.960000000006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4703.53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69792.960000000006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59643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1.31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243.74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1.31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243.74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59644.31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243.74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33143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33143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33143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2463.9499999999998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2463.9499999999998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5500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5500</v>
      </c>
    </row>
    <row r="96" spans="1:7" ht="12.75" thickTop="1" thickBot="1" x14ac:dyDescent="0.25">
      <c r="A96" s="33" t="s">
        <v>797</v>
      </c>
      <c r="C96" s="86">
        <f>C55+C73+C83+C95</f>
        <v>95251.26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5743.74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81112.13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0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81112.13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3044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7504.2000000000007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10548.2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5743.74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-243.73999999999978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5500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97160.33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D10D-C08C-4C9C-9B36-3AE7001715CB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 xml:space="preserve"> HARTS LOCATION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81112</v>
      </c>
      <c r="D10" s="182">
        <f>ROUND((C10/$C$28)*100,1)</f>
        <v>88.5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0</v>
      </c>
      <c r="D11" s="182">
        <f>ROUND((C11/$C$28)*100,1)</f>
        <v>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3044</v>
      </c>
      <c r="D17" s="182">
        <f t="shared" si="0"/>
        <v>3.3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7504</v>
      </c>
      <c r="D21" s="182">
        <f t="shared" si="0"/>
        <v>8.1999999999999993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91660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91660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59643</v>
      </c>
      <c r="D35" s="182">
        <f t="shared" ref="D35:D40" si="1">ROUND((C35/$C$41)*100,1)</f>
        <v>62.5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245.04999999999563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33143</v>
      </c>
      <c r="D37" s="182">
        <f t="shared" si="1"/>
        <v>34.700000000000003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0</v>
      </c>
      <c r="D38" s="182">
        <f t="shared" si="1"/>
        <v>0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2464</v>
      </c>
      <c r="D39" s="182">
        <f t="shared" si="1"/>
        <v>2.6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95495.049999999988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D408-2F16-4716-B38C-2D28395279B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 xml:space="preserve"> HARTS LOCATION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2010-09-22T14:02:48Z</cp:lastPrinted>
  <dcterms:created xsi:type="dcterms:W3CDTF">1997-12-04T19:04:30Z</dcterms:created>
  <dcterms:modified xsi:type="dcterms:W3CDTF">2025-01-02T15:03:19Z</dcterms:modified>
</cp:coreProperties>
</file>