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84AF3569-704B-469F-9E78-921C767B86F7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93A0DD7D-DA4B-41B2-BF06-FCFA1B04407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458" i="1"/>
  <c r="C60" i="2"/>
  <c r="B2" i="13"/>
  <c r="F8" i="13"/>
  <c r="G8" i="13"/>
  <c r="L196" i="1"/>
  <c r="L214" i="1"/>
  <c r="L232" i="1"/>
  <c r="D39" i="13"/>
  <c r="F13" i="13"/>
  <c r="E13" i="13" s="1"/>
  <c r="G13" i="13"/>
  <c r="L198" i="1"/>
  <c r="L216" i="1"/>
  <c r="L234" i="1"/>
  <c r="F16" i="13"/>
  <c r="G16" i="13"/>
  <c r="L201" i="1"/>
  <c r="C117" i="2" s="1"/>
  <c r="L219" i="1"/>
  <c r="L237" i="1"/>
  <c r="F5" i="13"/>
  <c r="D5" i="13" s="1"/>
  <c r="G5" i="13"/>
  <c r="G33" i="13" s="1"/>
  <c r="L189" i="1"/>
  <c r="L203" i="1" s="1"/>
  <c r="L190" i="1"/>
  <c r="L191" i="1"/>
  <c r="L192" i="1"/>
  <c r="L207" i="1"/>
  <c r="L208" i="1"/>
  <c r="L209" i="1"/>
  <c r="L210" i="1"/>
  <c r="L225" i="1"/>
  <c r="L226" i="1"/>
  <c r="C102" i="2" s="1"/>
  <c r="L227" i="1"/>
  <c r="C103" i="2" s="1"/>
  <c r="L228" i="1"/>
  <c r="C104" i="2" s="1"/>
  <c r="F6" i="13"/>
  <c r="G6" i="13"/>
  <c r="L194" i="1"/>
  <c r="C15" i="10" s="1"/>
  <c r="L212" i="1"/>
  <c r="L230" i="1"/>
  <c r="F7" i="13"/>
  <c r="G7" i="13"/>
  <c r="L195" i="1"/>
  <c r="L213" i="1"/>
  <c r="L231" i="1"/>
  <c r="C16" i="10" s="1"/>
  <c r="F12" i="13"/>
  <c r="D12" i="13" s="1"/>
  <c r="C12" i="13" s="1"/>
  <c r="G12" i="13"/>
  <c r="L197" i="1"/>
  <c r="L215" i="1"/>
  <c r="L233" i="1"/>
  <c r="F14" i="13"/>
  <c r="G14" i="13"/>
  <c r="L199" i="1"/>
  <c r="L217" i="1"/>
  <c r="L235" i="1"/>
  <c r="F15" i="13"/>
  <c r="G15" i="13"/>
  <c r="L200" i="1"/>
  <c r="H637" i="1" s="1"/>
  <c r="L218" i="1"/>
  <c r="L221" i="1" s="1"/>
  <c r="G650" i="1" s="1"/>
  <c r="L236" i="1"/>
  <c r="H652" i="1"/>
  <c r="F17" i="13"/>
  <c r="G17" i="13"/>
  <c r="L243" i="1"/>
  <c r="F18" i="13"/>
  <c r="G18" i="13"/>
  <c r="L244" i="1"/>
  <c r="F19" i="13"/>
  <c r="G19" i="13"/>
  <c r="L245" i="1"/>
  <c r="C24" i="10" s="1"/>
  <c r="F29" i="13"/>
  <c r="D29" i="13" s="1"/>
  <c r="C29" i="13" s="1"/>
  <c r="G29" i="13"/>
  <c r="L350" i="1"/>
  <c r="L351" i="1"/>
  <c r="L352" i="1"/>
  <c r="H651" i="1" s="1"/>
  <c r="I359" i="1"/>
  <c r="J282" i="1"/>
  <c r="J301" i="1"/>
  <c r="J320" i="1"/>
  <c r="J330" i="1" s="1"/>
  <c r="J344" i="1" s="1"/>
  <c r="F31" i="13"/>
  <c r="K282" i="1"/>
  <c r="G31" i="13" s="1"/>
  <c r="K301" i="1"/>
  <c r="K320" i="1"/>
  <c r="L268" i="1"/>
  <c r="L282" i="1" s="1"/>
  <c r="L269" i="1"/>
  <c r="L270" i="1"/>
  <c r="E103" i="2" s="1"/>
  <c r="L271" i="1"/>
  <c r="L273" i="1"/>
  <c r="E110" i="2" s="1"/>
  <c r="L274" i="1"/>
  <c r="E111" i="2" s="1"/>
  <c r="L275" i="1"/>
  <c r="C17" i="10" s="1"/>
  <c r="L276" i="1"/>
  <c r="L277" i="1"/>
  <c r="L278" i="1"/>
  <c r="L279" i="1"/>
  <c r="L280" i="1"/>
  <c r="L287" i="1"/>
  <c r="L301" i="1" s="1"/>
  <c r="L288" i="1"/>
  <c r="L289" i="1"/>
  <c r="L290" i="1"/>
  <c r="L292" i="1"/>
  <c r="L293" i="1"/>
  <c r="L294" i="1"/>
  <c r="L295" i="1"/>
  <c r="E113" i="2" s="1"/>
  <c r="L296" i="1"/>
  <c r="L297" i="1"/>
  <c r="L298" i="1"/>
  <c r="L299" i="1"/>
  <c r="L306" i="1"/>
  <c r="L320" i="1" s="1"/>
  <c r="L307" i="1"/>
  <c r="L308" i="1"/>
  <c r="L309" i="1"/>
  <c r="E104" i="2" s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C25" i="10" s="1"/>
  <c r="H25" i="13"/>
  <c r="L333" i="1"/>
  <c r="L334" i="1"/>
  <c r="E124" i="2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/>
  <c r="L601" i="1"/>
  <c r="F653" i="1" s="1"/>
  <c r="I653" i="1" s="1"/>
  <c r="C40" i="10"/>
  <c r="F52" i="1"/>
  <c r="C48" i="2" s="1"/>
  <c r="C55" i="2" s="1"/>
  <c r="G52" i="1"/>
  <c r="G104" i="1" s="1"/>
  <c r="G185" i="1" s="1"/>
  <c r="G618" i="1" s="1"/>
  <c r="J618" i="1" s="1"/>
  <c r="H52" i="1"/>
  <c r="E48" i="2"/>
  <c r="E55" i="2" s="1"/>
  <c r="I52" i="1"/>
  <c r="F71" i="1"/>
  <c r="F86" i="1"/>
  <c r="C50" i="2"/>
  <c r="F103" i="1"/>
  <c r="G103" i="1"/>
  <c r="H71" i="1"/>
  <c r="H86" i="1"/>
  <c r="H103" i="1"/>
  <c r="H104" i="1"/>
  <c r="I103" i="1"/>
  <c r="I104" i="1" s="1"/>
  <c r="J103" i="1"/>
  <c r="J104" i="1"/>
  <c r="C37" i="10"/>
  <c r="F113" i="1"/>
  <c r="F132" i="1" s="1"/>
  <c r="F128" i="1"/>
  <c r="G113" i="1"/>
  <c r="G128" i="1"/>
  <c r="G132" i="1"/>
  <c r="H113" i="1"/>
  <c r="H132" i="1" s="1"/>
  <c r="H128" i="1"/>
  <c r="I113" i="1"/>
  <c r="I128" i="1"/>
  <c r="I132" i="1"/>
  <c r="J113" i="1"/>
  <c r="J132" i="1" s="1"/>
  <c r="J185" i="1" s="1"/>
  <c r="J128" i="1"/>
  <c r="F139" i="1"/>
  <c r="F154" i="1"/>
  <c r="F161" i="1"/>
  <c r="G139" i="1"/>
  <c r="G161" i="1" s="1"/>
  <c r="C39" i="10" s="1"/>
  <c r="G154" i="1"/>
  <c r="H139" i="1"/>
  <c r="H154" i="1"/>
  <c r="H161" i="1"/>
  <c r="I139" i="1"/>
  <c r="I161" i="1" s="1"/>
  <c r="I154" i="1"/>
  <c r="C12" i="10"/>
  <c r="C19" i="10"/>
  <c r="L242" i="1"/>
  <c r="L324" i="1"/>
  <c r="L246" i="1"/>
  <c r="L260" i="1"/>
  <c r="L261" i="1"/>
  <c r="C26" i="10" s="1"/>
  <c r="L341" i="1"/>
  <c r="E134" i="2" s="1"/>
  <c r="L342" i="1"/>
  <c r="E135" i="2" s="1"/>
  <c r="I655" i="1"/>
  <c r="I660" i="1"/>
  <c r="G651" i="1"/>
  <c r="I659" i="1"/>
  <c r="C42" i="10"/>
  <c r="C32" i="10"/>
  <c r="L366" i="1"/>
  <c r="L374" i="1" s="1"/>
  <c r="G626" i="1" s="1"/>
  <c r="J626" i="1" s="1"/>
  <c r="L367" i="1"/>
  <c r="L368" i="1"/>
  <c r="L369" i="1"/>
  <c r="L370" i="1"/>
  <c r="L371" i="1"/>
  <c r="L372" i="1"/>
  <c r="C29" i="10"/>
  <c r="B2" i="10"/>
  <c r="L336" i="1"/>
  <c r="L337" i="1"/>
  <c r="L338" i="1"/>
  <c r="L339" i="1"/>
  <c r="K343" i="1"/>
  <c r="L511" i="1"/>
  <c r="F539" i="1" s="1"/>
  <c r="L512" i="1"/>
  <c r="F540" i="1" s="1"/>
  <c r="K540" i="1" s="1"/>
  <c r="L513" i="1"/>
  <c r="L514" i="1" s="1"/>
  <c r="F541" i="1"/>
  <c r="L516" i="1"/>
  <c r="G539" i="1" s="1"/>
  <c r="G542" i="1" s="1"/>
  <c r="L517" i="1"/>
  <c r="G540" i="1"/>
  <c r="L518" i="1"/>
  <c r="G541" i="1" s="1"/>
  <c r="L521" i="1"/>
  <c r="H539" i="1" s="1"/>
  <c r="H542" i="1" s="1"/>
  <c r="L522" i="1"/>
  <c r="H540" i="1" s="1"/>
  <c r="L523" i="1"/>
  <c r="H541" i="1"/>
  <c r="L526" i="1"/>
  <c r="I539" i="1" s="1"/>
  <c r="L527" i="1"/>
  <c r="I540" i="1"/>
  <c r="L528" i="1"/>
  <c r="I541" i="1" s="1"/>
  <c r="L531" i="1"/>
  <c r="J539" i="1" s="1"/>
  <c r="J542" i="1" s="1"/>
  <c r="L532" i="1"/>
  <c r="J540" i="1"/>
  <c r="L533" i="1"/>
  <c r="L534" i="1" s="1"/>
  <c r="J541" i="1"/>
  <c r="E123" i="2"/>
  <c r="K262" i="1"/>
  <c r="J262" i="1"/>
  <c r="I262" i="1"/>
  <c r="H262" i="1"/>
  <c r="G262" i="1"/>
  <c r="F262" i="1"/>
  <c r="C123" i="2"/>
  <c r="A1" i="2"/>
  <c r="A2" i="2"/>
  <c r="C9" i="2"/>
  <c r="D9" i="2"/>
  <c r="E9" i="2"/>
  <c r="F9" i="2"/>
  <c r="I431" i="1"/>
  <c r="J9" i="1" s="1"/>
  <c r="C10" i="2"/>
  <c r="D10" i="2"/>
  <c r="E10" i="2"/>
  <c r="F10" i="2"/>
  <c r="F19" i="2" s="1"/>
  <c r="I432" i="1"/>
  <c r="I438" i="1" s="1"/>
  <c r="G632" i="1" s="1"/>
  <c r="J10" i="1"/>
  <c r="G10" i="2" s="1"/>
  <c r="C11" i="2"/>
  <c r="C12" i="2"/>
  <c r="D12" i="2"/>
  <c r="D19" i="2" s="1"/>
  <c r="E12" i="2"/>
  <c r="F12" i="2"/>
  <c r="I433" i="1"/>
  <c r="J12" i="1" s="1"/>
  <c r="G12" i="2" s="1"/>
  <c r="C13" i="2"/>
  <c r="C19" i="2" s="1"/>
  <c r="D13" i="2"/>
  <c r="E13" i="2"/>
  <c r="E19" i="2" s="1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/>
  <c r="J33" i="1" s="1"/>
  <c r="C23" i="2"/>
  <c r="C32" i="2" s="1"/>
  <c r="C43" i="2" s="1"/>
  <c r="D23" i="2"/>
  <c r="E23" i="2"/>
  <c r="F23" i="2"/>
  <c r="F32" i="2" s="1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E32" i="2" s="1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F34" i="2"/>
  <c r="C35" i="2"/>
  <c r="D35" i="2"/>
  <c r="D42" i="2" s="1"/>
  <c r="D43" i="2" s="1"/>
  <c r="E35" i="2"/>
  <c r="E42" i="2" s="1"/>
  <c r="E43" i="2" s="1"/>
  <c r="F35" i="2"/>
  <c r="F42" i="2" s="1"/>
  <c r="F43" i="2" s="1"/>
  <c r="C36" i="2"/>
  <c r="D36" i="2"/>
  <c r="E36" i="2"/>
  <c r="F36" i="2"/>
  <c r="I446" i="1"/>
  <c r="J37" i="1" s="1"/>
  <c r="C37" i="2"/>
  <c r="D37" i="2"/>
  <c r="E37" i="2"/>
  <c r="F37" i="2"/>
  <c r="I447" i="1"/>
  <c r="I450" i="1" s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F48" i="2"/>
  <c r="C49" i="2"/>
  <c r="C54" i="2" s="1"/>
  <c r="E49" i="2"/>
  <c r="E50" i="2"/>
  <c r="C51" i="2"/>
  <c r="D51" i="2"/>
  <c r="D54" i="2" s="1"/>
  <c r="E51" i="2"/>
  <c r="F51" i="2"/>
  <c r="D52" i="2"/>
  <c r="C53" i="2"/>
  <c r="D53" i="2"/>
  <c r="E53" i="2"/>
  <c r="F53" i="2"/>
  <c r="C58" i="2"/>
  <c r="C62" i="2" s="1"/>
  <c r="C59" i="2"/>
  <c r="C61" i="2"/>
  <c r="D61" i="2"/>
  <c r="E61" i="2"/>
  <c r="E62" i="2"/>
  <c r="F61" i="2"/>
  <c r="F62" i="2" s="1"/>
  <c r="G61" i="2"/>
  <c r="G62" i="2" s="1"/>
  <c r="D62" i="2"/>
  <c r="C64" i="2"/>
  <c r="F64" i="2"/>
  <c r="F70" i="2" s="1"/>
  <c r="C65" i="2"/>
  <c r="C70" i="2" s="1"/>
  <c r="C73" i="2" s="1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 s="1"/>
  <c r="C71" i="2"/>
  <c r="D71" i="2"/>
  <c r="E71" i="2"/>
  <c r="C72" i="2"/>
  <c r="E72" i="2"/>
  <c r="C77" i="2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F88" i="2"/>
  <c r="G88" i="2"/>
  <c r="C89" i="2"/>
  <c r="D89" i="2"/>
  <c r="D95" i="2" s="1"/>
  <c r="E89" i="2"/>
  <c r="F89" i="2"/>
  <c r="F95" i="2" s="1"/>
  <c r="G89" i="2"/>
  <c r="C90" i="2"/>
  <c r="D90" i="2"/>
  <c r="E90" i="2"/>
  <c r="G90" i="2"/>
  <c r="G95" i="2" s="1"/>
  <c r="C91" i="2"/>
  <c r="D91" i="2"/>
  <c r="E91" i="2"/>
  <c r="F91" i="2"/>
  <c r="C92" i="2"/>
  <c r="C95" i="2" s="1"/>
  <c r="D92" i="2"/>
  <c r="E92" i="2"/>
  <c r="F92" i="2"/>
  <c r="C93" i="2"/>
  <c r="D93" i="2"/>
  <c r="E93" i="2"/>
  <c r="F93" i="2"/>
  <c r="C94" i="2"/>
  <c r="D94" i="2"/>
  <c r="E94" i="2"/>
  <c r="F94" i="2"/>
  <c r="E95" i="2"/>
  <c r="C101" i="2"/>
  <c r="C105" i="2"/>
  <c r="D107" i="2"/>
  <c r="F107" i="2"/>
  <c r="G107" i="2"/>
  <c r="C112" i="2"/>
  <c r="E114" i="2"/>
  <c r="E115" i="2"/>
  <c r="E116" i="2"/>
  <c r="E117" i="2"/>
  <c r="F120" i="2"/>
  <c r="G120" i="2"/>
  <c r="G137" i="2" s="1"/>
  <c r="C122" i="2"/>
  <c r="E122" i="2"/>
  <c r="D126" i="2"/>
  <c r="D136" i="2"/>
  <c r="E126" i="2"/>
  <c r="F126" i="2"/>
  <c r="K411" i="1"/>
  <c r="K426" i="1" s="1"/>
  <c r="G126" i="2" s="1"/>
  <c r="G136" i="2" s="1"/>
  <c r="K419" i="1"/>
  <c r="K425" i="1"/>
  <c r="L255" i="1"/>
  <c r="C127" i="2"/>
  <c r="E127" i="2"/>
  <c r="E129" i="2"/>
  <c r="L256" i="1"/>
  <c r="C128" i="2" s="1"/>
  <c r="L257" i="1"/>
  <c r="C129" i="2" s="1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F490" i="1"/>
  <c r="B153" i="2" s="1"/>
  <c r="G490" i="1"/>
  <c r="C153" i="2"/>
  <c r="H490" i="1"/>
  <c r="D153" i="2" s="1"/>
  <c r="I490" i="1"/>
  <c r="E153" i="2" s="1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F155" i="2"/>
  <c r="F493" i="1"/>
  <c r="B156" i="2" s="1"/>
  <c r="G493" i="1"/>
  <c r="K493" i="1" s="1"/>
  <c r="C156" i="2"/>
  <c r="H493" i="1"/>
  <c r="D156" i="2" s="1"/>
  <c r="I493" i="1"/>
  <c r="E156" i="2"/>
  <c r="J493" i="1"/>
  <c r="F156" i="2" s="1"/>
  <c r="F19" i="1"/>
  <c r="G607" i="1" s="1"/>
  <c r="G19" i="1"/>
  <c r="G608" i="1" s="1"/>
  <c r="J608" i="1" s="1"/>
  <c r="H19" i="1"/>
  <c r="I19" i="1"/>
  <c r="G610" i="1"/>
  <c r="F33" i="1"/>
  <c r="F44" i="1" s="1"/>
  <c r="H607" i="1" s="1"/>
  <c r="G33" i="1"/>
  <c r="H33" i="1"/>
  <c r="I33" i="1"/>
  <c r="F43" i="1"/>
  <c r="G612" i="1" s="1"/>
  <c r="J612" i="1" s="1"/>
  <c r="G43" i="1"/>
  <c r="G44" i="1" s="1"/>
  <c r="H608" i="1" s="1"/>
  <c r="H43" i="1"/>
  <c r="H44" i="1" s="1"/>
  <c r="H609" i="1" s="1"/>
  <c r="J609" i="1" s="1"/>
  <c r="I43" i="1"/>
  <c r="I44" i="1" s="1"/>
  <c r="H610" i="1" s="1"/>
  <c r="F169" i="1"/>
  <c r="I169" i="1"/>
  <c r="F175" i="1"/>
  <c r="G175" i="1"/>
  <c r="H175" i="1"/>
  <c r="I175" i="1"/>
  <c r="J175" i="1"/>
  <c r="J184" i="1"/>
  <c r="F180" i="1"/>
  <c r="F184" i="1"/>
  <c r="G180" i="1"/>
  <c r="G184" i="1"/>
  <c r="H180" i="1"/>
  <c r="H184" i="1" s="1"/>
  <c r="I180" i="1"/>
  <c r="F203" i="1"/>
  <c r="F249" i="1" s="1"/>
  <c r="F263" i="1" s="1"/>
  <c r="G203" i="1"/>
  <c r="G249" i="1" s="1"/>
  <c r="G263" i="1" s="1"/>
  <c r="H203" i="1"/>
  <c r="I203" i="1"/>
  <c r="J203" i="1"/>
  <c r="J249" i="1" s="1"/>
  <c r="K203" i="1"/>
  <c r="K249" i="1" s="1"/>
  <c r="K263" i="1" s="1"/>
  <c r="F221" i="1"/>
  <c r="G221" i="1"/>
  <c r="H221" i="1"/>
  <c r="H249" i="1" s="1"/>
  <c r="H263" i="1" s="1"/>
  <c r="I221" i="1"/>
  <c r="J221" i="1"/>
  <c r="K221" i="1"/>
  <c r="F239" i="1"/>
  <c r="G239" i="1"/>
  <c r="H239" i="1"/>
  <c r="I239" i="1"/>
  <c r="I249" i="1"/>
  <c r="I263" i="1"/>
  <c r="J239" i="1"/>
  <c r="K239" i="1"/>
  <c r="F248" i="1"/>
  <c r="L248" i="1" s="1"/>
  <c r="G248" i="1"/>
  <c r="H248" i="1"/>
  <c r="I248" i="1"/>
  <c r="J248" i="1"/>
  <c r="K248" i="1"/>
  <c r="L262" i="1"/>
  <c r="F282" i="1"/>
  <c r="G282" i="1"/>
  <c r="G330" i="1" s="1"/>
  <c r="G344" i="1" s="1"/>
  <c r="H282" i="1"/>
  <c r="I282" i="1"/>
  <c r="F301" i="1"/>
  <c r="F330" i="1" s="1"/>
  <c r="F344" i="1" s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I330" i="1" s="1"/>
  <c r="I344" i="1" s="1"/>
  <c r="J329" i="1"/>
  <c r="K329" i="1"/>
  <c r="F354" i="1"/>
  <c r="G354" i="1"/>
  <c r="H354" i="1"/>
  <c r="I354" i="1"/>
  <c r="G62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G400" i="1" s="1"/>
  <c r="H635" i="1" s="1"/>
  <c r="H385" i="1"/>
  <c r="H400" i="1" s="1"/>
  <c r="H634" i="1" s="1"/>
  <c r="I385" i="1"/>
  <c r="I400" i="1" s="1"/>
  <c r="F393" i="1"/>
  <c r="G393" i="1"/>
  <c r="H393" i="1"/>
  <c r="I393" i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J426" i="1"/>
  <c r="L421" i="1"/>
  <c r="L425" i="1" s="1"/>
  <c r="L422" i="1"/>
  <c r="L423" i="1"/>
  <c r="L424" i="1"/>
  <c r="F425" i="1"/>
  <c r="G425" i="1"/>
  <c r="H425" i="1"/>
  <c r="I425" i="1"/>
  <c r="J425" i="1"/>
  <c r="F426" i="1"/>
  <c r="I426" i="1"/>
  <c r="F438" i="1"/>
  <c r="G629" i="1" s="1"/>
  <c r="G438" i="1"/>
  <c r="G630" i="1"/>
  <c r="H438" i="1"/>
  <c r="F444" i="1"/>
  <c r="G444" i="1"/>
  <c r="H444" i="1"/>
  <c r="H451" i="1" s="1"/>
  <c r="H631" i="1" s="1"/>
  <c r="J631" i="1" s="1"/>
  <c r="I444" i="1"/>
  <c r="F450" i="1"/>
  <c r="F451" i="1" s="1"/>
  <c r="H629" i="1" s="1"/>
  <c r="G450" i="1"/>
  <c r="H450" i="1"/>
  <c r="G451" i="1"/>
  <c r="H630" i="1" s="1"/>
  <c r="J630" i="1" s="1"/>
  <c r="F460" i="1"/>
  <c r="G460" i="1"/>
  <c r="G466" i="1"/>
  <c r="H613" i="1"/>
  <c r="H460" i="1"/>
  <c r="H466" i="1" s="1"/>
  <c r="H614" i="1" s="1"/>
  <c r="J614" i="1" s="1"/>
  <c r="I460" i="1"/>
  <c r="J460" i="1"/>
  <c r="F464" i="1"/>
  <c r="G464" i="1"/>
  <c r="H464" i="1"/>
  <c r="I464" i="1"/>
  <c r="J464" i="1"/>
  <c r="J466" i="1" s="1"/>
  <c r="H616" i="1" s="1"/>
  <c r="I466" i="1"/>
  <c r="H615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I535" i="1" s="1"/>
  <c r="J514" i="1"/>
  <c r="K514" i="1"/>
  <c r="F519" i="1"/>
  <c r="G519" i="1"/>
  <c r="H519" i="1"/>
  <c r="H535" i="1" s="1"/>
  <c r="I519" i="1"/>
  <c r="J519" i="1"/>
  <c r="K519" i="1"/>
  <c r="K535" i="1" s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J535" i="1" s="1"/>
  <c r="K534" i="1"/>
  <c r="L547" i="1"/>
  <c r="L548" i="1"/>
  <c r="L549" i="1"/>
  <c r="F550" i="1"/>
  <c r="G550" i="1"/>
  <c r="H550" i="1"/>
  <c r="I550" i="1"/>
  <c r="J550" i="1"/>
  <c r="J561" i="1" s="1"/>
  <c r="K550" i="1"/>
  <c r="L550" i="1"/>
  <c r="L561" i="1" s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58" i="1"/>
  <c r="L559" i="1"/>
  <c r="F560" i="1"/>
  <c r="G560" i="1"/>
  <c r="H560" i="1"/>
  <c r="I560" i="1"/>
  <c r="J560" i="1"/>
  <c r="K560" i="1"/>
  <c r="L560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/>
  <c r="I588" i="1"/>
  <c r="J588" i="1"/>
  <c r="H641" i="1"/>
  <c r="K592" i="1"/>
  <c r="K593" i="1"/>
  <c r="K594" i="1"/>
  <c r="H595" i="1"/>
  <c r="I595" i="1"/>
  <c r="J595" i="1"/>
  <c r="K595" i="1"/>
  <c r="G638" i="1"/>
  <c r="F604" i="1"/>
  <c r="G604" i="1"/>
  <c r="H604" i="1"/>
  <c r="I604" i="1"/>
  <c r="J604" i="1"/>
  <c r="K604" i="1"/>
  <c r="G609" i="1"/>
  <c r="G613" i="1"/>
  <c r="J613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31" i="1"/>
  <c r="G633" i="1"/>
  <c r="G634" i="1"/>
  <c r="G635" i="1"/>
  <c r="H640" i="1"/>
  <c r="G641" i="1"/>
  <c r="J641" i="1"/>
  <c r="G642" i="1"/>
  <c r="H642" i="1"/>
  <c r="J642" i="1"/>
  <c r="G643" i="1"/>
  <c r="J643" i="1" s="1"/>
  <c r="H643" i="1"/>
  <c r="G644" i="1"/>
  <c r="J644" i="1" s="1"/>
  <c r="H644" i="1"/>
  <c r="G645" i="1"/>
  <c r="J645" i="1" s="1"/>
  <c r="H645" i="1"/>
  <c r="E54" i="2"/>
  <c r="D17" i="13"/>
  <c r="C17" i="13" s="1"/>
  <c r="D14" i="13"/>
  <c r="C14" i="13"/>
  <c r="D7" i="13"/>
  <c r="C7" i="13" s="1"/>
  <c r="C23" i="10"/>
  <c r="E105" i="2"/>
  <c r="I184" i="1"/>
  <c r="G155" i="2"/>
  <c r="A40" i="12"/>
  <c r="F122" i="2"/>
  <c r="F136" i="2"/>
  <c r="F137" i="2"/>
  <c r="H561" i="1"/>
  <c r="F561" i="1"/>
  <c r="C83" i="2"/>
  <c r="L343" i="1"/>
  <c r="D119" i="2"/>
  <c r="D120" i="2"/>
  <c r="D137" i="2" s="1"/>
  <c r="C115" i="2"/>
  <c r="C113" i="2"/>
  <c r="C110" i="2"/>
  <c r="E102" i="2"/>
  <c r="F651" i="1"/>
  <c r="I651" i="1" s="1"/>
  <c r="C20" i="10"/>
  <c r="C18" i="10"/>
  <c r="C114" i="2"/>
  <c r="E8" i="13"/>
  <c r="C8" i="13" s="1"/>
  <c r="F104" i="1"/>
  <c r="F466" i="1"/>
  <c r="H612" i="1" s="1"/>
  <c r="L393" i="1"/>
  <c r="C131" i="2" s="1"/>
  <c r="C42" i="2"/>
  <c r="D6" i="13"/>
  <c r="C6" i="13"/>
  <c r="C6" i="10"/>
  <c r="H33" i="13"/>
  <c r="C25" i="13"/>
  <c r="C5" i="10"/>
  <c r="D18" i="13"/>
  <c r="C18" i="13" s="1"/>
  <c r="E16" i="13"/>
  <c r="C16" i="13"/>
  <c r="F54" i="2"/>
  <c r="F55" i="2" s="1"/>
  <c r="A31" i="12"/>
  <c r="C4" i="10"/>
  <c r="C7" i="10"/>
  <c r="H185" i="1" l="1"/>
  <c r="G619" i="1" s="1"/>
  <c r="J619" i="1" s="1"/>
  <c r="G96" i="2"/>
  <c r="K541" i="1"/>
  <c r="C96" i="2"/>
  <c r="D31" i="13"/>
  <c r="C31" i="13" s="1"/>
  <c r="L330" i="1"/>
  <c r="L344" i="1" s="1"/>
  <c r="G623" i="1" s="1"/>
  <c r="J623" i="1" s="1"/>
  <c r="F650" i="1"/>
  <c r="L249" i="1"/>
  <c r="L263" i="1" s="1"/>
  <c r="G622" i="1" s="1"/>
  <c r="J622" i="1" s="1"/>
  <c r="C13" i="13"/>
  <c r="E33" i="13"/>
  <c r="D35" i="13" s="1"/>
  <c r="J635" i="1"/>
  <c r="G156" i="2"/>
  <c r="I542" i="1"/>
  <c r="F542" i="1"/>
  <c r="K539" i="1"/>
  <c r="K542" i="1" s="1"/>
  <c r="L400" i="1"/>
  <c r="C130" i="2"/>
  <c r="C133" i="2" s="1"/>
  <c r="C5" i="13"/>
  <c r="J634" i="1"/>
  <c r="J629" i="1"/>
  <c r="J624" i="1"/>
  <c r="J610" i="1"/>
  <c r="J19" i="1"/>
  <c r="G611" i="1" s="1"/>
  <c r="G9" i="2"/>
  <c r="G19" i="2" s="1"/>
  <c r="J633" i="1"/>
  <c r="E136" i="2"/>
  <c r="J263" i="1"/>
  <c r="H638" i="1"/>
  <c r="J638" i="1" s="1"/>
  <c r="C107" i="2"/>
  <c r="J43" i="1"/>
  <c r="G36" i="2"/>
  <c r="G42" i="2" s="1"/>
  <c r="F185" i="1"/>
  <c r="G617" i="1" s="1"/>
  <c r="J617" i="1" s="1"/>
  <c r="C38" i="10"/>
  <c r="G153" i="2"/>
  <c r="J607" i="1"/>
  <c r="G73" i="2"/>
  <c r="F73" i="2"/>
  <c r="F96" i="2" s="1"/>
  <c r="G621" i="1"/>
  <c r="J621" i="1" s="1"/>
  <c r="G636" i="1"/>
  <c r="E120" i="2"/>
  <c r="G654" i="1"/>
  <c r="I451" i="1"/>
  <c r="H632" i="1" s="1"/>
  <c r="J632" i="1" s="1"/>
  <c r="E96" i="2"/>
  <c r="I185" i="1"/>
  <c r="G620" i="1" s="1"/>
  <c r="J620" i="1" s="1"/>
  <c r="C11" i="10"/>
  <c r="L354" i="1"/>
  <c r="D77" i="2"/>
  <c r="D83" i="2" s="1"/>
  <c r="C124" i="2"/>
  <c r="C136" i="2" s="1"/>
  <c r="E101" i="2"/>
  <c r="E107" i="2" s="1"/>
  <c r="E112" i="2"/>
  <c r="G652" i="1"/>
  <c r="D15" i="13"/>
  <c r="C15" i="13" s="1"/>
  <c r="G22" i="2"/>
  <c r="G32" i="2" s="1"/>
  <c r="C111" i="2"/>
  <c r="C120" i="2" s="1"/>
  <c r="G640" i="1"/>
  <c r="J640" i="1" s="1"/>
  <c r="C135" i="2"/>
  <c r="D48" i="2"/>
  <c r="D55" i="2" s="1"/>
  <c r="L239" i="1"/>
  <c r="H650" i="1" s="1"/>
  <c r="H654" i="1" s="1"/>
  <c r="F652" i="1"/>
  <c r="I652" i="1" s="1"/>
  <c r="C10" i="10"/>
  <c r="C35" i="10"/>
  <c r="G639" i="1"/>
  <c r="J639" i="1" s="1"/>
  <c r="L604" i="1"/>
  <c r="L529" i="1"/>
  <c r="L535" i="1" s="1"/>
  <c r="D19" i="13"/>
  <c r="C19" i="13" s="1"/>
  <c r="K490" i="1"/>
  <c r="C116" i="2"/>
  <c r="K330" i="1"/>
  <c r="K344" i="1" s="1"/>
  <c r="C106" i="2"/>
  <c r="F33" i="13"/>
  <c r="G615" i="1"/>
  <c r="J615" i="1" s="1"/>
  <c r="C21" i="10"/>
  <c r="C13" i="10"/>
  <c r="L519" i="1"/>
  <c r="C137" i="2" l="1"/>
  <c r="D33" i="13"/>
  <c r="D36" i="13" s="1"/>
  <c r="F654" i="1"/>
  <c r="I650" i="1"/>
  <c r="I654" i="1" s="1"/>
  <c r="G627" i="1"/>
  <c r="J627" i="1" s="1"/>
  <c r="H636" i="1"/>
  <c r="G662" i="1"/>
  <c r="G657" i="1"/>
  <c r="C36" i="10"/>
  <c r="C41" i="10"/>
  <c r="D35" i="10" s="1"/>
  <c r="E137" i="2"/>
  <c r="J611" i="1"/>
  <c r="J636" i="1"/>
  <c r="G43" i="2"/>
  <c r="H657" i="1"/>
  <c r="H662" i="1"/>
  <c r="C27" i="10"/>
  <c r="G625" i="1"/>
  <c r="J625" i="1" s="1"/>
  <c r="J44" i="1"/>
  <c r="H611" i="1" s="1"/>
  <c r="G616" i="1"/>
  <c r="D96" i="2"/>
  <c r="D36" i="10" l="1"/>
  <c r="I657" i="1"/>
  <c r="I662" i="1"/>
  <c r="F657" i="1"/>
  <c r="F662" i="1"/>
  <c r="D37" i="10"/>
  <c r="D41" i="10" s="1"/>
  <c r="D40" i="10"/>
  <c r="D39" i="10"/>
  <c r="C28" i="10"/>
  <c r="J616" i="1"/>
  <c r="H646" i="1"/>
  <c r="D38" i="10"/>
  <c r="D20" i="10" l="1"/>
  <c r="C30" i="10"/>
  <c r="D22" i="10"/>
  <c r="D19" i="10"/>
  <c r="D12" i="10"/>
  <c r="D18" i="10"/>
  <c r="D25" i="10"/>
  <c r="D26" i="10"/>
  <c r="D17" i="10"/>
  <c r="D16" i="10"/>
  <c r="D24" i="10"/>
  <c r="D23" i="10"/>
  <c r="D15" i="10"/>
  <c r="D11" i="10"/>
  <c r="D10" i="10"/>
  <c r="D13" i="10"/>
  <c r="D21" i="10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56619D6-5735-4E09-999F-C3EB0D77C06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3710A7E-2C5C-4DF5-BB3E-DBEE89D338E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B47A63B-C5A7-49FC-97E0-1F3AF8C361B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F07F18C-BD6B-41B6-AA54-BCB56C154F0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4792738-3269-4719-BBAC-5E5A3DF3671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968BA02-44FE-457B-8DF7-AC4C37FEAB2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9167EEF-7453-46AE-A111-4F8BEE2851A8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481644C-BC64-4567-9EDC-47CAE9D87E5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FACC945-A9CA-44F4-AF16-F55055A9BD0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43637CB-F653-478B-B9D7-FD5A1EEFA4F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7845040-0F1E-4E08-ACC8-11710F66C2D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5AAF90A-F30A-4B78-9A63-40F18F04566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<sst xmlns="http://schemas.openxmlformats.org/spreadsheetml/2006/main" count="3872" uniqueCount="899">
  <si>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</si>
  <si>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</si>
  <si>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</si>
  <si>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</si>
  <si>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</si>
  <si>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</si>
  <si>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</si>
  <si>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</si>
  <si>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</si>
  <si>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</si>
  <si>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</si>
  <si>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</si>
  <si>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</si>
  <si>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</si>
  <si>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</si>
  <si>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</si>
  <si>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</si>
  <si>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</si>
  <si>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</si>
  <si>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</si>
  <si>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</si>
  <si>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</si>
  <si>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</si>
  <si>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</si>
  <si>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</si>
  <si>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</si>
  <si>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</si>
  <si>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</si>
  <si>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</si>
  <si>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</si>
  <si>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</si>
  <si>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</si>
  <si>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</si>
  <si>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</si>
  <si>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</si>
  <si>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</si>
  <si>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</si>
  <si>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</si>
  <si>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</si>
  <si>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</si>
  <si>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</si>
  <si>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</si>
  <si>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</si>
  <si>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</si>
  <si>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</si>
  <si>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</si>
  <si>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</si>
  <si>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</si>
  <si>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</si>
  <si>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</si>
  <si>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</si>
  <si>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</si>
  <si>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</si>
  <si>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</si>
  <si>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</si>
  <si>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</si>
  <si>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</si>
  <si>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</si>
  <si>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</si>
  <si>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</si>
  <si>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</si>
  <si>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</si>
  <si>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</si>
  <si>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</si>
  <si>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</si>
  <si>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</si>
  <si>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</si>
  <si>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</si>
  <si>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</si>
  <si>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</si>
  <si>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</si>
  <si>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</si>
  <si>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</si>
  <si>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</si>
  <si>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</si>
  <si>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</si>
  <si>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</si>
  <si>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</si>
  <si>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</si>
  <si>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</si>
  <si>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</si>
  <si>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</si>
  <si>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</si>
  <si>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</si>
  <si>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</si>
  <si>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</si>
  <si>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</si>
  <si>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</si>
  <si>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</si>
  <si>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</si>
  <si>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</si>
  <si>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</si>
  <si>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</si>
  <si>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</si>
  <si>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</si>
  <si>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</si>
  <si>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</si>
  <si>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</si>
  <si>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</si>
  <si>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</si>
  <si>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</si>
  <si>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</si>
  <si>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</si>
  <si>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</si>
  <si>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</si>
  <si>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</si>
  <si>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</si>
  <si>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</si>
  <si>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</si>
  <si>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</si>
  <si>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</si>
  <si>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</si>
  <si>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</si>
  <si>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</si>
  <si>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</si>
  <si>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</si>
  <si>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</si>
  <si>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</si>
  <si>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</si>
  <si>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</si>
  <si>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</si>
  <si>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</si>
  <si>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</si>
  <si>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</si>
  <si>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</si>
  <si>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</si>
  <si>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</si>
  <si>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</si>
  <si>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</si>
  <si>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</si>
  <si>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</si>
  <si>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</si>
  <si>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</si>
  <si>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</si>
  <si>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</si>
  <si>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</si>
  <si>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</si>
  <si>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</si>
  <si>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</si>
  <si>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</si>
  <si>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</si>
  <si>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</si>
  <si>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</si>
  <si>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</si>
  <si>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</si>
  <si>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</si>
  <si>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</si>
  <si>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</si>
  <si>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</si>
  <si>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</si>
  <si>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</si>
  <si>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</si>
  <si>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</si>
  <si>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</si>
  <si>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</si>
  <si>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</si>
  <si>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</si>
  <si>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</si>
  <si>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</si>
  <si>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</si>
  <si>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</si>
  <si>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</si>
  <si>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</si>
  <si>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</si>
  <si>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</si>
  <si>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</si>
  <si>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</si>
  <si>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</si>
  <si>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</si>
  <si>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</si>
  <si>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</si>
  <si>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</si>
  <si>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</si>
  <si>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</si>
  <si>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</si>
  <si>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</si>
  <si>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</si>
  <si>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</si>
  <si>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</si>
  <si>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</si>
  <si>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</si>
  <si>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</si>
  <si>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</si>
  <si>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</si>
  <si>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</si>
  <si>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</si>
  <si>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</si>
  <si>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</si>
  <si>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</si>
  <si>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</si>
  <si>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</si>
  <si>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</si>
  <si>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</si>
  <si>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</si>
  <si>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</si>
  <si>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</si>
  <si>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</si>
  <si>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</si>
  <si>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</si>
  <si>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</si>
  <si>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</si>
  <si>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</si>
  <si>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</si>
  <si>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</si>
  <si>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</si>
  <si>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</si>
  <si>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</si>
  <si>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</si>
  <si>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</si>
  <si>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</si>
  <si>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</si>
  <si>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</si>
  <si>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</si>
  <si>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</si>
  <si>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</si>
  <si>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</si>
  <si>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</si>
  <si>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</si>
  <si>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</si>
  <si>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</si>
  <si>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</si>
  <si>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</si>
  <si>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</si>
  <si>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</si>
  <si>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</si>
  <si>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</si>
  <si>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</si>
  <si>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</si>
  <si>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</si>
  <si>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</si>
  <si>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</si>
  <si>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</si>
  <si>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</si>
  <si>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</si>
  <si>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</si>
  <si>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</si>
  <si>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</si>
  <si>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</si>
  <si>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</si>
  <si>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</si>
  <si>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</si>
  <si>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</si>
  <si>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</si>
  <si>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</si>
  <si>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</si>
  <si>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</si>
  <si>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</si>
  <si>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</si>
  <si>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</si>
  <si>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</si>
  <si>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</si>
  <si>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</si>
  <si>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</si>
  <si>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</si>
  <si>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</si>
  <si>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</si>
  <si>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</si>
  <si>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</si>
  <si>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</si>
  <si>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</si>
  <si>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</si>
  <si>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</si>
  <si>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</si>
  <si>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</si>
  <si>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</si>
  <si>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</si>
  <si>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</si>
  <si>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</si>
  <si>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</si>
  <si>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</si>
  <si>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</si>
  <si>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</si>
  <si>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</si>
  <si>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</si>
  <si>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</si>
  <si>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</si>
  <si>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</si>
  <si>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</si>
  <si>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</si>
  <si>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</si>
  <si>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</si>
  <si>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</si>
  <si>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</si>
  <si>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</si>
  <si>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</si>
  <si>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</si>
  <si>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</si>
  <si>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</si>
  <si>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</si>
  <si>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</si>
  <si>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</si>
  <si>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</si>
  <si>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</si>
  <si>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</si>
  <si>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</si>
  <si>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</si>
  <si>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</si>
  <si>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</si>
  <si>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</si>
  <si>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</si>
  <si>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</si>
  <si>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</si>
  <si>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</si>
  <si>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</si>
  <si>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</si>
  <si>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</si>
  <si>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</si>
  <si>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</si>
  <si>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</si>
  <si>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</si>
  <si>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</si>
  <si>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</si>
  <si>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</si>
  <si>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</si>
  <si>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</si>
  <si>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</si>
  <si>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</si>
  <si>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</si>
  <si>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</si>
  <si>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</si>
  <si>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</si>
  <si>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</si>
  <si>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</si>
  <si>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</si>
  <si>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</si>
  <si>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</si>
  <si>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</si>
  <si>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</si>
  <si>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</si>
  <si>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</si>
  <si>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</si>
  <si>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</si>
  <si>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</si>
  <si>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</si>
  <si>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</si>
  <si>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</si>
  <si>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</si>
  <si>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</si>
  <si>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</si>
  <si>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</si>
  <si>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</si>
  <si>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</si>
  <si>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</si>
  <si>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</si>
  <si>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</si>
  <si>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</si>
  <si>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</si>
  <si>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</si>
  <si>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</si>
  <si>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</si>
  <si>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</si>
  <si>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</si>
  <si>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</si>
  <si>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</si>
  <si>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</si>
  <si>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</si>
  <si>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</si>
  <si>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</si>
  <si>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</si>
  <si>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</si>
  <si>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</si>
  <si>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</si>
  <si>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</si>
  <si>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</si>
  <si>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</si>
  <si>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</si>
  <si>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</si>
  <si>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</si>
  <si>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</si>
  <si>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</si>
  <si>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</si>
  <si>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</si>
  <si>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</si>
  <si>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</si>
  <si>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</si>
  <si>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</si>
  <si>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</si>
  <si>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</si>
  <si>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</si>
  <si>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</si>
  <si>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</si>
  <si>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</si>
  <si>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</si>
  <si>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</si>
  <si>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</si>
  <si>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</si>
  <si>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</si>
  <si>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</si>
  <si>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</si>
  <si>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</si>
  <si>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</si>
  <si>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</si>
  <si>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</si>
  <si>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</si>
  <si>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</si>
  <si>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</si>
  <si>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</si>
  <si>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</si>
  <si>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</si>
  <si>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</si>
  <si>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</si>
  <si>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</si>
  <si>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</si>
  <si>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</si>
  <si>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</si>
  <si>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</si>
  <si>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</si>
  <si>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</si>
  <si>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</si>
  <si>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</si>
  <si>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</si>
  <si>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</si>
  <si>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</si>
  <si>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</si>
  <si>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</si>
  <si>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</si>
  <si>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</si>
  <si>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</si>
  <si>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</si>
  <si>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</si>
  <si>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</si>
  <si>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</si>
  <si>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</si>
  <si>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</si>
  <si>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</si>
  <si>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</si>
  <si>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</si>
  <si>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</si>
  <si>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</si>
  <si>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</si>
  <si>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</si>
  <si>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</si>
  <si>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</si>
  <si>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</si>
  <si>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</si>
  <si>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</si>
  <si>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</si>
  <si>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</si>
  <si>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</si>
  <si>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</si>
  <si>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</si>
  <si>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</si>
  <si>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</si>
  <si>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</si>
  <si>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</si>
  <si>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</si>
  <si>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</si>
  <si>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</si>
  <si>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</si>
  <si>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</si>
  <si>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</si>
  <si>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</si>
  <si>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</si>
  <si>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</si>
  <si>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</si>
  <si>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</si>
  <si>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</si>
  <si>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</si>
  <si>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</si>
  <si>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</si>
  <si>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</si>
  <si>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</si>
  <si>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</si>
  <si>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</si>
  <si>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</si>
  <si>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</si>
  <si>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</si>
  <si>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</si>
  <si>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</si>
  <si>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</si>
  <si>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</si>
  <si>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</si>
  <si>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</si>
  <si>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</si>
  <si>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</si>
  <si>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</si>
  <si>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</si>
  <si>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</si>
  <si>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</si>
  <si>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</si>
  <si>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</si>
  <si>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</si>
  <si>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</si>
  <si>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</si>
  <si>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</si>
  <si>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</si>
  <si>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</si>
  <si>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</si>
  <si>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</si>
  <si>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</si>
  <si>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</si>
  <si>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</si>
  <si>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</si>
  <si>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</si>
  <si>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</si>
  <si>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</si>
  <si>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</si>
  <si>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</si>
  <si>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</si>
  <si>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</si>
  <si>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</si>
  <si>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</si>
  <si>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</si>
  <si>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</si>
  <si>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</si>
  <si>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</si>
  <si>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</si>
  <si>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</si>
  <si>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</si>
  <si>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</si>
  <si>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</si>
  <si>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</si>
  <si>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</si>
  <si>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</si>
  <si>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</si>
  <si>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</si>
  <si>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</si>
  <si>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</si>
  <si>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</si>
  <si>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</si>
  <si>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</si>
  <si>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</si>
  <si>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</si>
  <si>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</si>
  <si>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</si>
  <si>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</si>
  <si>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</si>
  <si>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</si>
  <si>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</si>
  <si>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</si>
  <si>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</si>
  <si>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</si>
  <si>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</si>
  <si>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</si>
  <si>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</si>
  <si>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</si>
  <si>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</si>
  <si>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</si>
  <si>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</si>
  <si>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</si>
  <si>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</si>
  <si>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</si>
  <si>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</si>
  <si>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</si>
  <si>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</si>
  <si>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</si>
  <si>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</si>
  <si>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</si>
  <si>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</si>
  <si>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</si>
  <si>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</si>
  <si>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</si>
  <si>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</si>
  <si>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</si>
  <si>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</si>
  <si>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</si>
  <si>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</si>
  <si>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</si>
  <si>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</si>
  <si>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</si>
  <si>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</si>
  <si>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</si>
  <si>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</si>
  <si>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</si>
  <si>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</si>
  <si>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</si>
  <si>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</si>
  <si>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</si>
  <si>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</si>
  <si>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</si>
  <si>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</si>
  <si>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</si>
  <si>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</si>
  <si>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</si>
  <si>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</si>
  <si>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</si>
  <si>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</si>
  <si>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</si>
  <si>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</si>
  <si>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</si>
  <si>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</si>
  <si>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</si>
  <si>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</si>
  <si>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</si>
  <si>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</si>
  <si>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</si>
  <si>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</si>
  <si>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</si>
  <si>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</si>
  <si>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</si>
  <si>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</si>
  <si>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</si>
  <si>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</si>
  <si>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</si>
  <si>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</si>
  <si>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</si>
  <si>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</si>
  <si>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</si>
  <si>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</si>
  <si>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</si>
  <si>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</si>
  <si>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</si>
  <si>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</si>
  <si>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</si>
  <si>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</si>
  <si>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</si>
  <si>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</si>
  <si>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</si>
  <si>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</si>
  <si>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</si>
  <si>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</si>
  <si>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</si>
  <si>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</si>
  <si>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</si>
  <si>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</si>
  <si>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</si>
  <si>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</si>
  <si>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</si>
  <si>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</si>
  <si>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</si>
  <si>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</si>
  <si>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</si>
  <si>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</si>
  <si>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</si>
  <si>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</si>
  <si>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</si>
  <si>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</si>
  <si>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</si>
  <si>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</si>
  <si>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</si>
  <si>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</si>
  <si>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</si>
  <si>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</si>
  <si>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</si>
  <si>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</si>
  <si>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</si>
  <si>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</si>
  <si>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</si>
  <si>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</si>
  <si>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</si>
  <si>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</si>
  <si>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</si>
  <si>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</si>
  <si>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</si>
  <si>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</si>
  <si>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</si>
  <si>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</si>
  <si>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</si>
  <si>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</si>
  <si>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</si>
  <si>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</si>
  <si>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</si>
  <si>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</si>
  <si>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</si>
  <si>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</si>
  <si>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</si>
  <si>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</si>
  <si>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</si>
  <si>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</si>
  <si>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</si>
  <si>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</si>
  <si>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</si>
  <si>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</si>
  <si>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</si>
  <si>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</si>
  <si>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</si>
  <si>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</si>
  <si>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</si>
  <si>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</si>
  <si>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</si>
  <si>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</si>
  <si>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</si>
  <si>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</si>
  <si>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</si>
  <si>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</si>
  <si>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</si>
  <si>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</si>
  <si>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</si>
  <si>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</si>
  <si>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</si>
  <si>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</si>
  <si>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</si>
  <si>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</si>
  <si>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</si>
  <si>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</si>
  <si>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</si>
  <si>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</si>
  <si>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</si>
  <si>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</si>
  <si>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</si>
  <si>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</si>
  <si>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</si>
  <si>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</si>
  <si>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</si>
  <si>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</si>
  <si>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</si>
  <si>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</si>
  <si>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</si>
  <si>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</si>
  <si>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</si>
  <si>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</si>
  <si>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</si>
  <si>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</si>
  <si>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</si>
  <si>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</si>
  <si>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</si>
  <si>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</si>
  <si>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</si>
  <si>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</si>
  <si>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</si>
  <si>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</si>
  <si>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</si>
  <si>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</si>
  <si>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</si>
  <si>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</si>
  <si>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</si>
  <si>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</si>
  <si>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</si>
  <si>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</si>
  <si>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</si>
  <si>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</si>
  <si>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</si>
  <si>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</si>
  <si>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</si>
  <si>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</si>
  <si>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</si>
  <si>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</si>
  <si>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</si>
  <si>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</si>
  <si>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</si>
  <si>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</si>
  <si>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</si>
  <si>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</si>
  <si>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</si>
  <si>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</si>
  <si>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</si>
  <si>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</si>
  <si>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</si>
  <si>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</si>
  <si>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</si>
  <si>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</si>
  <si>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</si>
  <si>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</si>
  <si>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</si>
  <si>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</si>
  <si>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</si>
  <si>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</si>
  <si>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</si>
  <si>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</si>
  <si>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</si>
  <si>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</si>
  <si>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</si>
  <si>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</si>
  <si>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</si>
  <si>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</si>
  <si>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</si>
  <si>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</si>
  <si>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</si>
  <si>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</si>
  <si>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</si>
  <si>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</si>
  <si>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</si>
  <si>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</si>
  <si>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</si>
  <si>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</si>
  <si>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</si>
  <si>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</si>
  <si>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</si>
  <si>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</si>
  <si>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</si>
  <si>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</si>
  <si>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</si>
  <si>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</si>
  <si>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</si>
  <si>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</si>
  <si>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</si>
  <si>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</si>
  <si>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</si>
  <si>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</si>
  <si>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</si>
  <si>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</si>
  <si>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</si>
  <si>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</si>
  <si>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</si>
  <si>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</si>
  <si>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</si>
  <si>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</si>
  <si>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</si>
  <si>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</si>
  <si>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</si>
  <si>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</si>
  <si>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</si>
  <si>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</si>
  <si>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</si>
  <si>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</si>
  <si>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</si>
  <si>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</si>
  <si>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</si>
  <si>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</si>
  <si>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</si>
  <si>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</si>
  <si>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</si>
  <si>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</si>
  <si>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</si>
  <si>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</si>
  <si>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</si>
  <si>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</si>
  <si>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</si>
  <si>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</si>
  <si>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</si>
  <si>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</si>
  <si>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</si>
  <si>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</si>
  <si>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</si>
  <si>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</si>
  <si>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</si>
  <si>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</si>
  <si>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</si>
  <si>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</si>
  <si>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</si>
  <si>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</si>
  <si>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</si>
  <si>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</si>
  <si>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</si>
  <si>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</si>
  <si>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</si>
  <si>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</si>
  <si>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</si>
  <si>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</si>
  <si>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</si>
  <si>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</si>
  <si>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</si>
  <si>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</si>
  <si>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</si>
  <si>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</si>
  <si>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</si>
  <si>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</si>
  <si>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</si>
  <si>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</si>
  <si>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</si>
  <si>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</si>
  <si>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</si>
  <si>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</si>
  <si>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</si>
  <si>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</si>
  <si>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</si>
  <si>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</si>
  <si>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</si>
  <si>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</si>
  <si>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</si>
  <si>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</si>
  <si>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</si>
  <si>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</si>
  <si>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</si>
  <si>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</si>
  <si>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</si>
  <si>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</si>
  <si>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</si>
  <si>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</si>
  <si>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</si>
  <si>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</si>
  <si>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</si>
  <si>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</si>
  <si>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</si>
  <si>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</si>
  <si>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</si>
  <si>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</si>
  <si>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</si>
  <si>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</si>
  <si>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</si>
  <si>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</si>
  <si>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</si>
  <si>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</si>
  <si>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</si>
  <si>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</si>
  <si>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</si>
  <si>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</si>
  <si>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</si>
  <si>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</si>
  <si>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</si>
  <si>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</si>
  <si>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</si>
  <si>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</si>
  <si>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</si>
  <si>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</si>
  <si>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</si>
  <si>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</si>
  <si>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</si>
  <si>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</si>
  <si>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</si>
  <si>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</si>
  <si>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</si>
  <si>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</si>
  <si>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</si>
  <si>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 xml:space="preserve">interest added to the fund balance </t>
  </si>
  <si>
    <t>Amount was added into the 08-09 balance but was</t>
  </si>
  <si>
    <t>a  refund of tuition payment in 09-10, as such it</t>
  </si>
  <si>
    <t>needed to reduce the prior year fund balance.</t>
  </si>
  <si>
    <t>Surry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</si>
</sst>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8682-187C-464D-9851-A61E9244112B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519</v>
      </c>
      <c r="C2" s="21">
        <v>519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168421.54</v>
      </c>
      <c r="G9" s="18" t="s">
        <v>310</v>
      </c>
      <c r="H9" s="18" t="s">
        <v>310</v>
      </c>
      <c r="I9" s="18" t="s">
        <v>310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120000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168421.54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120000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6257.79-185.25</f>
        <v>6072.54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6072.54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120000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162349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162349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120000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168421.54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120000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583090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583090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2177.4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13200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16732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32109.4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615199.4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95554.92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178176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36661.08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310392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310392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925591.4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120000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209164.69</v>
      </c>
      <c r="I189" s="18"/>
      <c r="J189" s="18"/>
      <c r="K189" s="18"/>
      <c r="L189" s="19">
        <f>SUM(F189:K189)</f>
        <v>209164.69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35358.21</v>
      </c>
      <c r="I190" s="18"/>
      <c r="J190" s="18"/>
      <c r="K190" s="18"/>
      <c r="L190" s="19">
        <f>SUM(F190:K190)</f>
        <v>35358.21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13469.05</v>
      </c>
      <c r="I196" s="18"/>
      <c r="J196" s="18"/>
      <c r="K196" s="18"/>
      <c r="L196" s="19">
        <f t="shared" si="0"/>
        <v>13469.05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>
        <v>87.5</v>
      </c>
      <c r="H197" s="18">
        <v>6066.75</v>
      </c>
      <c r="I197" s="18"/>
      <c r="J197" s="18"/>
      <c r="K197" s="18"/>
      <c r="L197" s="19">
        <f t="shared" si="0"/>
        <v>6154.25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709.8</v>
      </c>
      <c r="I198" s="18"/>
      <c r="J198" s="18"/>
      <c r="K198" s="18"/>
      <c r="L198" s="19">
        <f t="shared" si="0"/>
        <v>709.8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>
        <v>1424.34</v>
      </c>
      <c r="I199" s="18">
        <v>89.61</v>
      </c>
      <c r="J199" s="18"/>
      <c r="K199" s="18"/>
      <c r="L199" s="19">
        <f t="shared" si="0"/>
        <v>1513.9499999999998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25128.06</v>
      </c>
      <c r="I200" s="18"/>
      <c r="J200" s="18"/>
      <c r="K200" s="18"/>
      <c r="L200" s="19">
        <f t="shared" si="0"/>
        <v>25128.06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87.5</v>
      </c>
      <c r="H203" s="41">
        <f t="shared" si="1"/>
        <v>291320.89999999997</v>
      </c>
      <c r="I203" s="41">
        <f t="shared" si="1"/>
        <v>89.61</v>
      </c>
      <c r="J203" s="41">
        <f t="shared" si="1"/>
        <v>0</v>
      </c>
      <c r="K203" s="41">
        <f t="shared" si="1"/>
        <v>0</v>
      </c>
      <c r="L203" s="41">
        <f t="shared" si="1"/>
        <v>291498.00999999995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110380</v>
      </c>
      <c r="I207" s="18"/>
      <c r="J207" s="18"/>
      <c r="K207" s="18"/>
      <c r="L207" s="19">
        <f>SUM(F207:K207)</f>
        <v>110380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83001.7</v>
      </c>
      <c r="I208" s="18">
        <v>544.80999999999995</v>
      </c>
      <c r="J208" s="18"/>
      <c r="K208" s="18"/>
      <c r="L208" s="19">
        <f>SUM(F208:K208)</f>
        <v>83546.509999999995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9235.92</v>
      </c>
      <c r="I214" s="18"/>
      <c r="J214" s="18"/>
      <c r="K214" s="18"/>
      <c r="L214" s="19">
        <f t="shared" si="2"/>
        <v>9235.92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>
        <v>60</v>
      </c>
      <c r="H215" s="18">
        <v>4160.0600000000004</v>
      </c>
      <c r="I215" s="18"/>
      <c r="J215" s="18"/>
      <c r="K215" s="18"/>
      <c r="L215" s="19">
        <f t="shared" si="2"/>
        <v>4220.0600000000004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486.72</v>
      </c>
      <c r="I216" s="18"/>
      <c r="J216" s="18"/>
      <c r="K216" s="18"/>
      <c r="L216" s="19">
        <f t="shared" si="2"/>
        <v>486.72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>
        <v>976.69</v>
      </c>
      <c r="I217" s="18">
        <v>61.45</v>
      </c>
      <c r="J217" s="18"/>
      <c r="K217" s="18"/>
      <c r="L217" s="19">
        <f t="shared" si="2"/>
        <v>1038.1400000000001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17230.669999999998</v>
      </c>
      <c r="I218" s="18"/>
      <c r="J218" s="18"/>
      <c r="K218" s="18"/>
      <c r="L218" s="19">
        <f t="shared" si="2"/>
        <v>17230.669999999998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60</v>
      </c>
      <c r="H221" s="41">
        <f>SUM(H207:H220)</f>
        <v>225471.76</v>
      </c>
      <c r="I221" s="41">
        <f>SUM(I207:I220)</f>
        <v>606.26</v>
      </c>
      <c r="J221" s="41">
        <f>SUM(J207:J220)</f>
        <v>0</v>
      </c>
      <c r="K221" s="41">
        <f t="shared" si="3"/>
        <v>0</v>
      </c>
      <c r="L221" s="41">
        <f t="shared" si="3"/>
        <v>226138.02000000002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251583.35</v>
      </c>
      <c r="I225" s="18"/>
      <c r="J225" s="18"/>
      <c r="K225" s="18"/>
      <c r="L225" s="19">
        <f>SUM(F225:K225)</f>
        <v>251583.35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19740</v>
      </c>
      <c r="I226" s="18"/>
      <c r="J226" s="18"/>
      <c r="K226" s="18"/>
      <c r="L226" s="19">
        <f>SUM(F226:K226)</f>
        <v>19740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15778.03</v>
      </c>
      <c r="I232" s="18"/>
      <c r="J232" s="18"/>
      <c r="K232" s="18"/>
      <c r="L232" s="19">
        <f t="shared" si="4"/>
        <v>15778.03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>
        <v>102.5</v>
      </c>
      <c r="H233" s="18">
        <v>7106.77</v>
      </c>
      <c r="I233" s="18"/>
      <c r="J233" s="18"/>
      <c r="K233" s="18"/>
      <c r="L233" s="19">
        <f t="shared" si="4"/>
        <v>7209.27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831.48</v>
      </c>
      <c r="I234" s="18"/>
      <c r="J234" s="18"/>
      <c r="K234" s="18"/>
      <c r="L234" s="19">
        <f t="shared" si="4"/>
        <v>831.48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>
        <v>1668.5</v>
      </c>
      <c r="I235" s="18">
        <v>104.98</v>
      </c>
      <c r="J235" s="18"/>
      <c r="K235" s="18"/>
      <c r="L235" s="19">
        <f t="shared" si="4"/>
        <v>1773.48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29435.72</v>
      </c>
      <c r="I236" s="18"/>
      <c r="J236" s="18"/>
      <c r="K236" s="18"/>
      <c r="L236" s="19">
        <f t="shared" si="4"/>
        <v>29435.72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102.5</v>
      </c>
      <c r="H239" s="41">
        <f t="shared" si="5"/>
        <v>326143.84999999998</v>
      </c>
      <c r="I239" s="41">
        <f t="shared" si="5"/>
        <v>104.98</v>
      </c>
      <c r="J239" s="41">
        <f t="shared" si="5"/>
        <v>0</v>
      </c>
      <c r="K239" s="41">
        <f t="shared" si="5"/>
        <v>0</v>
      </c>
      <c r="L239" s="41">
        <f t="shared" si="5"/>
        <v>326351.32999999996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250</v>
      </c>
      <c r="H249" s="41">
        <f t="shared" si="8"/>
        <v>842936.51</v>
      </c>
      <c r="I249" s="41">
        <f t="shared" si="8"/>
        <v>800.85</v>
      </c>
      <c r="J249" s="41">
        <f t="shared" si="8"/>
        <v>0</v>
      </c>
      <c r="K249" s="41">
        <f t="shared" si="8"/>
        <v>0</v>
      </c>
      <c r="L249" s="41">
        <f t="shared" si="8"/>
        <v>843987.35999999987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120000</v>
      </c>
      <c r="L258" s="19">
        <f t="shared" si="9"/>
        <v>120000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120000</v>
      </c>
      <c r="L262" s="41">
        <f t="shared" si="9"/>
        <v>120000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250</v>
      </c>
      <c r="H263" s="42">
        <f t="shared" si="11"/>
        <v>842936.51</v>
      </c>
      <c r="I263" s="42">
        <f t="shared" si="11"/>
        <v>800.85</v>
      </c>
      <c r="J263" s="42">
        <f t="shared" si="11"/>
        <v>0</v>
      </c>
      <c r="K263" s="42">
        <f t="shared" si="11"/>
        <v>120000</v>
      </c>
      <c r="L263" s="42">
        <f t="shared" si="11"/>
        <v>963987.35999999987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20000</v>
      </c>
      <c r="H388" s="18"/>
      <c r="I388" s="18"/>
      <c r="J388" s="24" t="s">
        <v>312</v>
      </c>
      <c r="K388" s="24" t="s">
        <v>312</v>
      </c>
      <c r="L388" s="56">
        <f t="shared" si="26"/>
        <v>20000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100000</v>
      </c>
      <c r="H389" s="18"/>
      <c r="I389" s="18"/>
      <c r="J389" s="24" t="s">
        <v>312</v>
      </c>
      <c r="K389" s="24" t="s">
        <v>312</v>
      </c>
      <c r="L389" s="56">
        <f t="shared" si="26"/>
        <v>100000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120000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120000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120000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120000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 t="s">
        <v>310</v>
      </c>
      <c r="H414" s="18"/>
      <c r="I414" s="18"/>
      <c r="J414" s="18" t="s">
        <v>310</v>
      </c>
      <c r="K414" s="18" t="s">
        <v>310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 t="s">
        <v>310</v>
      </c>
      <c r="H415" s="18"/>
      <c r="I415" s="18"/>
      <c r="J415" s="18" t="s">
        <v>310</v>
      </c>
      <c r="K415" s="18" t="s">
        <v>310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120000</v>
      </c>
      <c r="H434" s="18"/>
      <c r="I434" s="56">
        <f t="shared" si="33"/>
        <v>120000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120000</v>
      </c>
      <c r="H438" s="13">
        <f>SUM(H431:H437)</f>
        <v>0</v>
      </c>
      <c r="I438" s="13">
        <f>SUM(I431:I437)</f>
        <v>120000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120000</v>
      </c>
      <c r="H449" s="18"/>
      <c r="I449" s="56">
        <f>SUM(F449:H449)</f>
        <v>120000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120000</v>
      </c>
      <c r="H450" s="83">
        <f>SUM(H446:H449)</f>
        <v>0</v>
      </c>
      <c r="I450" s="83">
        <f>SUM(I446:I449)</f>
        <v>120000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120000</v>
      </c>
      <c r="H451" s="42">
        <f>H444+H450</f>
        <v>0</v>
      </c>
      <c r="I451" s="42">
        <f>I444+I450</f>
        <v>120000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217473.7</v>
      </c>
      <c r="G455" s="18"/>
      <c r="H455" s="18"/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805591.4+120000</f>
        <v>925591.4</v>
      </c>
      <c r="G458" s="18"/>
      <c r="H458" s="18"/>
      <c r="I458" s="18"/>
      <c r="J458" s="18">
        <v>120000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3.46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925594.86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120000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963987.36</v>
      </c>
      <c r="G462" s="18"/>
      <c r="H462" s="18"/>
      <c r="I462" s="18"/>
      <c r="J462" s="18" t="s">
        <v>310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16732.2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980719.55999999994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162349.00000000012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120000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894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895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896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 t="s">
        <v>897</v>
      </c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35358.21</v>
      </c>
      <c r="I511" s="18"/>
      <c r="J511" s="18"/>
      <c r="K511" s="18"/>
      <c r="L511" s="88">
        <f>SUM(F511:K511)</f>
        <v>35358.21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83001.7</v>
      </c>
      <c r="I512" s="18">
        <v>544.41</v>
      </c>
      <c r="J512" s="18"/>
      <c r="K512" s="18"/>
      <c r="L512" s="88">
        <f>SUM(F512:K512)</f>
        <v>83546.11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19740</v>
      </c>
      <c r="I513" s="18"/>
      <c r="J513" s="18"/>
      <c r="K513" s="18"/>
      <c r="L513" s="88">
        <f>SUM(F513:K513)</f>
        <v>19740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138099.91</v>
      </c>
      <c r="I514" s="108">
        <f t="shared" si="35"/>
        <v>544.41</v>
      </c>
      <c r="J514" s="108">
        <f t="shared" si="35"/>
        <v>0</v>
      </c>
      <c r="K514" s="108">
        <f t="shared" si="35"/>
        <v>0</v>
      </c>
      <c r="L514" s="89">
        <f t="shared" si="35"/>
        <v>138644.32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138099.91</v>
      </c>
      <c r="I535" s="89">
        <f t="shared" si="40"/>
        <v>544.41</v>
      </c>
      <c r="J535" s="89">
        <f t="shared" si="40"/>
        <v>0</v>
      </c>
      <c r="K535" s="89">
        <f t="shared" si="40"/>
        <v>0</v>
      </c>
      <c r="L535" s="89">
        <f t="shared" si="40"/>
        <v>138644.32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35358.21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35358.21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83546.11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83546.11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19740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19740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138644.32</v>
      </c>
      <c r="G542" s="89">
        <f t="shared" si="41"/>
        <v>0</v>
      </c>
      <c r="H542" s="89">
        <f t="shared" si="41"/>
        <v>0</v>
      </c>
      <c r="I542" s="89">
        <f t="shared" si="41"/>
        <v>0</v>
      </c>
      <c r="J542" s="89">
        <f t="shared" si="41"/>
        <v>0</v>
      </c>
      <c r="K542" s="89">
        <f t="shared" si="41"/>
        <v>138644.32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209164.69</v>
      </c>
      <c r="G565" s="18">
        <v>110380</v>
      </c>
      <c r="H565" s="18">
        <v>251583.35</v>
      </c>
      <c r="I565" s="87">
        <f>SUM(F565:H565)</f>
        <v>571128.04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35358.21</v>
      </c>
      <c r="G569" s="18">
        <v>83001.7</v>
      </c>
      <c r="H569" s="18">
        <v>19740</v>
      </c>
      <c r="I569" s="87">
        <f t="shared" si="46"/>
        <v>138099.91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25128.06</v>
      </c>
      <c r="I581" s="18">
        <v>17230.669999999998</v>
      </c>
      <c r="J581" s="18">
        <v>29435.72</v>
      </c>
      <c r="K581" s="104">
        <f t="shared" ref="K581:K587" si="47">SUM(H581:J581)</f>
        <v>71794.45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25128.06</v>
      </c>
      <c r="I588" s="108">
        <f>SUM(I581:I587)</f>
        <v>17230.669999999998</v>
      </c>
      <c r="J588" s="108">
        <f>SUM(J581:J587)</f>
        <v>29435.72</v>
      </c>
      <c r="K588" s="108">
        <f>SUM(K581:K587)</f>
        <v>71794.45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168421.54</v>
      </c>
      <c r="H607" s="109">
        <f>SUM(F44)</f>
        <v>168421.54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120000</v>
      </c>
      <c r="H611" s="109">
        <f>SUM(J44)</f>
        <v>120000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162349</v>
      </c>
      <c r="H612" s="109">
        <f>F466</f>
        <v>162349.00000000012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120000</v>
      </c>
      <c r="H616" s="109">
        <f>J466</f>
        <v>120000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925591.4</v>
      </c>
      <c r="H617" s="104">
        <f>SUM(F458)</f>
        <v>925591.4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120000</v>
      </c>
      <c r="H621" s="104">
        <f>SUM(J458)</f>
        <v>120000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963987.35999999987</v>
      </c>
      <c r="H622" s="104">
        <f>SUM(F462)</f>
        <v>963987.36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120000</v>
      </c>
      <c r="H627" s="164">
        <f>SUM(J458)</f>
        <v>120000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120000</v>
      </c>
      <c r="H630" s="104">
        <f>SUM(G451)</f>
        <v>120000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120000</v>
      </c>
      <c r="H632" s="104">
        <f>SUM(I451)</f>
        <v>120000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120000</v>
      </c>
      <c r="H635" s="104">
        <f>G400</f>
        <v>120000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120000</v>
      </c>
      <c r="H636" s="104">
        <f>L400</f>
        <v>120000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71794.45</v>
      </c>
      <c r="H637" s="104">
        <f>L200+L218+L236</f>
        <v>71794.45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25128.06</v>
      </c>
      <c r="H639" s="104">
        <f>H588</f>
        <v>25128.06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17230.669999999998</v>
      </c>
      <c r="H640" s="104">
        <f>I588</f>
        <v>17230.669999999998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29435.72</v>
      </c>
      <c r="H641" s="104">
        <f>J588</f>
        <v>29435.72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120000</v>
      </c>
      <c r="H645" s="104">
        <f>K258+K339</f>
        <v>120000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291498.00999999995</v>
      </c>
      <c r="G650" s="19">
        <f>(L221+L301+L351)</f>
        <v>226138.02000000002</v>
      </c>
      <c r="H650" s="19">
        <f>(L239+L320+L352)</f>
        <v>326351.32999999996</v>
      </c>
      <c r="I650" s="19">
        <f>SUM(F650:H650)</f>
        <v>843987.35999999987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25128.06</v>
      </c>
      <c r="G652" s="19">
        <f>(L218+L298)-(J218+J298)</f>
        <v>17230.669999999998</v>
      </c>
      <c r="H652" s="19">
        <f>(L236+L317)-(J236+J317)</f>
        <v>29435.72</v>
      </c>
      <c r="I652" s="19">
        <f>SUM(F652:H652)</f>
        <v>71794.45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244522.9</v>
      </c>
      <c r="G653" s="200">
        <f>SUM(G565:G577)+SUM(I592:I594)+L602</f>
        <v>193381.7</v>
      </c>
      <c r="H653" s="200">
        <f>SUM(H565:H577)+SUM(J592:J594)+L603</f>
        <v>271323.34999999998</v>
      </c>
      <c r="I653" s="19">
        <f>SUM(F653:H653)</f>
        <v>709227.95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21847.04999999993</v>
      </c>
      <c r="G654" s="19">
        <f>G650-SUM(G651:G653)</f>
        <v>15525.650000000023</v>
      </c>
      <c r="H654" s="19">
        <f>H650-SUM(H651:H653)</f>
        <v>25592.260000000009</v>
      </c>
      <c r="I654" s="19">
        <f>I650-SUM(I651:I653)</f>
        <v>62964.959999999963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-21847.05</v>
      </c>
      <c r="G659" s="18">
        <v>-15525.65</v>
      </c>
      <c r="H659" s="18">
        <v>-25592.26</v>
      </c>
      <c r="I659" s="19">
        <f>SUM(F659:H659)</f>
        <v>-62964.959999999992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CF84-6518-4D29-B272-A28E37E575AF}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Surry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BC23-C0E7-4EF3-BE17-2361749C65A7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Surry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709772.76</v>
      </c>
      <c r="D5" s="20">
        <f>SUM('DOE25'!L189:L192)+SUM('DOE25'!L207:L210)+SUM('DOE25'!L225:L228)-F5-G5</f>
        <v>709772.76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38483</v>
      </c>
      <c r="D8" s="244"/>
      <c r="E8" s="20">
        <f>'DOE25'!L196+'DOE25'!L214+'DOE25'!L232-F8-G8-D9-D11</f>
        <v>38483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17583.580000000002</v>
      </c>
      <c r="D12" s="20">
        <f>'DOE25'!L197+'DOE25'!L215+'DOE25'!L233-F12-G12</f>
        <v>17583.580000000002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2028</v>
      </c>
      <c r="D13" s="244"/>
      <c r="E13" s="20">
        <f>'DOE25'!L198+'DOE25'!L216+'DOE25'!L234-F13-G13</f>
        <v>2028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4325.57</v>
      </c>
      <c r="D14" s="20">
        <f>'DOE25'!L199+'DOE25'!L217+'DOE25'!L235-F14-G14</f>
        <v>4325.57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71794.45</v>
      </c>
      <c r="D15" s="20">
        <f>'DOE25'!L200+'DOE25'!L218+'DOE25'!L236-F15-G15</f>
        <v>71794.45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803476.35999999987</v>
      </c>
      <c r="E33" s="247">
        <f>SUM(E5:E31)</f>
        <v>40511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40511</v>
      </c>
      <c r="E35" s="250"/>
    </row>
    <row r="36" spans="2:8" ht="12" thickTop="1" x14ac:dyDescent="0.2">
      <c r="B36" t="s">
        <v>849</v>
      </c>
      <c r="D36" s="20">
        <f>D33</f>
        <v>803476.35999999987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DF3B-EC7E-47ED-B1C8-EBC2F574969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Surry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168421.54</v>
      </c>
      <c r="D9" s="95" t="str">
        <f>'DOE25'!G9</f>
        <v xml:space="preserve"> </v>
      </c>
      <c r="E9" s="95" t="str">
        <f>'DOE25'!H9</f>
        <v xml:space="preserve"> </v>
      </c>
      <c r="F9" s="95" t="str">
        <f>'DOE25'!I9</f>
        <v xml:space="preserve"> 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120000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168421.54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120000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6072.54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6072.54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120000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162349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162349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120000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168421.54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120000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583090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2177.4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29932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32109.4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615199.4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95554.92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178176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36661.08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310392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310392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0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120000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120000</v>
      </c>
    </row>
    <row r="96" spans="1:7" ht="12.75" thickTop="1" thickBot="1" x14ac:dyDescent="0.25">
      <c r="A96" s="33" t="s">
        <v>797</v>
      </c>
      <c r="C96" s="86">
        <f>C55+C73+C83+C95</f>
        <v>925591.4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120000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571128.04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138644.72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709772.76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38483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17583.580000000002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2028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4325.57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71794.45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134214.6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120000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120000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963987.36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B299-44E7-420E-8B04-2105FE6F62DF}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Surry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571128</v>
      </c>
      <c r="D10" s="182">
        <f>ROUND((C10/$C$28)*100,1)</f>
        <v>67.7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138645</v>
      </c>
      <c r="D11" s="182">
        <f>ROUND((C11/$C$28)*100,1)</f>
        <v>16.399999999999999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38483</v>
      </c>
      <c r="D17" s="182">
        <f t="shared" si="0"/>
        <v>4.5999999999999996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17584</v>
      </c>
      <c r="D18" s="182">
        <f t="shared" si="0"/>
        <v>2.1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2028</v>
      </c>
      <c r="D19" s="182">
        <f t="shared" si="0"/>
        <v>0.2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4326</v>
      </c>
      <c r="D20" s="182">
        <f t="shared" si="0"/>
        <v>0.5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71794</v>
      </c>
      <c r="D21" s="182">
        <f t="shared" si="0"/>
        <v>8.5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843988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843988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583090</v>
      </c>
      <c r="D35" s="182">
        <f t="shared" ref="D35:D40" si="1">ROUND((C35/$C$41)*100,1)</f>
        <v>63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32109.400000000023</v>
      </c>
      <c r="D36" s="182">
        <f t="shared" si="1"/>
        <v>3.5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273731</v>
      </c>
      <c r="D37" s="182">
        <f t="shared" si="1"/>
        <v>29.6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36661</v>
      </c>
      <c r="D38" s="182">
        <f t="shared" si="1"/>
        <v>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0</v>
      </c>
      <c r="D39" s="182">
        <f t="shared" si="1"/>
        <v>0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925591.4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944A-412A-4189-860D-DC5ADA5378E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Surry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89:M89"/>
    <mergeCell ref="C90:M90"/>
    <mergeCell ref="C83:M83"/>
    <mergeCell ref="C84:M84"/>
    <mergeCell ref="C85:M85"/>
    <mergeCell ref="C86:M86"/>
    <mergeCell ref="C87:M87"/>
    <mergeCell ref="C88:M88"/>
    <mergeCell ref="C26:M26"/>
    <mergeCell ref="C27:M27"/>
    <mergeCell ref="C28:M28"/>
    <mergeCell ref="C21:M21"/>
    <mergeCell ref="C22:M22"/>
    <mergeCell ref="C23:M23"/>
    <mergeCell ref="C24:M24"/>
    <mergeCell ref="C80:M80"/>
    <mergeCell ref="C81:M81"/>
    <mergeCell ref="C82:M82"/>
    <mergeCell ref="C75:M75"/>
    <mergeCell ref="C76:M76"/>
    <mergeCell ref="C77:M77"/>
    <mergeCell ref="C78:M78"/>
    <mergeCell ref="C79:M79"/>
    <mergeCell ref="C68:M68"/>
    <mergeCell ref="C69:M69"/>
    <mergeCell ref="C70:M70"/>
    <mergeCell ref="A72:E72"/>
    <mergeCell ref="C73:M73"/>
    <mergeCell ref="C74:M74"/>
    <mergeCell ref="C62:M62"/>
    <mergeCell ref="C63:M63"/>
    <mergeCell ref="C64:M64"/>
    <mergeCell ref="C65:M65"/>
    <mergeCell ref="C66:M66"/>
    <mergeCell ref="C67:M67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0:M20"/>
    <mergeCell ref="C47:M47"/>
    <mergeCell ref="C48:M48"/>
    <mergeCell ref="C49:M49"/>
    <mergeCell ref="C51:M51"/>
    <mergeCell ref="C37:M37"/>
    <mergeCell ref="C38:M38"/>
    <mergeCell ref="C39:M39"/>
    <mergeCell ref="C40:M40"/>
    <mergeCell ref="C57:M57"/>
    <mergeCell ref="C59:M59"/>
    <mergeCell ref="C60:M60"/>
    <mergeCell ref="C58:M58"/>
    <mergeCell ref="C52:M52"/>
    <mergeCell ref="C50:M50"/>
    <mergeCell ref="A2:E2"/>
    <mergeCell ref="A1:I1"/>
    <mergeCell ref="C3:M3"/>
    <mergeCell ref="C4:M4"/>
    <mergeCell ref="F2:I2"/>
    <mergeCell ref="C61:M61"/>
    <mergeCell ref="C53:M53"/>
    <mergeCell ref="C54:M54"/>
    <mergeCell ref="C55:M55"/>
    <mergeCell ref="C56:M56"/>
    <mergeCell ref="C11:M11"/>
    <mergeCell ref="C12:M12"/>
    <mergeCell ref="C32:M32"/>
    <mergeCell ref="C30:M30"/>
    <mergeCell ref="C31:M31"/>
    <mergeCell ref="P31:Z31"/>
    <mergeCell ref="P32:Z32"/>
    <mergeCell ref="C13:M13"/>
    <mergeCell ref="C29:M29"/>
    <mergeCell ref="C25:M25"/>
    <mergeCell ref="FC29:FM29"/>
    <mergeCell ref="FP29:FZ29"/>
    <mergeCell ref="IP29:IV29"/>
    <mergeCell ref="C5:M5"/>
    <mergeCell ref="C6:M6"/>
    <mergeCell ref="C7:M7"/>
    <mergeCell ref="C8:M8"/>
    <mergeCell ref="AP29:AZ29"/>
    <mergeCell ref="C9:M9"/>
    <mergeCell ref="C10:M10"/>
    <mergeCell ref="P38:Z38"/>
    <mergeCell ref="AC38:AM38"/>
    <mergeCell ref="P39:Z39"/>
    <mergeCell ref="HC29:HM29"/>
    <mergeCell ref="HP29:HZ29"/>
    <mergeCell ref="IC29:IM29"/>
    <mergeCell ref="AC31:AM31"/>
    <mergeCell ref="AP31:AZ31"/>
    <mergeCell ref="AC32:AM32"/>
    <mergeCell ref="AP32:AZ32"/>
    <mergeCell ref="DC29:DM29"/>
    <mergeCell ref="DP29:DZ29"/>
    <mergeCell ref="EC29:EM29"/>
    <mergeCell ref="EP29:EZ29"/>
    <mergeCell ref="C42:M42"/>
    <mergeCell ref="P30:Z30"/>
    <mergeCell ref="AC30:AM30"/>
    <mergeCell ref="AP30:AZ30"/>
    <mergeCell ref="C41:M41"/>
    <mergeCell ref="C33:M33"/>
    <mergeCell ref="P29:Z29"/>
    <mergeCell ref="AC29:AM29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IP30:IV30"/>
    <mergeCell ref="BC31:BM31"/>
    <mergeCell ref="BC32:BM32"/>
    <mergeCell ref="DC31:DM31"/>
    <mergeCell ref="FC30:FM30"/>
    <mergeCell ref="FP30:FZ30"/>
    <mergeCell ref="GC30:GM30"/>
    <mergeCell ref="GP30:GZ30"/>
    <mergeCell ref="HC30:HM30"/>
    <mergeCell ref="BC39:BM39"/>
    <mergeCell ref="BP31:BZ31"/>
    <mergeCell ref="CC31:CM31"/>
    <mergeCell ref="CP31:CZ31"/>
    <mergeCell ref="CP38:CZ38"/>
    <mergeCell ref="CC39:CM39"/>
    <mergeCell ref="BP39:BZ39"/>
    <mergeCell ref="BP32:BZ32"/>
    <mergeCell ref="BC38:BM38"/>
    <mergeCell ref="CP32:CZ32"/>
    <mergeCell ref="IC31:IM31"/>
    <mergeCell ref="HP30:HZ30"/>
    <mergeCell ref="CC30:CM30"/>
    <mergeCell ref="CP30:CZ30"/>
    <mergeCell ref="DC30:DM30"/>
    <mergeCell ref="DP30:DZ30"/>
    <mergeCell ref="EC30:EM30"/>
    <mergeCell ref="EP30:EZ30"/>
    <mergeCell ref="IC30:IM30"/>
    <mergeCell ref="DC32:DM32"/>
    <mergeCell ref="DP31:DZ31"/>
    <mergeCell ref="EC31:EM31"/>
    <mergeCell ref="EP31:EZ31"/>
    <mergeCell ref="FC31:FM31"/>
    <mergeCell ref="IP31:IV31"/>
    <mergeCell ref="HP32:HZ32"/>
    <mergeCell ref="IC32:IM32"/>
    <mergeCell ref="IP32:IV32"/>
    <mergeCell ref="HP31:HZ31"/>
    <mergeCell ref="FP31:FZ31"/>
    <mergeCell ref="GC31:GM31"/>
    <mergeCell ref="HC32:HM32"/>
    <mergeCell ref="GP31:GZ31"/>
    <mergeCell ref="HC31:HM31"/>
    <mergeCell ref="AP38:AZ38"/>
    <mergeCell ref="GP32:GZ32"/>
    <mergeCell ref="BP38:BZ38"/>
    <mergeCell ref="CC38:CM38"/>
    <mergeCell ref="CC32:CM32"/>
    <mergeCell ref="DC38:DM38"/>
    <mergeCell ref="DP38:DZ38"/>
    <mergeCell ref="EC38:EM38"/>
    <mergeCell ref="GC32:GM32"/>
    <mergeCell ref="GC38:GM38"/>
    <mergeCell ref="DP32:DZ32"/>
    <mergeCell ref="EC32:EM32"/>
    <mergeCell ref="EP32:EZ32"/>
    <mergeCell ref="FP32:FZ32"/>
    <mergeCell ref="FC32:FM32"/>
    <mergeCell ref="HP38:HZ38"/>
    <mergeCell ref="IC38:IM38"/>
    <mergeCell ref="IP39:IV39"/>
    <mergeCell ref="EP39:EZ39"/>
    <mergeCell ref="FC39:FM39"/>
    <mergeCell ref="FP39:FZ39"/>
    <mergeCell ref="GP39:GZ39"/>
    <mergeCell ref="EP38:EZ38"/>
    <mergeCell ref="FC38:FM38"/>
    <mergeCell ref="FP38:FZ38"/>
    <mergeCell ref="IP38:IV38"/>
    <mergeCell ref="EP40:EZ40"/>
    <mergeCell ref="IP40:IV40"/>
    <mergeCell ref="HC40:HM40"/>
    <mergeCell ref="HP40:HZ40"/>
    <mergeCell ref="IC40:IM40"/>
    <mergeCell ref="FC40:FM40"/>
    <mergeCell ref="FP40:FZ40"/>
    <mergeCell ref="GP38:GZ38"/>
    <mergeCell ref="HC38:HM38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CP39:CZ39"/>
    <mergeCell ref="GP40:GZ40"/>
    <mergeCell ref="EC40:EM40"/>
    <mergeCell ref="C44:M44"/>
    <mergeCell ref="DP40:DZ40"/>
    <mergeCell ref="C43:M43"/>
    <mergeCell ref="BC40:BM40"/>
    <mergeCell ref="BP40:BZ40"/>
    <mergeCell ref="AP40:AZ40"/>
    <mergeCell ref="P40:Z40"/>
    <mergeCell ref="AC40:AM40"/>
    <mergeCell ref="CC40:CM40"/>
    <mergeCell ref="CP40:CZ40"/>
    <mergeCell ref="DC40:DM40"/>
    <mergeCell ref="C45:M45"/>
    <mergeCell ref="C46:M46"/>
    <mergeCell ref="GC40:G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2010-10-18T04:19:00Z</cp:lastPrinted>
  <dcterms:created xsi:type="dcterms:W3CDTF">1997-12-04T19:04:30Z</dcterms:created>
  <dcterms:modified xsi:type="dcterms:W3CDTF">2025-01-09T20:22:18Z</dcterms:modified>
</cp:coreProperties>
</file>