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2EBC84C-FCD7-4FC9-B095-431659839CB2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BA5CE762-A83A-4263-9007-A63D93916FB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2" i="1" l="1"/>
  <c r="F458" i="1"/>
  <c r="H511" i="1"/>
  <c r="H232" i="1"/>
  <c r="H214" i="1"/>
  <c r="H196" i="1"/>
  <c r="H190" i="1"/>
  <c r="C37" i="10"/>
  <c r="C60" i="2"/>
  <c r="C62" i="2" s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C114" i="2" s="1"/>
  <c r="L234" i="1"/>
  <c r="F16" i="13"/>
  <c r="G16" i="13"/>
  <c r="L201" i="1"/>
  <c r="L219" i="1"/>
  <c r="E16" i="13" s="1"/>
  <c r="C16" i="13" s="1"/>
  <c r="L237" i="1"/>
  <c r="F5" i="13"/>
  <c r="G5" i="13"/>
  <c r="L189" i="1"/>
  <c r="L190" i="1"/>
  <c r="C102" i="2" s="1"/>
  <c r="C107" i="2" s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G33" i="13" s="1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F651" i="1" s="1"/>
  <c r="I651" i="1" s="1"/>
  <c r="L351" i="1"/>
  <c r="L352" i="1"/>
  <c r="I359" i="1"/>
  <c r="J282" i="1"/>
  <c r="J301" i="1"/>
  <c r="J320" i="1"/>
  <c r="K282" i="1"/>
  <c r="K301" i="1"/>
  <c r="K320" i="1"/>
  <c r="K330" i="1" s="1"/>
  <c r="K344" i="1" s="1"/>
  <c r="L268" i="1"/>
  <c r="E101" i="2" s="1"/>
  <c r="L269" i="1"/>
  <c r="L270" i="1"/>
  <c r="E103" i="2" s="1"/>
  <c r="L271" i="1"/>
  <c r="L273" i="1"/>
  <c r="L274" i="1"/>
  <c r="L275" i="1"/>
  <c r="L276" i="1"/>
  <c r="L277" i="1"/>
  <c r="L278" i="1"/>
  <c r="E115" i="2" s="1"/>
  <c r="L279" i="1"/>
  <c r="L280" i="1"/>
  <c r="L287" i="1"/>
  <c r="L288" i="1"/>
  <c r="L289" i="1"/>
  <c r="L290" i="1"/>
  <c r="C13" i="10" s="1"/>
  <c r="L292" i="1"/>
  <c r="L293" i="1"/>
  <c r="L294" i="1"/>
  <c r="L295" i="1"/>
  <c r="L301" i="1" s="1"/>
  <c r="L296" i="1"/>
  <c r="L297" i="1"/>
  <c r="L298" i="1"/>
  <c r="L299" i="1"/>
  <c r="L306" i="1"/>
  <c r="L307" i="1"/>
  <c r="L308" i="1"/>
  <c r="L309" i="1"/>
  <c r="L311" i="1"/>
  <c r="E110" i="2" s="1"/>
  <c r="L312" i="1"/>
  <c r="L313" i="1"/>
  <c r="L314" i="1"/>
  <c r="L315" i="1"/>
  <c r="L316" i="1"/>
  <c r="L317" i="1"/>
  <c r="L318" i="1"/>
  <c r="L325" i="1"/>
  <c r="L326" i="1"/>
  <c r="L327" i="1"/>
  <c r="L252" i="1"/>
  <c r="C32" i="10" s="1"/>
  <c r="L253" i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B13" i="12"/>
  <c r="C9" i="12"/>
  <c r="A13" i="12" s="1"/>
  <c r="C13" i="12"/>
  <c r="B18" i="12"/>
  <c r="B22" i="12"/>
  <c r="C18" i="12"/>
  <c r="A22" i="12" s="1"/>
  <c r="C22" i="12"/>
  <c r="B1" i="12"/>
  <c r="L379" i="1"/>
  <c r="L380" i="1"/>
  <c r="L381" i="1"/>
  <c r="L382" i="1"/>
  <c r="L383" i="1"/>
  <c r="L385" i="1" s="1"/>
  <c r="L384" i="1"/>
  <c r="L387" i="1"/>
  <c r="L388" i="1"/>
  <c r="L389" i="1"/>
  <c r="L390" i="1"/>
  <c r="L391" i="1"/>
  <c r="L392" i="1"/>
  <c r="L395" i="1"/>
  <c r="L396" i="1"/>
  <c r="L397" i="1"/>
  <c r="L398" i="1"/>
  <c r="L258" i="1"/>
  <c r="J52" i="1"/>
  <c r="G48" i="2" s="1"/>
  <c r="G55" i="2" s="1"/>
  <c r="G51" i="2"/>
  <c r="G53" i="2"/>
  <c r="F2" i="11"/>
  <c r="L603" i="1"/>
  <c r="H653" i="1"/>
  <c r="L602" i="1"/>
  <c r="G653" i="1" s="1"/>
  <c r="I653" i="1" s="1"/>
  <c r="L601" i="1"/>
  <c r="F653" i="1"/>
  <c r="C40" i="10"/>
  <c r="F52" i="1"/>
  <c r="G52" i="1"/>
  <c r="D48" i="2" s="1"/>
  <c r="D55" i="2" s="1"/>
  <c r="H52" i="1"/>
  <c r="I52" i="1"/>
  <c r="F71" i="1"/>
  <c r="F104" i="1" s="1"/>
  <c r="F86" i="1"/>
  <c r="F103" i="1"/>
  <c r="G103" i="1"/>
  <c r="H71" i="1"/>
  <c r="H86" i="1"/>
  <c r="H103" i="1"/>
  <c r="I103" i="1"/>
  <c r="I104" i="1" s="1"/>
  <c r="J103" i="1"/>
  <c r="F113" i="1"/>
  <c r="F128" i="1"/>
  <c r="F132" i="1"/>
  <c r="G113" i="1"/>
  <c r="G132" i="1" s="1"/>
  <c r="G185" i="1" s="1"/>
  <c r="G618" i="1" s="1"/>
  <c r="J618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 s="1"/>
  <c r="L242" i="1"/>
  <c r="C23" i="10" s="1"/>
  <c r="L324" i="1"/>
  <c r="L246" i="1"/>
  <c r="C24" i="10"/>
  <c r="C25" i="10"/>
  <c r="L260" i="1"/>
  <c r="C26" i="10" s="1"/>
  <c r="L261" i="1"/>
  <c r="L341" i="1"/>
  <c r="E134" i="2" s="1"/>
  <c r="L342" i="1"/>
  <c r="I655" i="1"/>
  <c r="C7" i="10" s="1"/>
  <c r="I660" i="1"/>
  <c r="H651" i="1"/>
  <c r="H652" i="1"/>
  <c r="I659" i="1"/>
  <c r="C6" i="10"/>
  <c r="C5" i="10"/>
  <c r="C4" i="10"/>
  <c r="C42" i="10"/>
  <c r="L366" i="1"/>
  <c r="L367" i="1"/>
  <c r="F122" i="2" s="1"/>
  <c r="F136" i="2" s="1"/>
  <c r="F137" i="2" s="1"/>
  <c r="L368" i="1"/>
  <c r="L369" i="1"/>
  <c r="L370" i="1"/>
  <c r="L371" i="1"/>
  <c r="L372" i="1"/>
  <c r="L374" i="1" s="1"/>
  <c r="G626" i="1" s="1"/>
  <c r="J626" i="1" s="1"/>
  <c r="B2" i="10"/>
  <c r="L336" i="1"/>
  <c r="L343" i="1" s="1"/>
  <c r="L337" i="1"/>
  <c r="L338" i="1"/>
  <c r="E129" i="2" s="1"/>
  <c r="L339" i="1"/>
  <c r="K343" i="1"/>
  <c r="L511" i="1"/>
  <c r="F539" i="1" s="1"/>
  <c r="L512" i="1"/>
  <c r="F540" i="1"/>
  <c r="L517" i="1"/>
  <c r="G540" i="1" s="1"/>
  <c r="K540" i="1" s="1"/>
  <c r="L513" i="1"/>
  <c r="F541" i="1" s="1"/>
  <c r="L516" i="1"/>
  <c r="G539" i="1"/>
  <c r="L518" i="1"/>
  <c r="G541" i="1"/>
  <c r="L521" i="1"/>
  <c r="H539" i="1" s="1"/>
  <c r="L522" i="1"/>
  <c r="H540" i="1"/>
  <c r="L523" i="1"/>
  <c r="H541" i="1" s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J540" i="1"/>
  <c r="L533" i="1"/>
  <c r="J541" i="1" s="1"/>
  <c r="E124" i="2"/>
  <c r="E123" i="2"/>
  <c r="K262" i="1"/>
  <c r="J262" i="1"/>
  <c r="I262" i="1"/>
  <c r="L262" i="1" s="1"/>
  <c r="H262" i="1"/>
  <c r="G262" i="1"/>
  <c r="F262" i="1"/>
  <c r="C124" i="2"/>
  <c r="C123" i="2"/>
  <c r="A1" i="2"/>
  <c r="A2" i="2"/>
  <c r="C9" i="2"/>
  <c r="D9" i="2"/>
  <c r="E9" i="2"/>
  <c r="E19" i="2" s="1"/>
  <c r="F9" i="2"/>
  <c r="I431" i="1"/>
  <c r="I438" i="1" s="1"/>
  <c r="G632" i="1" s="1"/>
  <c r="C10" i="2"/>
  <c r="D10" i="2"/>
  <c r="E10" i="2"/>
  <c r="F10" i="2"/>
  <c r="I432" i="1"/>
  <c r="J10" i="1" s="1"/>
  <c r="G10" i="2" s="1"/>
  <c r="C11" i="2"/>
  <c r="C19" i="2" s="1"/>
  <c r="C12" i="2"/>
  <c r="C13" i="2"/>
  <c r="C14" i="2"/>
  <c r="C16" i="2"/>
  <c r="C17" i="2"/>
  <c r="C18" i="2"/>
  <c r="D12" i="2"/>
  <c r="D19" i="2" s="1"/>
  <c r="E12" i="2"/>
  <c r="F12" i="2"/>
  <c r="I433" i="1"/>
  <c r="J12" i="1"/>
  <c r="G12" i="2"/>
  <c r="D13" i="2"/>
  <c r="E13" i="2"/>
  <c r="F13" i="2"/>
  <c r="I434" i="1"/>
  <c r="J13" i="1" s="1"/>
  <c r="G13" i="2" s="1"/>
  <c r="D14" i="2"/>
  <c r="E14" i="2"/>
  <c r="F14" i="2"/>
  <c r="I435" i="1"/>
  <c r="J14" i="1"/>
  <c r="G14" i="2"/>
  <c r="F15" i="2"/>
  <c r="D16" i="2"/>
  <c r="E16" i="2"/>
  <c r="F16" i="2"/>
  <c r="D17" i="2"/>
  <c r="E17" i="2"/>
  <c r="F17" i="2"/>
  <c r="F19" i="2" s="1"/>
  <c r="I436" i="1"/>
  <c r="J17" i="1" s="1"/>
  <c r="G17" i="2" s="1"/>
  <c r="D18" i="2"/>
  <c r="E18" i="2"/>
  <c r="F18" i="2"/>
  <c r="I437" i="1"/>
  <c r="J18" i="1" s="1"/>
  <c r="G18" i="2" s="1"/>
  <c r="C22" i="2"/>
  <c r="D22" i="2"/>
  <c r="D32" i="2" s="1"/>
  <c r="D23" i="2"/>
  <c r="D24" i="2"/>
  <c r="D25" i="2"/>
  <c r="D28" i="2"/>
  <c r="D29" i="2"/>
  <c r="D30" i="2"/>
  <c r="D31" i="2"/>
  <c r="E22" i="2"/>
  <c r="F22" i="2"/>
  <c r="I440" i="1"/>
  <c r="J23" i="1"/>
  <c r="G22" i="2" s="1"/>
  <c r="C23" i="2"/>
  <c r="E23" i="2"/>
  <c r="F23" i="2"/>
  <c r="I441" i="1"/>
  <c r="I444" i="1" s="1"/>
  <c r="C24" i="2"/>
  <c r="E24" i="2"/>
  <c r="F24" i="2"/>
  <c r="I442" i="1"/>
  <c r="J25" i="1"/>
  <c r="G24" i="2" s="1"/>
  <c r="C25" i="2"/>
  <c r="E25" i="2"/>
  <c r="F25" i="2"/>
  <c r="C26" i="2"/>
  <c r="C32" i="2" s="1"/>
  <c r="F26" i="2"/>
  <c r="C27" i="2"/>
  <c r="F27" i="2"/>
  <c r="C28" i="2"/>
  <c r="E28" i="2"/>
  <c r="F28" i="2"/>
  <c r="C29" i="2"/>
  <c r="E29" i="2"/>
  <c r="F29" i="2"/>
  <c r="C30" i="2"/>
  <c r="E30" i="2"/>
  <c r="F30" i="2"/>
  <c r="C31" i="2"/>
  <c r="E31" i="2"/>
  <c r="E32" i="2" s="1"/>
  <c r="F31" i="2"/>
  <c r="I443" i="1"/>
  <c r="J32" i="1" s="1"/>
  <c r="G31" i="2" s="1"/>
  <c r="F32" i="2"/>
  <c r="C34" i="2"/>
  <c r="C42" i="2" s="1"/>
  <c r="C43" i="2" s="1"/>
  <c r="D34" i="2"/>
  <c r="E34" i="2"/>
  <c r="E42" i="2" s="1"/>
  <c r="E43" i="2" s="1"/>
  <c r="E35" i="2"/>
  <c r="E36" i="2"/>
  <c r="E37" i="2"/>
  <c r="E38" i="2"/>
  <c r="E40" i="2"/>
  <c r="E41" i="2"/>
  <c r="F34" i="2"/>
  <c r="C35" i="2"/>
  <c r="D35" i="2"/>
  <c r="F35" i="2"/>
  <c r="C36" i="2"/>
  <c r="D36" i="2"/>
  <c r="F36" i="2"/>
  <c r="F42" i="2" s="1"/>
  <c r="F43" i="2" s="1"/>
  <c r="I446" i="1"/>
  <c r="J37" i="1"/>
  <c r="G36" i="2" s="1"/>
  <c r="C37" i="2"/>
  <c r="D37" i="2"/>
  <c r="F37" i="2"/>
  <c r="I447" i="1"/>
  <c r="J38" i="1" s="1"/>
  <c r="C38" i="2"/>
  <c r="D38" i="2"/>
  <c r="F38" i="2"/>
  <c r="I448" i="1"/>
  <c r="J40" i="1"/>
  <c r="G39" i="2" s="1"/>
  <c r="C40" i="2"/>
  <c r="D40" i="2"/>
  <c r="F40" i="2"/>
  <c r="I449" i="1"/>
  <c r="J41" i="1" s="1"/>
  <c r="G40" i="2" s="1"/>
  <c r="C41" i="2"/>
  <c r="D41" i="2"/>
  <c r="F41" i="2"/>
  <c r="C48" i="2"/>
  <c r="D51" i="2"/>
  <c r="D52" i="2"/>
  <c r="D53" i="2"/>
  <c r="D54" i="2"/>
  <c r="E48" i="2"/>
  <c r="F48" i="2"/>
  <c r="C50" i="2"/>
  <c r="E50" i="2"/>
  <c r="C51" i="2"/>
  <c r="E51" i="2"/>
  <c r="F51" i="2"/>
  <c r="C53" i="2"/>
  <c r="E53" i="2"/>
  <c r="F53" i="2"/>
  <c r="F54" i="2" s="1"/>
  <c r="F55" i="2" s="1"/>
  <c r="C58" i="2"/>
  <c r="C59" i="2"/>
  <c r="C61" i="2"/>
  <c r="D61" i="2"/>
  <c r="D62" i="2"/>
  <c r="D71" i="2"/>
  <c r="D69" i="2"/>
  <c r="D70" i="2" s="1"/>
  <c r="D73" i="2" s="1"/>
  <c r="E61" i="2"/>
  <c r="E62" i="2" s="1"/>
  <c r="F61" i="2"/>
  <c r="F62" i="2" s="1"/>
  <c r="G61" i="2"/>
  <c r="G62" i="2" s="1"/>
  <c r="C64" i="2"/>
  <c r="F64" i="2"/>
  <c r="C65" i="2"/>
  <c r="F65" i="2"/>
  <c r="C66" i="2"/>
  <c r="C67" i="2"/>
  <c r="C68" i="2"/>
  <c r="E68" i="2"/>
  <c r="F68" i="2"/>
  <c r="F70" i="2" s="1"/>
  <c r="C69" i="2"/>
  <c r="E69" i="2"/>
  <c r="E70" i="2" s="1"/>
  <c r="E73" i="2" s="1"/>
  <c r="F69" i="2"/>
  <c r="G69" i="2"/>
  <c r="G70" i="2" s="1"/>
  <c r="G73" i="2" s="1"/>
  <c r="C71" i="2"/>
  <c r="E71" i="2"/>
  <c r="C72" i="2"/>
  <c r="E72" i="2"/>
  <c r="D77" i="2"/>
  <c r="E77" i="2"/>
  <c r="E83" i="2" s="1"/>
  <c r="E79" i="2"/>
  <c r="E80" i="2"/>
  <c r="E81" i="2"/>
  <c r="F77" i="2"/>
  <c r="C79" i="2"/>
  <c r="F79" i="2"/>
  <c r="C80" i="2"/>
  <c r="D80" i="2"/>
  <c r="F80" i="2"/>
  <c r="C81" i="2"/>
  <c r="D81" i="2"/>
  <c r="F81" i="2"/>
  <c r="F83" i="2" s="1"/>
  <c r="C82" i="2"/>
  <c r="C85" i="2"/>
  <c r="F85" i="2"/>
  <c r="C86" i="2"/>
  <c r="F86" i="2"/>
  <c r="F95" i="2" s="1"/>
  <c r="D88" i="2"/>
  <c r="E88" i="2"/>
  <c r="F88" i="2"/>
  <c r="G88" i="2"/>
  <c r="C89" i="2"/>
  <c r="C95" i="2" s="1"/>
  <c r="D89" i="2"/>
  <c r="E89" i="2"/>
  <c r="E95" i="2" s="1"/>
  <c r="E90" i="2"/>
  <c r="E91" i="2"/>
  <c r="E92" i="2"/>
  <c r="E93" i="2"/>
  <c r="E94" i="2"/>
  <c r="F89" i="2"/>
  <c r="G89" i="2"/>
  <c r="C90" i="2"/>
  <c r="D90" i="2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C101" i="2"/>
  <c r="C103" i="2"/>
  <c r="C104" i="2"/>
  <c r="C105" i="2"/>
  <c r="C106" i="2"/>
  <c r="E105" i="2"/>
  <c r="E106" i="2"/>
  <c r="D107" i="2"/>
  <c r="F107" i="2"/>
  <c r="G107" i="2"/>
  <c r="G137" i="2" s="1"/>
  <c r="C110" i="2"/>
  <c r="E111" i="2"/>
  <c r="C112" i="2"/>
  <c r="E112" i="2"/>
  <c r="C113" i="2"/>
  <c r="E114" i="2"/>
  <c r="C116" i="2"/>
  <c r="E116" i="2"/>
  <c r="C117" i="2"/>
  <c r="E117" i="2"/>
  <c r="D119" i="2"/>
  <c r="D120" i="2" s="1"/>
  <c r="F120" i="2"/>
  <c r="G120" i="2"/>
  <c r="C122" i="2"/>
  <c r="E122" i="2"/>
  <c r="E126" i="2"/>
  <c r="E127" i="2"/>
  <c r="E135" i="2"/>
  <c r="F126" i="2"/>
  <c r="D126" i="2"/>
  <c r="D136" i="2"/>
  <c r="K411" i="1"/>
  <c r="K419" i="1"/>
  <c r="K425" i="1"/>
  <c r="K426" i="1"/>
  <c r="G126" i="2" s="1"/>
  <c r="G136" i="2" s="1"/>
  <c r="L255" i="1"/>
  <c r="C127" i="2"/>
  <c r="L256" i="1"/>
  <c r="C128" i="2" s="1"/>
  <c r="L257" i="1"/>
  <c r="C129" i="2" s="1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G149" i="2" s="1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G152" i="2" s="1"/>
  <c r="C152" i="2"/>
  <c r="D152" i="2"/>
  <c r="E152" i="2"/>
  <c r="F152" i="2"/>
  <c r="F490" i="1"/>
  <c r="B153" i="2"/>
  <c r="G153" i="2" s="1"/>
  <c r="G490" i="1"/>
  <c r="C153" i="2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G155" i="2" s="1"/>
  <c r="F155" i="2"/>
  <c r="F493" i="1"/>
  <c r="B156" i="2" s="1"/>
  <c r="F156" i="2"/>
  <c r="G493" i="1"/>
  <c r="C156" i="2"/>
  <c r="H493" i="1"/>
  <c r="D156" i="2" s="1"/>
  <c r="I493" i="1"/>
  <c r="E156" i="2" s="1"/>
  <c r="J493" i="1"/>
  <c r="F19" i="1"/>
  <c r="G607" i="1" s="1"/>
  <c r="G19" i="1"/>
  <c r="G608" i="1" s="1"/>
  <c r="J608" i="1" s="1"/>
  <c r="H19" i="1"/>
  <c r="I19" i="1"/>
  <c r="G610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I43" i="1"/>
  <c r="I44" i="1"/>
  <c r="H610" i="1" s="1"/>
  <c r="J610" i="1" s="1"/>
  <c r="F169" i="1"/>
  <c r="I169" i="1"/>
  <c r="F175" i="1"/>
  <c r="G175" i="1"/>
  <c r="G184" i="1" s="1"/>
  <c r="H175" i="1"/>
  <c r="H184" i="1" s="1"/>
  <c r="I175" i="1"/>
  <c r="J175" i="1"/>
  <c r="J184" i="1" s="1"/>
  <c r="F180" i="1"/>
  <c r="F184" i="1" s="1"/>
  <c r="G180" i="1"/>
  <c r="H180" i="1"/>
  <c r="I180" i="1"/>
  <c r="F203" i="1"/>
  <c r="F249" i="1" s="1"/>
  <c r="F263" i="1" s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82" i="1"/>
  <c r="F330" i="1" s="1"/>
  <c r="F344" i="1" s="1"/>
  <c r="G282" i="1"/>
  <c r="H28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K329" i="1"/>
  <c r="G330" i="1"/>
  <c r="G344" i="1" s="1"/>
  <c r="F354" i="1"/>
  <c r="G354" i="1"/>
  <c r="H354" i="1"/>
  <c r="I354" i="1"/>
  <c r="G624" i="1"/>
  <c r="J354" i="1"/>
  <c r="K354" i="1"/>
  <c r="I360" i="1"/>
  <c r="F361" i="1"/>
  <c r="G361" i="1"/>
  <c r="H361" i="1"/>
  <c r="I361" i="1"/>
  <c r="H624" i="1" s="1"/>
  <c r="J624" i="1" s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I385" i="1"/>
  <c r="I400" i="1" s="1"/>
  <c r="F393" i="1"/>
  <c r="G393" i="1"/>
  <c r="H393" i="1"/>
  <c r="I393" i="1"/>
  <c r="F399" i="1"/>
  <c r="G399" i="1"/>
  <c r="H399" i="1"/>
  <c r="I399" i="1"/>
  <c r="F400" i="1"/>
  <c r="H633" i="1" s="1"/>
  <c r="J633" i="1" s="1"/>
  <c r="H400" i="1"/>
  <c r="H634" i="1" s="1"/>
  <c r="L405" i="1"/>
  <c r="L406" i="1"/>
  <c r="L407" i="1"/>
  <c r="L408" i="1"/>
  <c r="L411" i="1" s="1"/>
  <c r="L409" i="1"/>
  <c r="L410" i="1"/>
  <c r="F411" i="1"/>
  <c r="G411" i="1"/>
  <c r="H411" i="1"/>
  <c r="H426" i="1" s="1"/>
  <c r="I411" i="1"/>
  <c r="J411" i="1"/>
  <c r="J426" i="1" s="1"/>
  <c r="L413" i="1"/>
  <c r="L414" i="1"/>
  <c r="L415" i="1"/>
  <c r="L416" i="1"/>
  <c r="L417" i="1"/>
  <c r="L419" i="1" s="1"/>
  <c r="L418" i="1"/>
  <c r="F419" i="1"/>
  <c r="G419" i="1"/>
  <c r="G426" i="1" s="1"/>
  <c r="H419" i="1"/>
  <c r="I419" i="1"/>
  <c r="I426" i="1" s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F438" i="1"/>
  <c r="G438" i="1"/>
  <c r="G630" i="1"/>
  <c r="J630" i="1" s="1"/>
  <c r="H438" i="1"/>
  <c r="G631" i="1" s="1"/>
  <c r="J631" i="1" s="1"/>
  <c r="F444" i="1"/>
  <c r="G444" i="1"/>
  <c r="G451" i="1" s="1"/>
  <c r="H630" i="1" s="1"/>
  <c r="H444" i="1"/>
  <c r="H451" i="1" s="1"/>
  <c r="H631" i="1" s="1"/>
  <c r="F450" i="1"/>
  <c r="G450" i="1"/>
  <c r="H450" i="1"/>
  <c r="F451" i="1"/>
  <c r="F460" i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H466" i="1"/>
  <c r="H614" i="1" s="1"/>
  <c r="I464" i="1"/>
  <c r="J464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J514" i="1"/>
  <c r="J535" i="1" s="1"/>
  <c r="K514" i="1"/>
  <c r="K535" i="1" s="1"/>
  <c r="F519" i="1"/>
  <c r="G519" i="1"/>
  <c r="G535" i="1" s="1"/>
  <c r="H519" i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F561" i="1" s="1"/>
  <c r="G550" i="1"/>
  <c r="H550" i="1"/>
  <c r="H561" i="1" s="1"/>
  <c r="I550" i="1"/>
  <c r="J550" i="1"/>
  <c r="K550" i="1"/>
  <c r="L550" i="1"/>
  <c r="L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J561" i="1" s="1"/>
  <c r="K560" i="1"/>
  <c r="G561" i="1"/>
  <c r="I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J637" i="1" s="1"/>
  <c r="K585" i="1"/>
  <c r="K586" i="1"/>
  <c r="K587" i="1"/>
  <c r="H588" i="1"/>
  <c r="H639" i="1"/>
  <c r="I588" i="1"/>
  <c r="H640" i="1"/>
  <c r="J640" i="1" s="1"/>
  <c r="J588" i="1"/>
  <c r="H641" i="1" s="1"/>
  <c r="K592" i="1"/>
  <c r="K593" i="1"/>
  <c r="K595" i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9" i="1"/>
  <c r="J609" i="1" s="1"/>
  <c r="G612" i="1"/>
  <c r="G613" i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3" i="1"/>
  <c r="G634" i="1"/>
  <c r="G635" i="1"/>
  <c r="H637" i="1"/>
  <c r="G639" i="1"/>
  <c r="J639" i="1"/>
  <c r="G640" i="1"/>
  <c r="G641" i="1"/>
  <c r="G642" i="1"/>
  <c r="J642" i="1" s="1"/>
  <c r="H642" i="1"/>
  <c r="G643" i="1"/>
  <c r="H643" i="1"/>
  <c r="J643" i="1"/>
  <c r="G644" i="1"/>
  <c r="H644" i="1"/>
  <c r="J644" i="1" s="1"/>
  <c r="G645" i="1"/>
  <c r="H645" i="1"/>
  <c r="J645" i="1" s="1"/>
  <c r="H330" i="1"/>
  <c r="H344" i="1" s="1"/>
  <c r="H249" i="1"/>
  <c r="H263" i="1"/>
  <c r="D83" i="2"/>
  <c r="K493" i="1"/>
  <c r="I184" i="1"/>
  <c r="G95" i="2"/>
  <c r="D95" i="2"/>
  <c r="C70" i="2"/>
  <c r="C11" i="10"/>
  <c r="G652" i="1"/>
  <c r="C17" i="10"/>
  <c r="F31" i="13"/>
  <c r="G31" i="13"/>
  <c r="L514" i="1"/>
  <c r="J330" i="1"/>
  <c r="J344" i="1" s="1"/>
  <c r="E104" i="2"/>
  <c r="E102" i="2"/>
  <c r="E49" i="2"/>
  <c r="E54" i="2"/>
  <c r="E55" i="2" s="1"/>
  <c r="E96" i="2" s="1"/>
  <c r="D42" i="2"/>
  <c r="D43" i="2" s="1"/>
  <c r="H104" i="1"/>
  <c r="H185" i="1" s="1"/>
  <c r="G619" i="1" s="1"/>
  <c r="J619" i="1" s="1"/>
  <c r="L399" i="1"/>
  <c r="C132" i="2" s="1"/>
  <c r="C35" i="10"/>
  <c r="G104" i="1"/>
  <c r="L393" i="1"/>
  <c r="C131" i="2" s="1"/>
  <c r="D29" i="13"/>
  <c r="C29" i="13"/>
  <c r="G651" i="1"/>
  <c r="C21" i="10"/>
  <c r="L239" i="1"/>
  <c r="C12" i="10"/>
  <c r="C10" i="10"/>
  <c r="F466" i="1"/>
  <c r="H612" i="1" s="1"/>
  <c r="J612" i="1" s="1"/>
  <c r="G54" i="2"/>
  <c r="L248" i="1"/>
  <c r="I249" i="1"/>
  <c r="I263" i="1" s="1"/>
  <c r="K541" i="1" l="1"/>
  <c r="J607" i="1"/>
  <c r="D137" i="2"/>
  <c r="E120" i="2"/>
  <c r="C73" i="2"/>
  <c r="J634" i="1"/>
  <c r="J263" i="1"/>
  <c r="H638" i="1"/>
  <c r="J638" i="1" s="1"/>
  <c r="F542" i="1"/>
  <c r="K539" i="1"/>
  <c r="K542" i="1" s="1"/>
  <c r="J43" i="1"/>
  <c r="G37" i="2"/>
  <c r="I451" i="1"/>
  <c r="H632" i="1" s="1"/>
  <c r="J632" i="1" s="1"/>
  <c r="F185" i="1"/>
  <c r="G617" i="1" s="1"/>
  <c r="J617" i="1" s="1"/>
  <c r="C38" i="10"/>
  <c r="F33" i="13"/>
  <c r="J615" i="1"/>
  <c r="L426" i="1"/>
  <c r="G628" i="1" s="1"/>
  <c r="J628" i="1" s="1"/>
  <c r="F73" i="2"/>
  <c r="F96" i="2" s="1"/>
  <c r="H542" i="1"/>
  <c r="G96" i="2"/>
  <c r="E107" i="2"/>
  <c r="C39" i="10"/>
  <c r="D96" i="2"/>
  <c r="C130" i="2"/>
  <c r="C133" i="2" s="1"/>
  <c r="C136" i="2" s="1"/>
  <c r="L400" i="1"/>
  <c r="J613" i="1"/>
  <c r="G42" i="2"/>
  <c r="G32" i="2"/>
  <c r="J641" i="1"/>
  <c r="G156" i="2"/>
  <c r="E136" i="2"/>
  <c r="G542" i="1"/>
  <c r="I185" i="1"/>
  <c r="G620" i="1" s="1"/>
  <c r="J620" i="1" s="1"/>
  <c r="C8" i="13"/>
  <c r="E33" i="13"/>
  <c r="D35" i="13" s="1"/>
  <c r="L203" i="1"/>
  <c r="L524" i="1"/>
  <c r="J9" i="1"/>
  <c r="L282" i="1"/>
  <c r="K490" i="1"/>
  <c r="C18" i="10"/>
  <c r="H25" i="13"/>
  <c r="C19" i="10"/>
  <c r="F652" i="1"/>
  <c r="I652" i="1" s="1"/>
  <c r="L534" i="1"/>
  <c r="C115" i="2"/>
  <c r="C120" i="2" s="1"/>
  <c r="C137" i="2" s="1"/>
  <c r="J24" i="1"/>
  <c r="G23" i="2" s="1"/>
  <c r="L519" i="1"/>
  <c r="L535" i="1" s="1"/>
  <c r="C77" i="2"/>
  <c r="C83" i="2" s="1"/>
  <c r="C49" i="2"/>
  <c r="C54" i="2" s="1"/>
  <c r="C55" i="2" s="1"/>
  <c r="C96" i="2" s="1"/>
  <c r="D5" i="13"/>
  <c r="E113" i="2"/>
  <c r="D7" i="13"/>
  <c r="C7" i="13" s="1"/>
  <c r="L221" i="1"/>
  <c r="G650" i="1" s="1"/>
  <c r="G654" i="1" s="1"/>
  <c r="C29" i="10"/>
  <c r="J104" i="1"/>
  <c r="J185" i="1" s="1"/>
  <c r="I450" i="1"/>
  <c r="L320" i="1"/>
  <c r="H650" i="1" s="1"/>
  <c r="H654" i="1" s="1"/>
  <c r="C16" i="10"/>
  <c r="L354" i="1"/>
  <c r="C15" i="10"/>
  <c r="C5" i="13" l="1"/>
  <c r="E137" i="2"/>
  <c r="C36" i="10"/>
  <c r="H657" i="1"/>
  <c r="H662" i="1"/>
  <c r="L249" i="1"/>
  <c r="L263" i="1" s="1"/>
  <c r="G622" i="1" s="1"/>
  <c r="J622" i="1" s="1"/>
  <c r="F650" i="1"/>
  <c r="J33" i="1"/>
  <c r="J44" i="1" s="1"/>
  <c r="H611" i="1" s="1"/>
  <c r="H636" i="1"/>
  <c r="G627" i="1"/>
  <c r="J627" i="1" s="1"/>
  <c r="C27" i="10"/>
  <c r="G625" i="1"/>
  <c r="J625" i="1" s="1"/>
  <c r="G636" i="1"/>
  <c r="G621" i="1"/>
  <c r="J621" i="1" s="1"/>
  <c r="G616" i="1"/>
  <c r="J616" i="1" s="1"/>
  <c r="G657" i="1"/>
  <c r="G662" i="1"/>
  <c r="C25" i="13"/>
  <c r="H33" i="13"/>
  <c r="L330" i="1"/>
  <c r="L344" i="1" s="1"/>
  <c r="G623" i="1" s="1"/>
  <c r="J623" i="1" s="1"/>
  <c r="D31" i="13"/>
  <c r="C31" i="13" s="1"/>
  <c r="G9" i="2"/>
  <c r="G19" i="2" s="1"/>
  <c r="J19" i="1"/>
  <c r="G611" i="1" s="1"/>
  <c r="G43" i="2"/>
  <c r="F654" i="1" l="1"/>
  <c r="I650" i="1"/>
  <c r="I654" i="1" s="1"/>
  <c r="J636" i="1"/>
  <c r="C41" i="10"/>
  <c r="D36" i="10" s="1"/>
  <c r="J611" i="1"/>
  <c r="H646" i="1"/>
  <c r="C28" i="10"/>
  <c r="D33" i="13"/>
  <c r="D36" i="13" s="1"/>
  <c r="D40" i="10" l="1"/>
  <c r="D37" i="10"/>
  <c r="D35" i="10"/>
  <c r="D41" i="10" s="1"/>
  <c r="D38" i="10"/>
  <c r="D39" i="10"/>
  <c r="D21" i="10"/>
  <c r="D17" i="10"/>
  <c r="D25" i="10"/>
  <c r="C30" i="10"/>
  <c r="D10" i="10"/>
  <c r="D28" i="10" s="1"/>
  <c r="D22" i="10"/>
  <c r="D23" i="10"/>
  <c r="D12" i="10"/>
  <c r="D26" i="10"/>
  <c r="D20" i="10"/>
  <c r="D13" i="10"/>
  <c r="D11" i="10"/>
  <c r="D24" i="10"/>
  <c r="D18" i="10"/>
  <c r="D16" i="10"/>
  <c r="D15" i="10"/>
  <c r="D19" i="10"/>
  <c r="D27" i="10"/>
  <c r="I657" i="1"/>
  <c r="I662" i="1"/>
  <c r="F662" i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3CC04AA-80D0-43C2-9572-FBCCB9B95CF0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24B1FB1-514C-4A4B-B6D9-D946C71BE37A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145C66D-642D-428D-8165-0E972E59ED27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C8A3428-2EDF-4E04-A2BD-3D84AED37BA8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4B1A3832-95B5-4A86-8791-DB213D06E98A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0C1D4BE-F4E5-4734-9646-6B070DBB4A9D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A182F4F7-4173-4359-B315-E76D79B6CD08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842252B7-7D20-4312-A0A9-6BB83D103286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17D10EF6-4BA4-4C7A-BD69-6FD58C21005F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12CCD046-9871-4D3A-8794-DCB3DDC16A9F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5795923-AA7A-4B1B-A81D-EFBFA6D58712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8E1E020-03D6-4F2E-8BDD-102A9A56F0C6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<sst xmlns="http://schemas.openxmlformats.org/spreadsheetml/2006/main" count="3862" uniqueCount="899">
  <si>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</si>
  <si>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</si>
  <si>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</si>
  <si>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</si>
  <si>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</si>
  <si>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</si>
  <si>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</si>
  <si>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</si>
  <si>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</si>
  <si>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</si>
  <si>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</si>
  <si>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</si>
  <si>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</si>
  <si>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</si>
  <si>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</si>
  <si>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</si>
  <si>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</si>
  <si>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</si>
  <si>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</si>
  <si>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</si>
  <si>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</si>
  <si>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</si>
  <si>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</si>
  <si>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</si>
  <si>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</si>
  <si>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</si>
  <si>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</si>
  <si>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</si>
  <si>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</si>
  <si>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</si>
  <si>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</si>
  <si>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</si>
  <si>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</si>
  <si>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</si>
  <si>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</si>
  <si>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</si>
  <si>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</si>
  <si>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</si>
  <si>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</si>
  <si>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</si>
  <si>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</si>
  <si>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</si>
  <si>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</si>
  <si>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</si>
  <si>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</si>
  <si>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</si>
  <si>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</si>
  <si>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</si>
  <si>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</si>
  <si>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</si>
  <si>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</si>
  <si>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</si>
  <si>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</si>
  <si>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</si>
  <si>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</si>
  <si>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</si>
  <si>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</si>
  <si>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</si>
  <si>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</si>
  <si>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</si>
  <si>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</si>
  <si>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</si>
  <si>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</si>
  <si>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</si>
  <si>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</si>
  <si>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</si>
  <si>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</si>
  <si>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</si>
  <si>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</si>
  <si>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</si>
  <si>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</si>
  <si>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</si>
  <si>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</si>
  <si>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</si>
  <si>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</si>
  <si>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</si>
  <si>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</si>
  <si>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</si>
  <si>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</si>
  <si>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</si>
  <si>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</si>
  <si>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</si>
  <si>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</si>
  <si>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</si>
  <si>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</si>
  <si>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</si>
  <si>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</si>
  <si>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</si>
  <si>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</si>
  <si>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</si>
  <si>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</si>
  <si>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</si>
  <si>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</si>
  <si>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</si>
  <si>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</si>
  <si>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</si>
  <si>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</si>
  <si>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</si>
  <si>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</si>
  <si>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</si>
  <si>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</si>
  <si>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</si>
  <si>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</si>
  <si>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</si>
  <si>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</si>
  <si>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</si>
  <si>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</si>
  <si>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</si>
  <si>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</si>
  <si>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</si>
  <si>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</si>
  <si>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</si>
  <si>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</si>
  <si>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</si>
  <si>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</si>
  <si>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</si>
  <si>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</si>
  <si>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</si>
  <si>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</si>
  <si>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</si>
  <si>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</si>
  <si>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</si>
  <si>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</si>
  <si>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</si>
  <si>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</si>
  <si>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</si>
  <si>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</si>
  <si>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</si>
  <si>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</si>
  <si>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</si>
  <si>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</si>
  <si>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</si>
  <si>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</si>
  <si>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</si>
  <si>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</si>
  <si>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</si>
  <si>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</si>
  <si>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</si>
  <si>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</si>
  <si>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</si>
  <si>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</si>
  <si>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</si>
  <si>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</si>
  <si>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</si>
  <si>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</si>
  <si>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</si>
  <si>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</si>
  <si>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</si>
  <si>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</si>
  <si>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</si>
  <si>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</si>
  <si>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</si>
  <si>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</si>
  <si>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</si>
  <si>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</si>
  <si>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</si>
  <si>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</si>
  <si>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</si>
  <si>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</si>
  <si>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</si>
  <si>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</si>
  <si>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</si>
  <si>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</si>
  <si>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</si>
  <si>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</si>
  <si>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</si>
  <si>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</si>
  <si>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</si>
  <si>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</si>
  <si>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</si>
  <si>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</si>
  <si>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</si>
  <si>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</si>
  <si>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</si>
  <si>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</si>
  <si>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</si>
  <si>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</si>
  <si>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</si>
  <si>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</si>
  <si>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</si>
  <si>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</si>
  <si>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</si>
  <si>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</si>
  <si>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</si>
  <si>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</si>
  <si>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</si>
  <si>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</si>
  <si>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</si>
  <si>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</si>
  <si>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</si>
  <si>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</si>
  <si>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</si>
  <si>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</si>
  <si>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</si>
  <si>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</si>
  <si>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</si>
  <si>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</si>
  <si>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</si>
  <si>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</si>
  <si>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</si>
  <si>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</si>
  <si>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</si>
  <si>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</si>
  <si>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</si>
  <si>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</si>
  <si>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</si>
  <si>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</si>
  <si>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</si>
  <si>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</si>
  <si>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</si>
  <si>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</si>
  <si>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</si>
  <si>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</si>
  <si>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</si>
  <si>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</si>
  <si>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</si>
  <si>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</si>
  <si>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</si>
  <si>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</si>
  <si>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</si>
  <si>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</si>
  <si>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</si>
  <si>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</si>
  <si>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</si>
  <si>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</si>
  <si>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</si>
  <si>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</si>
  <si>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</si>
  <si>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</si>
  <si>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</si>
  <si>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</si>
  <si>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</si>
  <si>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</si>
  <si>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</si>
  <si>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</si>
  <si>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</si>
  <si>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</si>
  <si>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</si>
  <si>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</si>
  <si>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</si>
  <si>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</si>
  <si>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</si>
  <si>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</si>
  <si>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</si>
  <si>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</si>
  <si>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</si>
  <si>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</si>
  <si>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</si>
  <si>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</si>
  <si>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</si>
  <si>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</si>
  <si>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</si>
  <si>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</si>
  <si>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</si>
  <si>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</si>
  <si>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</si>
  <si>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</si>
  <si>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</si>
  <si>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</si>
  <si>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</si>
  <si>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</si>
  <si>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</si>
  <si>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</si>
  <si>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</si>
  <si>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</si>
  <si>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</si>
  <si>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</si>
  <si>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</si>
  <si>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</si>
  <si>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</si>
  <si>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</si>
  <si>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</si>
  <si>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</si>
  <si>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</si>
  <si>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</si>
  <si>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</si>
  <si>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</si>
  <si>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</si>
  <si>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</si>
  <si>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</si>
  <si>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</si>
  <si>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</si>
  <si>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</si>
  <si>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</si>
  <si>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</si>
  <si>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</si>
  <si>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</si>
  <si>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</si>
  <si>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</si>
  <si>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</si>
  <si>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</si>
  <si>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</si>
  <si>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</si>
  <si>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</si>
  <si>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</si>
  <si>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</si>
  <si>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</si>
  <si>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</si>
  <si>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</si>
  <si>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</si>
  <si>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</si>
  <si>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</si>
  <si>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</si>
  <si>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</si>
  <si>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</si>
  <si>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</si>
  <si>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</si>
  <si>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</si>
  <si>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</si>
  <si>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</si>
  <si>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</si>
  <si>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</si>
  <si>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</si>
  <si>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</si>
  <si>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</si>
  <si>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</si>
  <si>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</si>
  <si>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</si>
  <si>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</si>
  <si>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</si>
  <si>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</si>
  <si>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</si>
  <si>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</si>
  <si>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</si>
  <si>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</si>
  <si>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</si>
  <si>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</si>
  <si>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</si>
  <si>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</si>
  <si>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</si>
  <si>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</si>
  <si>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</si>
  <si>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</si>
  <si>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</si>
  <si>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</si>
  <si>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</si>
  <si>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</si>
  <si>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</si>
  <si>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</si>
  <si>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</si>
  <si>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</si>
  <si>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</si>
  <si>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</si>
  <si>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</si>
  <si>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</si>
  <si>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</si>
  <si>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</si>
  <si>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</si>
  <si>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</si>
  <si>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</si>
  <si>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</si>
  <si>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</si>
  <si>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</si>
  <si>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</si>
  <si>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</si>
  <si>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</si>
  <si>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</si>
  <si>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</si>
  <si>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</si>
  <si>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</si>
  <si>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</si>
  <si>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</si>
  <si>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</si>
  <si>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</si>
  <si>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</si>
  <si>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</si>
  <si>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</si>
  <si>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</si>
  <si>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</si>
  <si>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</si>
  <si>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</si>
  <si>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</si>
  <si>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</si>
  <si>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</si>
  <si>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</si>
  <si>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</si>
  <si>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</si>
  <si>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</si>
  <si>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</si>
  <si>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</si>
  <si>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</si>
  <si>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</si>
  <si>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</si>
  <si>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</si>
  <si>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</si>
  <si>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</si>
  <si>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</si>
  <si>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</si>
  <si>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</si>
  <si>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</si>
  <si>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</si>
  <si>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</si>
  <si>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</si>
  <si>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</si>
  <si>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</si>
  <si>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</si>
  <si>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</si>
  <si>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</si>
  <si>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</si>
  <si>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</si>
  <si>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</si>
  <si>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</si>
  <si>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</si>
  <si>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</si>
  <si>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</si>
  <si>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</si>
  <si>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</si>
  <si>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</si>
  <si>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</si>
  <si>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</si>
  <si>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</si>
  <si>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</si>
  <si>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</si>
  <si>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</si>
  <si>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</si>
  <si>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</si>
  <si>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</si>
  <si>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</si>
  <si>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</si>
  <si>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</si>
  <si>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</si>
  <si>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</si>
  <si>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</si>
  <si>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</si>
  <si>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</si>
  <si>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</si>
  <si>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</si>
  <si>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</si>
  <si>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</si>
  <si>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</si>
  <si>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</si>
  <si>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</si>
  <si>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</si>
  <si>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</si>
  <si>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</si>
  <si>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</si>
  <si>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</si>
  <si>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</si>
  <si>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</si>
  <si>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</si>
  <si>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</si>
  <si>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</si>
  <si>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</si>
  <si>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</si>
  <si>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</si>
  <si>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</si>
  <si>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</si>
  <si>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</si>
  <si>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</si>
  <si>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</si>
  <si>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</si>
  <si>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</si>
  <si>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</si>
  <si>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</si>
  <si>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</si>
  <si>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</si>
  <si>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</si>
  <si>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</si>
  <si>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</si>
  <si>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</si>
  <si>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</si>
  <si>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</si>
  <si>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</si>
  <si>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</si>
  <si>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</si>
  <si>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</si>
  <si>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</si>
  <si>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</si>
  <si>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</si>
  <si>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</si>
  <si>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</si>
  <si>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</si>
  <si>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</si>
  <si>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</si>
  <si>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</si>
  <si>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</si>
  <si>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</si>
  <si>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</si>
  <si>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</si>
  <si>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</si>
  <si>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</si>
  <si>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</si>
  <si>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</si>
  <si>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</si>
  <si>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</si>
  <si>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</si>
  <si>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</si>
  <si>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</si>
  <si>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</si>
  <si>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</si>
  <si>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</si>
  <si>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</si>
  <si>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</si>
  <si>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</si>
  <si>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</si>
  <si>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</si>
  <si>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</si>
  <si>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</si>
  <si>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</si>
  <si>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</si>
  <si>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</si>
  <si>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</si>
  <si>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</si>
  <si>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</si>
  <si>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</si>
  <si>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</si>
  <si>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</si>
  <si>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</si>
  <si>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</si>
  <si>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</si>
  <si>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</si>
  <si>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</si>
  <si>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</si>
  <si>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</si>
  <si>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</si>
  <si>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</si>
  <si>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</si>
  <si>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</si>
  <si>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</si>
  <si>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</si>
  <si>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</si>
  <si>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</si>
  <si>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</si>
  <si>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</si>
  <si>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</si>
  <si>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</si>
  <si>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</si>
  <si>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</si>
  <si>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</si>
  <si>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</si>
  <si>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</si>
  <si>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</si>
  <si>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</si>
  <si>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</si>
  <si>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</si>
  <si>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</si>
  <si>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</si>
  <si>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</si>
  <si>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</si>
  <si>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</si>
  <si>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</si>
  <si>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</si>
  <si>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</si>
  <si>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</si>
  <si>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</si>
  <si>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</si>
  <si>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</si>
  <si>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</si>
  <si>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</si>
  <si>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</si>
  <si>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</si>
  <si>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</si>
  <si>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</si>
  <si>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</si>
  <si>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</si>
  <si>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</si>
  <si>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</si>
  <si>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</si>
  <si>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</si>
  <si>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</si>
  <si>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</si>
  <si>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</si>
  <si>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</si>
  <si>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</si>
  <si>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</si>
  <si>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</si>
  <si>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</si>
  <si>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</si>
  <si>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</si>
  <si>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</si>
  <si>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</si>
  <si>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</si>
  <si>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</si>
  <si>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</si>
  <si>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</si>
  <si>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</si>
  <si>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</si>
  <si>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</si>
  <si>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</si>
  <si>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</si>
  <si>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</si>
  <si>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</si>
  <si>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</si>
  <si>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</si>
  <si>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</si>
  <si>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</si>
  <si>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</si>
  <si>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</si>
  <si>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</si>
  <si>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</si>
  <si>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</si>
  <si>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</si>
  <si>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</si>
  <si>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</si>
  <si>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</si>
  <si>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</si>
  <si>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</si>
  <si>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</si>
  <si>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</si>
  <si>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</si>
  <si>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</si>
  <si>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</si>
  <si>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</si>
  <si>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</si>
  <si>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</si>
  <si>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</si>
  <si>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</si>
  <si>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</si>
  <si>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</si>
  <si>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</si>
  <si>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</si>
  <si>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</si>
  <si>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</si>
  <si>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</si>
  <si>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</si>
  <si>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</si>
  <si>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</si>
  <si>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</si>
  <si>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</si>
  <si>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</si>
  <si>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</si>
  <si>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</si>
  <si>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</si>
  <si>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</si>
  <si>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</si>
  <si>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</si>
  <si>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</si>
  <si>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</si>
  <si>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</si>
  <si>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</si>
  <si>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</si>
  <si>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</si>
  <si>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</si>
  <si>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</si>
  <si>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</si>
  <si>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</si>
  <si>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</si>
  <si>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</si>
  <si>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</si>
  <si>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</si>
  <si>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</si>
  <si>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</si>
  <si>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</si>
  <si>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</si>
  <si>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</si>
  <si>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</si>
  <si>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</si>
  <si>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</si>
  <si>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</si>
  <si>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</si>
  <si>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</si>
  <si>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</si>
  <si>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</si>
  <si>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</si>
  <si>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</si>
  <si>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</si>
  <si>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</si>
  <si>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</si>
  <si>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</si>
  <si>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</si>
  <si>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</si>
  <si>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</si>
  <si>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</si>
  <si>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</si>
  <si>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</si>
  <si>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</si>
  <si>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</si>
  <si>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</si>
  <si>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</si>
  <si>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</si>
  <si>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</si>
  <si>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</si>
  <si>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</si>
  <si>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</si>
  <si>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</si>
  <si>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</si>
  <si>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</si>
  <si>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</si>
  <si>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</si>
  <si>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</si>
  <si>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</si>
  <si>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</si>
  <si>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</si>
  <si>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</si>
  <si>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</si>
  <si>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</si>
  <si>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</si>
  <si>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</si>
  <si>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</si>
  <si>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</si>
  <si>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</si>
  <si>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</si>
  <si>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</si>
  <si>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</si>
  <si>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</si>
  <si>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</si>
  <si>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</si>
  <si>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</si>
  <si>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</si>
  <si>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</si>
  <si>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</si>
  <si>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</si>
  <si>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</si>
  <si>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</si>
  <si>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</si>
  <si>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</si>
  <si>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</si>
  <si>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</si>
  <si>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</si>
  <si>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</si>
  <si>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</si>
  <si>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</si>
  <si>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</si>
  <si>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</si>
  <si>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</si>
  <si>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</si>
  <si>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</si>
  <si>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</si>
  <si>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</si>
  <si>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</si>
  <si>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</si>
  <si>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</si>
  <si>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</si>
  <si>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</si>
  <si>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</si>
  <si>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</si>
  <si>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</si>
  <si>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</si>
  <si>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</si>
  <si>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</si>
  <si>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</si>
  <si>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</si>
  <si>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</si>
  <si>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</si>
  <si>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</si>
  <si>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</si>
  <si>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</si>
  <si>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</si>
  <si>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</si>
  <si>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</si>
  <si>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</si>
  <si>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</si>
  <si>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</si>
  <si>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</si>
  <si>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</si>
  <si>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</si>
  <si>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</si>
  <si>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</si>
  <si>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</si>
  <si>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</si>
  <si>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</si>
  <si>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</si>
  <si>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</si>
  <si>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</si>
  <si>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</si>
  <si>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</si>
  <si>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</si>
  <si>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</si>
  <si>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</si>
  <si>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</si>
  <si>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</si>
  <si>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</si>
  <si>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</si>
  <si>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</si>
  <si>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</si>
  <si>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</si>
  <si>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</si>
  <si>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</si>
  <si>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</si>
  <si>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</si>
  <si>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</si>
  <si>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</si>
  <si>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</si>
  <si>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</si>
  <si>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</si>
  <si>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</si>
  <si>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</si>
  <si>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</si>
  <si>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</si>
  <si>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</si>
  <si>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</si>
  <si>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</si>
  <si>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</si>
  <si>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</si>
  <si>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</si>
  <si>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</si>
  <si>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</si>
  <si>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</si>
  <si>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</si>
  <si>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</si>
  <si>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</si>
  <si>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</si>
  <si>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</si>
  <si>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</si>
  <si>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</si>
  <si>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</si>
  <si>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</si>
  <si>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</si>
  <si>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</si>
  <si>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</si>
  <si>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</si>
  <si>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</si>
  <si>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</si>
  <si>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</si>
  <si>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</si>
  <si>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</si>
  <si>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</si>
  <si>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</si>
  <si>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</si>
  <si>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</si>
  <si>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</si>
  <si>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</si>
  <si>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</si>
  <si>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</si>
  <si>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</si>
  <si>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</si>
  <si>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</si>
  <si>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</si>
  <si>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</si>
  <si>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</si>
  <si>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</si>
  <si>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</si>
  <si>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</si>
  <si>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</si>
  <si>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</si>
  <si>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</si>
  <si>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</si>
  <si>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</si>
  <si>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</si>
  <si>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</si>
  <si>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</si>
  <si>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</si>
  <si>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</si>
  <si>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</si>
  <si>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</si>
  <si>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</si>
  <si>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</si>
  <si>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</si>
  <si>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</si>
  <si>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</si>
  <si>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</si>
  <si>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</si>
  <si>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</si>
  <si>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</si>
  <si>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</si>
  <si>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</si>
  <si>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</si>
  <si>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</si>
  <si>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</si>
  <si>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</si>
  <si>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</si>
  <si>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</si>
  <si>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</si>
  <si>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</si>
  <si>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</si>
  <si>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</si>
  <si>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</si>
  <si>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</si>
  <si>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</si>
  <si>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</si>
  <si>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</si>
  <si>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</si>
  <si>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</si>
  <si>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</si>
  <si>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</si>
  <si>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</si>
  <si>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</si>
  <si>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</si>
  <si>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</si>
  <si>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</si>
  <si>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</si>
  <si>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</si>
  <si>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</si>
  <si>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</si>
  <si>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</si>
  <si>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</si>
  <si>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</si>
  <si>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</si>
  <si>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</si>
  <si>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</si>
  <si>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</si>
  <si>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</si>
  <si>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</si>
  <si>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</si>
  <si>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</si>
  <si>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</si>
  <si>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</si>
  <si>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</si>
  <si>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</si>
  <si>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</si>
  <si>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</si>
  <si>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</si>
  <si>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</si>
  <si>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</si>
  <si>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Benton sends all of their students to Haverhill Cooperative School District; has not school</t>
  </si>
  <si>
    <t>MS25</t>
  </si>
  <si>
    <t>26-29</t>
  </si>
  <si>
    <t>Transfers to trusts picking up interst also, not just transfers.</t>
  </si>
  <si>
    <t>Benton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</si>
</sst>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" fontId="1" fillId="0" borderId="11" xfId="0" applyNumberFormat="1" applyFont="1" applyBorder="1" applyAlignment="1" applyProtection="1">
      <alignment horizontal="right"/>
      <protection locked="0"/>
    </xf>
    <xf numFmtId="1" fontId="1" fillId="0" borderId="0" xfId="0" applyNumberFormat="1" applyFont="1" applyBorder="1" applyAlignment="1" applyProtection="1">
      <alignment horizontal="righ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308B-CDCB-495E-A648-57591EF175BA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47</v>
      </c>
      <c r="C2" s="21">
        <v>47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19932.59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54754.03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7944.08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27876.67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54754.03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3941.23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3941.23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54754.03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23935.439999999999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23935.439999999999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54754.03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27876.67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54754.03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275434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275434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4661</v>
      </c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4661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-16.95</v>
      </c>
      <c r="G88" s="18"/>
      <c r="H88" s="18"/>
      <c r="I88" s="18"/>
      <c r="J88" s="18">
        <v>514.98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-16.95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514.98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280078.05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514.98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115982.35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58502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4206.6499999999996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178691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4476.47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287.17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4763.6400000000003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183454.64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20391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20391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17170.37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37561.369999999995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63000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63000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63000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564094.06000000006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20514.98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0</v>
      </c>
      <c r="G189" s="18">
        <v>0</v>
      </c>
      <c r="H189" s="18">
        <v>115325.08</v>
      </c>
      <c r="I189" s="18">
        <v>0</v>
      </c>
      <c r="J189" s="18">
        <v>0</v>
      </c>
      <c r="K189" s="18">
        <v>0</v>
      </c>
      <c r="L189" s="19">
        <f>SUM(F189:K189)</f>
        <v>115325.08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0</v>
      </c>
      <c r="G190" s="18">
        <v>0</v>
      </c>
      <c r="H190" s="18">
        <f>352.45+35226.1</f>
        <v>35578.549999999996</v>
      </c>
      <c r="I190" s="18">
        <v>0</v>
      </c>
      <c r="J190" s="18">
        <v>0</v>
      </c>
      <c r="K190" s="18">
        <v>0</v>
      </c>
      <c r="L190" s="19">
        <f>SUM(F190:K190)</f>
        <v>35578.549999999996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1598.75</v>
      </c>
      <c r="I192" s="18">
        <v>0</v>
      </c>
      <c r="J192" s="18">
        <v>0</v>
      </c>
      <c r="K192" s="18">
        <v>0</v>
      </c>
      <c r="L192" s="19">
        <f>SUM(F192:K192)</f>
        <v>1598.75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0</v>
      </c>
      <c r="G194" s="18">
        <v>0</v>
      </c>
      <c r="H194" s="18">
        <v>3307.5</v>
      </c>
      <c r="I194" s="18">
        <v>0</v>
      </c>
      <c r="J194" s="18">
        <v>0</v>
      </c>
      <c r="K194" s="18">
        <v>0</v>
      </c>
      <c r="L194" s="19">
        <f t="shared" ref="L194:L200" si="0">SUM(F194:K194)</f>
        <v>3307.5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253.36</v>
      </c>
      <c r="G196" s="18">
        <v>137.38</v>
      </c>
      <c r="H196" s="18">
        <f>3725.68+845.39</f>
        <v>4571.07</v>
      </c>
      <c r="I196" s="18">
        <v>2.5099999999999998</v>
      </c>
      <c r="J196" s="18">
        <v>0</v>
      </c>
      <c r="K196" s="18">
        <v>243.27</v>
      </c>
      <c r="L196" s="19">
        <f t="shared" si="0"/>
        <v>5207.59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9113.98</v>
      </c>
      <c r="I200" s="18">
        <v>0</v>
      </c>
      <c r="J200" s="18">
        <v>0</v>
      </c>
      <c r="K200" s="18">
        <v>0</v>
      </c>
      <c r="L200" s="19">
        <f t="shared" si="0"/>
        <v>9113.98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253.36</v>
      </c>
      <c r="G203" s="41">
        <f t="shared" si="1"/>
        <v>137.38</v>
      </c>
      <c r="H203" s="41">
        <f t="shared" si="1"/>
        <v>169494.93000000002</v>
      </c>
      <c r="I203" s="41">
        <f t="shared" si="1"/>
        <v>2.5099999999999998</v>
      </c>
      <c r="J203" s="41">
        <f t="shared" si="1"/>
        <v>0</v>
      </c>
      <c r="K203" s="41">
        <f t="shared" si="1"/>
        <v>243.27</v>
      </c>
      <c r="L203" s="41">
        <f t="shared" si="1"/>
        <v>170131.45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166383.35</v>
      </c>
      <c r="I207" s="18">
        <v>0</v>
      </c>
      <c r="J207" s="18">
        <v>0</v>
      </c>
      <c r="K207" s="18">
        <v>0</v>
      </c>
      <c r="L207" s="19">
        <f>SUM(F207:K207)</f>
        <v>166383.35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32865.14</v>
      </c>
      <c r="I208" s="18">
        <v>0</v>
      </c>
      <c r="J208" s="18">
        <v>0</v>
      </c>
      <c r="K208" s="18">
        <v>0</v>
      </c>
      <c r="L208" s="19">
        <f>SUM(F208:K208)</f>
        <v>32865.14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2890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2890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337.68</v>
      </c>
      <c r="G214" s="18">
        <v>134.85</v>
      </c>
      <c r="H214" s="18">
        <f>5189.36+1157.45</f>
        <v>6346.8099999999995</v>
      </c>
      <c r="I214" s="18">
        <v>3.49</v>
      </c>
      <c r="J214" s="18">
        <v>0</v>
      </c>
      <c r="K214" s="18">
        <v>338.11</v>
      </c>
      <c r="L214" s="19">
        <f t="shared" si="2"/>
        <v>7160.9399999999987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21872.49</v>
      </c>
      <c r="I218" s="18">
        <v>0</v>
      </c>
      <c r="J218" s="18">
        <v>0</v>
      </c>
      <c r="K218" s="18">
        <v>0</v>
      </c>
      <c r="L218" s="19">
        <f t="shared" si="2"/>
        <v>21872.49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337.68</v>
      </c>
      <c r="G221" s="41">
        <f>SUM(G207:G220)</f>
        <v>134.85</v>
      </c>
      <c r="H221" s="41">
        <f>SUM(H207:H220)</f>
        <v>230357.78999999998</v>
      </c>
      <c r="I221" s="41">
        <f>SUM(I207:I220)</f>
        <v>3.49</v>
      </c>
      <c r="J221" s="41">
        <f>SUM(J207:J220)</f>
        <v>0</v>
      </c>
      <c r="K221" s="41">
        <f t="shared" si="3"/>
        <v>338.11</v>
      </c>
      <c r="L221" s="41">
        <f t="shared" si="3"/>
        <v>231171.91999999998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110417.12</v>
      </c>
      <c r="I225" s="18">
        <v>0</v>
      </c>
      <c r="J225" s="18">
        <v>0</v>
      </c>
      <c r="K225" s="18">
        <v>0</v>
      </c>
      <c r="L225" s="19">
        <f>SUM(F225:K225)</f>
        <v>110417.12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12769.42</v>
      </c>
      <c r="I226" s="18">
        <v>0</v>
      </c>
      <c r="J226" s="18">
        <v>0</v>
      </c>
      <c r="K226" s="18">
        <v>0</v>
      </c>
      <c r="L226" s="19">
        <f>SUM(F226:K226)</f>
        <v>12769.42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3734.44</v>
      </c>
      <c r="I227" s="18">
        <v>0</v>
      </c>
      <c r="J227" s="18">
        <v>0</v>
      </c>
      <c r="K227" s="18">
        <v>0</v>
      </c>
      <c r="L227" s="19">
        <f>SUM(F227:K227)</f>
        <v>3734.44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2835</v>
      </c>
      <c r="I228" s="18">
        <v>0</v>
      </c>
      <c r="J228" s="18">
        <v>0</v>
      </c>
      <c r="K228" s="18">
        <v>0</v>
      </c>
      <c r="L228" s="19">
        <f>SUM(F228:K228)</f>
        <v>2835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320.95999999999998</v>
      </c>
      <c r="G232" s="18">
        <v>162.54</v>
      </c>
      <c r="H232" s="18">
        <f>4390.96+986.47</f>
        <v>5377.43</v>
      </c>
      <c r="I232" s="18">
        <v>2.95</v>
      </c>
      <c r="J232" s="18">
        <v>0</v>
      </c>
      <c r="K232" s="18">
        <v>286.20999999999998</v>
      </c>
      <c r="L232" s="19">
        <f t="shared" si="4"/>
        <v>6150.09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8630.17</v>
      </c>
      <c r="I236" s="18">
        <v>0</v>
      </c>
      <c r="J236" s="18">
        <v>0</v>
      </c>
      <c r="K236" s="18">
        <v>0</v>
      </c>
      <c r="L236" s="19">
        <f t="shared" si="4"/>
        <v>8630.17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320.95999999999998</v>
      </c>
      <c r="G239" s="41">
        <f t="shared" si="5"/>
        <v>162.54</v>
      </c>
      <c r="H239" s="41">
        <f t="shared" si="5"/>
        <v>143763.58000000002</v>
      </c>
      <c r="I239" s="41">
        <f t="shared" si="5"/>
        <v>2.95</v>
      </c>
      <c r="J239" s="41">
        <f t="shared" si="5"/>
        <v>0</v>
      </c>
      <c r="K239" s="41">
        <f t="shared" si="5"/>
        <v>286.20999999999998</v>
      </c>
      <c r="L239" s="41">
        <f t="shared" si="5"/>
        <v>144536.24000000002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912</v>
      </c>
      <c r="G249" s="41">
        <f t="shared" si="8"/>
        <v>434.77</v>
      </c>
      <c r="H249" s="41">
        <f t="shared" si="8"/>
        <v>543616.30000000005</v>
      </c>
      <c r="I249" s="41">
        <f t="shared" si="8"/>
        <v>8.9499999999999993</v>
      </c>
      <c r="J249" s="41">
        <f t="shared" si="8"/>
        <v>0</v>
      </c>
      <c r="K249" s="41">
        <f t="shared" si="8"/>
        <v>867.58999999999992</v>
      </c>
      <c r="L249" s="41">
        <f t="shared" si="8"/>
        <v>545839.61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0</v>
      </c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20000</v>
      </c>
      <c r="L262" s="41">
        <f t="shared" si="9"/>
        <v>20000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912</v>
      </c>
      <c r="G263" s="42">
        <f t="shared" si="11"/>
        <v>434.77</v>
      </c>
      <c r="H263" s="42">
        <f t="shared" si="11"/>
        <v>543616.30000000005</v>
      </c>
      <c r="I263" s="42">
        <f t="shared" si="11"/>
        <v>8.9499999999999993</v>
      </c>
      <c r="J263" s="42">
        <f t="shared" si="11"/>
        <v>0</v>
      </c>
      <c r="K263" s="42">
        <f t="shared" si="11"/>
        <v>20867.59</v>
      </c>
      <c r="L263" s="42">
        <f t="shared" si="11"/>
        <v>565839.61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514.98</v>
      </c>
      <c r="I389" s="18"/>
      <c r="J389" s="24" t="s">
        <v>312</v>
      </c>
      <c r="K389" s="24" t="s">
        <v>312</v>
      </c>
      <c r="L389" s="56">
        <f t="shared" si="26"/>
        <v>20514.98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514.98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20514.98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514.98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20514.98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85158.15</v>
      </c>
      <c r="L415" s="56">
        <f t="shared" si="29"/>
        <v>85158.15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85158.15</v>
      </c>
      <c r="L419" s="47">
        <f t="shared" si="30"/>
        <v>85158.15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85158.15</v>
      </c>
      <c r="L426" s="47">
        <f t="shared" si="32"/>
        <v>85158.15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54754.03</v>
      </c>
      <c r="H432" s="18"/>
      <c r="I432" s="56">
        <f t="shared" si="33"/>
        <v>54754.03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54754.03</v>
      </c>
      <c r="H438" s="13">
        <f>SUM(H431:H437)</f>
        <v>0</v>
      </c>
      <c r="I438" s="13">
        <f>SUM(I431:I437)</f>
        <v>54754.03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54754.03</v>
      </c>
      <c r="H449" s="18"/>
      <c r="I449" s="56">
        <f>SUM(F449:H449)</f>
        <v>54754.03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54754.03</v>
      </c>
      <c r="H450" s="83">
        <f>SUM(H446:H449)</f>
        <v>0</v>
      </c>
      <c r="I450" s="83">
        <f>SUM(I446:I449)</f>
        <v>54754.03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54754.03</v>
      </c>
      <c r="H451" s="42">
        <f>H444+H450</f>
        <v>0</v>
      </c>
      <c r="I451" s="42">
        <f>I444+I450</f>
        <v>54754.03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25680.99</v>
      </c>
      <c r="G455" s="18"/>
      <c r="H455" s="18"/>
      <c r="I455" s="18"/>
      <c r="J455" s="18">
        <v>119397.2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38000+526094.06</f>
        <v>564094.06000000006</v>
      </c>
      <c r="G458" s="18"/>
      <c r="H458" s="18"/>
      <c r="I458" s="18"/>
      <c r="J458" s="18">
        <v>20514.98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564094.06000000006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20514.98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565839.61</v>
      </c>
      <c r="G462" s="18"/>
      <c r="H462" s="18"/>
      <c r="I462" s="18"/>
      <c r="J462" s="18">
        <v>85158.15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565839.61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85158.15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23935.440000000061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54754.03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0</v>
      </c>
      <c r="G511" s="18">
        <v>0</v>
      </c>
      <c r="H511" s="18">
        <f>352.45+35226.1</f>
        <v>35578.549999999996</v>
      </c>
      <c r="I511" s="18">
        <v>0</v>
      </c>
      <c r="J511" s="18">
        <v>0</v>
      </c>
      <c r="K511" s="18">
        <v>0</v>
      </c>
      <c r="L511" s="88">
        <f>SUM(F511:K511)</f>
        <v>35578.549999999996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>
        <v>32865.14</v>
      </c>
      <c r="I512" s="18">
        <v>0</v>
      </c>
      <c r="J512" s="18">
        <v>0</v>
      </c>
      <c r="K512" s="18">
        <v>0</v>
      </c>
      <c r="L512" s="88">
        <f>SUM(F512:K512)</f>
        <v>32865.14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v>12769.42</v>
      </c>
      <c r="I513" s="18">
        <v>0</v>
      </c>
      <c r="J513" s="18">
        <v>0</v>
      </c>
      <c r="K513" s="18">
        <v>0</v>
      </c>
      <c r="L513" s="88">
        <f>SUM(F513:K513)</f>
        <v>12769.42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81213.11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81213.11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3307.5</v>
      </c>
      <c r="I516" s="18">
        <v>0</v>
      </c>
      <c r="J516" s="18">
        <v>0</v>
      </c>
      <c r="K516" s="18">
        <v>0</v>
      </c>
      <c r="L516" s="88">
        <f>SUM(F516:K516)</f>
        <v>3307.5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2890</v>
      </c>
      <c r="I517" s="18">
        <v>0</v>
      </c>
      <c r="J517" s="18">
        <v>0</v>
      </c>
      <c r="K517" s="18">
        <v>0</v>
      </c>
      <c r="L517" s="88">
        <f>SUM(F517:K517)</f>
        <v>2890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0</v>
      </c>
      <c r="I518" s="18">
        <v>0</v>
      </c>
      <c r="J518" s="18">
        <v>0</v>
      </c>
      <c r="K518" s="18">
        <v>0</v>
      </c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6197.5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6197.5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851</v>
      </c>
      <c r="I521" s="18"/>
      <c r="J521" s="18"/>
      <c r="K521" s="18"/>
      <c r="L521" s="88">
        <f>SUM(F521:K521)</f>
        <v>851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946</v>
      </c>
      <c r="I522" s="18"/>
      <c r="J522" s="18"/>
      <c r="K522" s="18"/>
      <c r="L522" s="88">
        <f>SUM(F522:K522)</f>
        <v>946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1356</v>
      </c>
      <c r="I523" s="18"/>
      <c r="J523" s="18"/>
      <c r="K523" s="18"/>
      <c r="L523" s="88">
        <f>SUM(F523:K523)</f>
        <v>1356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3153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3153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2262.96</v>
      </c>
      <c r="I531" s="18"/>
      <c r="J531" s="18"/>
      <c r="K531" s="18"/>
      <c r="L531" s="88">
        <f>SUM(F531:K531)</f>
        <v>2262.96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12330</v>
      </c>
      <c r="I532" s="18"/>
      <c r="J532" s="18"/>
      <c r="K532" s="18"/>
      <c r="L532" s="88">
        <f>SUM(F532:K532)</f>
        <v>12330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246.96</v>
      </c>
      <c r="I533" s="18"/>
      <c r="J533" s="18"/>
      <c r="K533" s="18"/>
      <c r="L533" s="88">
        <f>SUM(F533:K533)</f>
        <v>246.96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14839.919999999998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14839.919999999998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105403.53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105403.53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35578.549999999996</v>
      </c>
      <c r="G539" s="87">
        <f>L516</f>
        <v>3307.5</v>
      </c>
      <c r="H539" s="87">
        <f>L521</f>
        <v>851</v>
      </c>
      <c r="I539" s="87">
        <f>L526</f>
        <v>0</v>
      </c>
      <c r="J539" s="87">
        <f>L531</f>
        <v>2262.96</v>
      </c>
      <c r="K539" s="87">
        <f>SUM(F539:J539)</f>
        <v>42000.009999999995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32865.14</v>
      </c>
      <c r="G540" s="87">
        <f>L517</f>
        <v>2890</v>
      </c>
      <c r="H540" s="87">
        <f>L522</f>
        <v>946</v>
      </c>
      <c r="I540" s="87">
        <f>L527</f>
        <v>0</v>
      </c>
      <c r="J540" s="87">
        <f>L532</f>
        <v>12330</v>
      </c>
      <c r="K540" s="87">
        <f>SUM(F540:J540)</f>
        <v>49031.14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12769.42</v>
      </c>
      <c r="G541" s="87">
        <f>L518</f>
        <v>0</v>
      </c>
      <c r="H541" s="87">
        <f>L523</f>
        <v>1356</v>
      </c>
      <c r="I541" s="87">
        <f>L528</f>
        <v>0</v>
      </c>
      <c r="J541" s="87">
        <f>L533</f>
        <v>246.96</v>
      </c>
      <c r="K541" s="87">
        <f>SUM(F541:J541)</f>
        <v>14372.38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81213.11</v>
      </c>
      <c r="G542" s="89">
        <f t="shared" si="41"/>
        <v>6197.5</v>
      </c>
      <c r="H542" s="89">
        <f t="shared" si="41"/>
        <v>3153</v>
      </c>
      <c r="I542" s="89">
        <f t="shared" si="41"/>
        <v>0</v>
      </c>
      <c r="J542" s="89">
        <f t="shared" si="41"/>
        <v>14839.919999999998</v>
      </c>
      <c r="K542" s="89">
        <f t="shared" si="41"/>
        <v>105403.53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115325.08</v>
      </c>
      <c r="G565" s="18">
        <v>166383.35</v>
      </c>
      <c r="H565" s="18">
        <v>110417.12</v>
      </c>
      <c r="I565" s="87">
        <f>SUM(F565:H565)</f>
        <v>392125.55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35226.1</v>
      </c>
      <c r="G569" s="18">
        <v>0</v>
      </c>
      <c r="H569" s="18">
        <v>8037.92</v>
      </c>
      <c r="I569" s="87">
        <f t="shared" si="46"/>
        <v>43264.02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0</v>
      </c>
      <c r="G572" s="18">
        <f>27713.28+5151.86</f>
        <v>32865.14</v>
      </c>
      <c r="H572" s="18">
        <v>4731.5</v>
      </c>
      <c r="I572" s="87">
        <f t="shared" si="46"/>
        <v>37596.639999999999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3734.44</v>
      </c>
      <c r="I575" s="87">
        <f t="shared" si="46"/>
        <v>3734.44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6851.02</v>
      </c>
      <c r="I581" s="18">
        <v>9542.49</v>
      </c>
      <c r="J581" s="18">
        <v>8074.41</v>
      </c>
      <c r="K581" s="104">
        <f t="shared" ref="K581:K587" si="47">SUM(H581:J581)</f>
        <v>24467.920000000002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2262.96</v>
      </c>
      <c r="I582" s="18">
        <v>12330</v>
      </c>
      <c r="J582" s="18">
        <v>246.96</v>
      </c>
      <c r="K582" s="104">
        <f t="shared" si="47"/>
        <v>14839.919999999998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308.8</v>
      </c>
      <c r="K583" s="104">
        <f t="shared" si="47"/>
        <v>308.8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0</v>
      </c>
      <c r="I585" s="18">
        <v>0</v>
      </c>
      <c r="J585" s="18">
        <v>0</v>
      </c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0</v>
      </c>
      <c r="I587" s="18">
        <v>0</v>
      </c>
      <c r="J587" s="18">
        <v>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9113.98</v>
      </c>
      <c r="I588" s="108">
        <f>SUM(I581:I587)</f>
        <v>21872.489999999998</v>
      </c>
      <c r="J588" s="108">
        <f>SUM(J581:J587)</f>
        <v>8630.1699999999983</v>
      </c>
      <c r="K588" s="108">
        <f>SUM(K581:K587)</f>
        <v>39616.639999999999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0</v>
      </c>
      <c r="I594" s="18">
        <v>0</v>
      </c>
      <c r="J594" s="18">
        <v>0</v>
      </c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0</v>
      </c>
      <c r="G601" s="18">
        <v>0</v>
      </c>
      <c r="H601" s="18">
        <v>1598.75</v>
      </c>
      <c r="I601" s="18">
        <v>0</v>
      </c>
      <c r="J601" s="18">
        <v>0</v>
      </c>
      <c r="K601" s="18">
        <v>0</v>
      </c>
      <c r="L601" s="88">
        <f>SUM(F601:K601)</f>
        <v>1598.75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0</v>
      </c>
      <c r="G602" s="18">
        <v>0</v>
      </c>
      <c r="H602" s="18">
        <v>2835</v>
      </c>
      <c r="I602" s="18">
        <v>0</v>
      </c>
      <c r="J602" s="18">
        <v>0</v>
      </c>
      <c r="K602" s="18">
        <v>0</v>
      </c>
      <c r="L602" s="88">
        <f>SUM(F602:K602)</f>
        <v>2835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0</v>
      </c>
      <c r="G603" s="18">
        <v>0</v>
      </c>
      <c r="H603" s="18">
        <v>0</v>
      </c>
      <c r="I603" s="18">
        <v>0</v>
      </c>
      <c r="J603" s="18">
        <v>0</v>
      </c>
      <c r="K603" s="18">
        <v>0</v>
      </c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4433.75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4433.75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27876.67</v>
      </c>
      <c r="H607" s="109">
        <f>SUM(F44)</f>
        <v>27876.67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54754.03</v>
      </c>
      <c r="H611" s="109">
        <f>SUM(J44)</f>
        <v>54754.03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23935.439999999999</v>
      </c>
      <c r="H612" s="109">
        <f>F466</f>
        <v>23935.440000000061</v>
      </c>
      <c r="I612" s="121" t="s">
        <v>106</v>
      </c>
      <c r="J612" s="109">
        <f t="shared" ref="J612:J645" si="49">G612-H612</f>
        <v>-6.184563972055912E-11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54754.03</v>
      </c>
      <c r="H616" s="109">
        <f>J466</f>
        <v>54754.03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564094.06000000006</v>
      </c>
      <c r="H617" s="104">
        <f>SUM(F458)</f>
        <v>564094.06000000006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20514.98</v>
      </c>
      <c r="H621" s="104">
        <f>SUM(J458)</f>
        <v>20514.98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565839.61</v>
      </c>
      <c r="H622" s="104">
        <f>SUM(F462)</f>
        <v>565839.61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20514.98</v>
      </c>
      <c r="H627" s="164">
        <f>SUM(J458)</f>
        <v>20514.98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85158.15</v>
      </c>
      <c r="H628" s="164">
        <f>SUM(J462)</f>
        <v>85158.15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54754.03</v>
      </c>
      <c r="H630" s="104">
        <f>SUM(G451)</f>
        <v>54754.03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54754.03</v>
      </c>
      <c r="H632" s="104">
        <f>SUM(I451)</f>
        <v>54754.03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514.98</v>
      </c>
      <c r="H634" s="104">
        <f>H400</f>
        <v>514.98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20514.98</v>
      </c>
      <c r="H636" s="104">
        <f>L400</f>
        <v>20514.98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39616.639999999999</v>
      </c>
      <c r="H637" s="104">
        <f>L200+L218+L236</f>
        <v>39616.639999999999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9113.98</v>
      </c>
      <c r="H639" s="104">
        <f>H588</f>
        <v>9113.98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21872.49</v>
      </c>
      <c r="H640" s="104">
        <f>I588</f>
        <v>21872.489999999998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8630.17</v>
      </c>
      <c r="H641" s="104">
        <f>J588</f>
        <v>8630.1699999999983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170131.45</v>
      </c>
      <c r="G650" s="19">
        <f>(L221+L301+L351)</f>
        <v>231171.91999999998</v>
      </c>
      <c r="H650" s="19">
        <f>(L239+L320+L352)</f>
        <v>144536.24000000002</v>
      </c>
      <c r="I650" s="19">
        <f>SUM(F650:H650)</f>
        <v>545839.61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9113.98</v>
      </c>
      <c r="G652" s="19">
        <f>(L218+L298)-(J218+J298)</f>
        <v>21872.49</v>
      </c>
      <c r="H652" s="19">
        <f>(L236+L317)-(J236+J317)</f>
        <v>8630.17</v>
      </c>
      <c r="I652" s="19">
        <f>SUM(F652:H652)</f>
        <v>39616.639999999999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152149.93</v>
      </c>
      <c r="G653" s="200">
        <f>SUM(G565:G577)+SUM(I592:I594)+L602</f>
        <v>202083.49</v>
      </c>
      <c r="H653" s="200">
        <f>SUM(H565:H577)+SUM(J592:J594)+L603</f>
        <v>126920.98</v>
      </c>
      <c r="I653" s="19">
        <f>SUM(F653:H653)</f>
        <v>481154.39999999997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8867.5400000000081</v>
      </c>
      <c r="G654" s="19">
        <f>G650-SUM(G651:G653)</f>
        <v>7215.9400000000023</v>
      </c>
      <c r="H654" s="19">
        <f>H650-SUM(H651:H653)</f>
        <v>8985.0900000000256</v>
      </c>
      <c r="I654" s="19">
        <f>I650-SUM(I651:I653)</f>
        <v>25068.570000000007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-8867.64</v>
      </c>
      <c r="G659" s="18">
        <v>-7215.94</v>
      </c>
      <c r="H659" s="18">
        <v>-8985.09</v>
      </c>
      <c r="I659" s="19">
        <f>SUM(F659:H659)</f>
        <v>-25068.67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52B9-8AC3-4572-8330-73D9EB16ECAD}">
  <sheetPr>
    <tabColor indexed="20"/>
  </sheetPr>
  <dimension ref="A1:C52"/>
  <sheetViews>
    <sheetView topLeftCell="A19"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Benton SD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4D58-42A1-457D-AFE8-F494C651968C}">
  <sheetPr>
    <tabColor indexed="11"/>
  </sheetPr>
  <dimension ref="A1:I51"/>
  <sheetViews>
    <sheetView zoomScaleNormal="100" workbookViewId="0">
      <pane ySplit="4" topLeftCell="A2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Benton SD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481506.85</v>
      </c>
      <c r="D5" s="20">
        <f>SUM('DOE25'!L189:L192)+SUM('DOE25'!L207:L210)+SUM('DOE25'!L225:L228)-F5-G5</f>
        <v>481506.85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6197.5</v>
      </c>
      <c r="D6" s="20">
        <f>'DOE25'!L194+'DOE25'!L212+'DOE25'!L230-F6-G6</f>
        <v>6197.5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9607</v>
      </c>
      <c r="D8" s="244"/>
      <c r="E8" s="20">
        <f>'DOE25'!L196+'DOE25'!L214+'DOE25'!L232-F8-G8-D9-D11</f>
        <v>8739.41</v>
      </c>
      <c r="F8" s="256">
        <f>'DOE25'!J196+'DOE25'!J214+'DOE25'!J232</f>
        <v>0</v>
      </c>
      <c r="G8" s="53">
        <f>'DOE25'!K196+'DOE25'!K214+'DOE25'!K232</f>
        <v>867.58999999999992</v>
      </c>
      <c r="H8" s="260"/>
    </row>
    <row r="9" spans="1:9" x14ac:dyDescent="0.2">
      <c r="A9" s="32">
        <v>2310</v>
      </c>
      <c r="B9" t="s">
        <v>849</v>
      </c>
      <c r="C9" s="246">
        <f t="shared" si="0"/>
        <v>5212.62</v>
      </c>
      <c r="D9" s="245">
        <v>5212.62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53.83</v>
      </c>
      <c r="D10" s="244"/>
      <c r="E10" s="245">
        <v>53.83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3699</v>
      </c>
      <c r="D11" s="245">
        <v>3699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39616.639999999999</v>
      </c>
      <c r="D15" s="20">
        <f>'DOE25'!L200+'DOE25'!L218+'DOE25'!L236-F15-G15</f>
        <v>39616.639999999999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536232.61</v>
      </c>
      <c r="E33" s="247">
        <f>SUM(E5:E31)</f>
        <v>8793.24</v>
      </c>
      <c r="F33" s="247">
        <f>SUM(F5:F31)</f>
        <v>0</v>
      </c>
      <c r="G33" s="247">
        <f>SUM(G5:G31)</f>
        <v>867.58999999999992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8793.24</v>
      </c>
      <c r="E35" s="250"/>
    </row>
    <row r="36" spans="2:8" ht="12" thickTop="1" x14ac:dyDescent="0.2">
      <c r="B36" t="s">
        <v>846</v>
      </c>
      <c r="D36" s="20">
        <f>D33</f>
        <v>536232.61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72D4-4D2F-4E7C-BE23-3328B6C2248F}">
  <sheetPr transitionEvaluation="1" codeName="Sheet2">
    <tabColor indexed="10"/>
  </sheetPr>
  <dimension ref="A1:I156"/>
  <sheetViews>
    <sheetView zoomScale="75" workbookViewId="0">
      <pane ySplit="2" topLeftCell="A99" activePane="bottomLeft" state="frozen"/>
      <selection pane="bottomLeft" activeCell="L85" sqref="L8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19932.59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54754.03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7944.08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27876.67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54754.03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3941.23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3941.23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54754.03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23935.439999999999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23935.439999999999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54754.03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27876.67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54754.03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275434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4661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-16.95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514.98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4644.05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514.98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280078.05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514.98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115982.35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58502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4206.6499999999996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178691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4763.6400000000003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4763.6400000000003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183454.64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20391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17170.37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37561.369999999995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63000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63000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796</v>
      </c>
      <c r="C96" s="86">
        <f>C55+C73+C83+C95</f>
        <v>564094.06000000006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20514.98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392125.55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81213.11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3734.44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4433.75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481506.85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6197.5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18518.62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39616.639999999999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64332.759999999995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85158.15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20514.98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-514.97999999999956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85158.15</v>
      </c>
    </row>
    <row r="137" spans="1:9" ht="12.75" thickTop="1" thickBot="1" x14ac:dyDescent="0.25">
      <c r="A137" s="33" t="s">
        <v>267</v>
      </c>
      <c r="C137" s="86">
        <f>(C107+C120+C136)</f>
        <v>565839.61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85158.15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68897-EB3C-4A45-98FA-724146EA154F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Benton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392126</v>
      </c>
      <c r="D10" s="182">
        <f>ROUND((C10/$C$28)*100,1)</f>
        <v>71.8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81213</v>
      </c>
      <c r="D11" s="182">
        <f>ROUND((C11/$C$28)*100,1)</f>
        <v>14.9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3734</v>
      </c>
      <c r="D12" s="182">
        <f>ROUND((C12/$C$28)*100,1)</f>
        <v>0.7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4434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6198</v>
      </c>
      <c r="D15" s="182">
        <f t="shared" ref="D15:D27" si="0">ROUND((C15/$C$28)*100,1)</f>
        <v>1.1000000000000001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18519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39617</v>
      </c>
      <c r="D21" s="182">
        <f t="shared" si="0"/>
        <v>7.3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545841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545841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275434</v>
      </c>
      <c r="D35" s="182">
        <f t="shared" ref="D35:D40" si="1">ROUND((C35/$C$41)*100,1)</f>
        <v>54.9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5159.0299999999697</v>
      </c>
      <c r="D36" s="182">
        <f t="shared" si="1"/>
        <v>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178691</v>
      </c>
      <c r="D37" s="182">
        <f t="shared" si="1"/>
        <v>35.6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4764</v>
      </c>
      <c r="D38" s="182">
        <f t="shared" si="1"/>
        <v>0.9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37561</v>
      </c>
      <c r="D39" s="182">
        <f t="shared" si="1"/>
        <v>7.5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501609.02999999997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FDC-7C5C-4833-B202-9CA70D42AC01}">
  <sheetPr>
    <tabColor indexed="17"/>
  </sheetPr>
  <dimension ref="A1:IV90"/>
  <sheetViews>
    <sheetView workbookViewId="0">
      <pane ySplit="3" topLeftCell="A4" activePane="bottomLeft" state="frozen"/>
      <selection pane="bottomLeft" activeCell="C7" sqref="C7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5" t="str">
        <f>'DOE25'!A2</f>
        <v>Benton SD</v>
      </c>
      <c r="G2" s="296"/>
      <c r="H2" s="296"/>
      <c r="I2" s="296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94" t="s">
        <v>894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71" t="s">
        <v>895</v>
      </c>
      <c r="B6" s="272" t="s">
        <v>896</v>
      </c>
      <c r="C6" s="294" t="s">
        <v>897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9" t="s">
        <v>879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2"/>
      <c r="B74" s="212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2"/>
      <c r="B75" s="212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2"/>
      <c r="B76" s="212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2"/>
      <c r="B77" s="212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2"/>
      <c r="B78" s="212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2"/>
      <c r="B79" s="212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2"/>
      <c r="B80" s="212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2"/>
      <c r="B81" s="212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2"/>
      <c r="B82" s="212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2"/>
      <c r="B83" s="212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2"/>
      <c r="B84" s="212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2"/>
      <c r="B85" s="212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2"/>
      <c r="B86" s="212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2"/>
      <c r="B87" s="212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2"/>
      <c r="B88" s="212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2"/>
      <c r="B89" s="212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2"/>
      <c r="B90" s="212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B30A" sheet="1" objects="1" scenarios="1"/>
  <mergeCells count="223">
    <mergeCell ref="C79:M79"/>
    <mergeCell ref="C80:M80"/>
    <mergeCell ref="C81:M81"/>
    <mergeCell ref="C82:M82"/>
    <mergeCell ref="C89:M89"/>
    <mergeCell ref="C90:M90"/>
    <mergeCell ref="C83:M83"/>
    <mergeCell ref="C84:M84"/>
    <mergeCell ref="C85:M85"/>
    <mergeCell ref="C86:M86"/>
    <mergeCell ref="C87:M87"/>
    <mergeCell ref="C88:M88"/>
    <mergeCell ref="C66:M66"/>
    <mergeCell ref="C67:M67"/>
    <mergeCell ref="C68:M68"/>
    <mergeCell ref="C69:M69"/>
    <mergeCell ref="C77:M77"/>
    <mergeCell ref="C78:M78"/>
    <mergeCell ref="C73:M73"/>
    <mergeCell ref="C74:M74"/>
    <mergeCell ref="C75:M75"/>
    <mergeCell ref="C76:M76"/>
    <mergeCell ref="C30:M30"/>
    <mergeCell ref="C20:M20"/>
    <mergeCell ref="C29:M29"/>
    <mergeCell ref="C25:M25"/>
    <mergeCell ref="C26:M26"/>
    <mergeCell ref="C21:M21"/>
    <mergeCell ref="C22:M22"/>
    <mergeCell ref="C23:M23"/>
    <mergeCell ref="C24:M24"/>
    <mergeCell ref="C19:M19"/>
    <mergeCell ref="C70:M70"/>
    <mergeCell ref="A72:E72"/>
    <mergeCell ref="C27:M27"/>
    <mergeCell ref="C28:M28"/>
    <mergeCell ref="C62:M62"/>
    <mergeCell ref="C63:M63"/>
    <mergeCell ref="C64:M64"/>
    <mergeCell ref="C65:M65"/>
    <mergeCell ref="C32:M32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EP29:EZ29"/>
    <mergeCell ref="P29:Z29"/>
    <mergeCell ref="AC29:AM29"/>
    <mergeCell ref="AP29:AZ29"/>
    <mergeCell ref="A2:E2"/>
    <mergeCell ref="A1:I1"/>
    <mergeCell ref="C3:M3"/>
    <mergeCell ref="C4:M4"/>
    <mergeCell ref="F2:I2"/>
    <mergeCell ref="C5:M5"/>
    <mergeCell ref="FP29:FZ29"/>
    <mergeCell ref="P31:Z31"/>
    <mergeCell ref="AC31:AM31"/>
    <mergeCell ref="BC30:BM30"/>
    <mergeCell ref="EC29:EM29"/>
    <mergeCell ref="BP30:BZ30"/>
    <mergeCell ref="P30:Z30"/>
    <mergeCell ref="AC30:AM30"/>
    <mergeCell ref="AP30:AZ30"/>
    <mergeCell ref="EC31:EM31"/>
    <mergeCell ref="C31:M31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FC29:FM29"/>
    <mergeCell ref="HC29:HM29"/>
    <mergeCell ref="HP29:HZ29"/>
    <mergeCell ref="IC29:IM29"/>
    <mergeCell ref="IP29:IV29"/>
    <mergeCell ref="C41:M41"/>
    <mergeCell ref="C33:M33"/>
    <mergeCell ref="AP31:AZ31"/>
    <mergeCell ref="C37:M37"/>
    <mergeCell ref="C38:M38"/>
    <mergeCell ref="C39:M39"/>
    <mergeCell ref="P32:Z32"/>
    <mergeCell ref="AC32:AM32"/>
    <mergeCell ref="AP32:AZ32"/>
    <mergeCell ref="P38:Z38"/>
    <mergeCell ref="AC38:AM38"/>
    <mergeCell ref="AP38:AZ38"/>
    <mergeCell ref="DC31:DM31"/>
    <mergeCell ref="IC32:IM32"/>
    <mergeCell ref="IP32:IV32"/>
    <mergeCell ref="FC30:FM30"/>
    <mergeCell ref="CC30:CM30"/>
    <mergeCell ref="CP30:CZ30"/>
    <mergeCell ref="DC30:DM30"/>
    <mergeCell ref="DP30:DZ30"/>
    <mergeCell ref="EC30:EM30"/>
    <mergeCell ref="EP30:EZ30"/>
    <mergeCell ref="BC31:BM31"/>
    <mergeCell ref="BC32:BM32"/>
    <mergeCell ref="BC39:BM39"/>
    <mergeCell ref="BP31:BZ31"/>
    <mergeCell ref="CC31:CM31"/>
    <mergeCell ref="CP31:CZ31"/>
    <mergeCell ref="BP32:BZ32"/>
    <mergeCell ref="BC38:BM38"/>
    <mergeCell ref="BP38:BZ38"/>
    <mergeCell ref="IC31:IM31"/>
    <mergeCell ref="FP31:FZ31"/>
    <mergeCell ref="GC31:GM31"/>
    <mergeCell ref="IC30:IM30"/>
    <mergeCell ref="HP31:HZ31"/>
    <mergeCell ref="IP31:IV31"/>
    <mergeCell ref="IP30:IV30"/>
    <mergeCell ref="FP30:FZ30"/>
    <mergeCell ref="GC30:GM30"/>
    <mergeCell ref="GP30:GZ30"/>
    <mergeCell ref="HC30:HM30"/>
    <mergeCell ref="HP30:HZ30"/>
    <mergeCell ref="CC32:CM32"/>
    <mergeCell ref="GP31:GZ31"/>
    <mergeCell ref="HC31:HM31"/>
    <mergeCell ref="CP32:CZ32"/>
    <mergeCell ref="DP31:DZ31"/>
    <mergeCell ref="EP31:EZ31"/>
    <mergeCell ref="FC31:FM31"/>
    <mergeCell ref="FC32:FM32"/>
    <mergeCell ref="GP32:GZ32"/>
    <mergeCell ref="DC32:DM32"/>
    <mergeCell ref="DP32:DZ32"/>
    <mergeCell ref="EC32:EM32"/>
    <mergeCell ref="EP32:EZ32"/>
    <mergeCell ref="GC38:GM38"/>
    <mergeCell ref="FC38:FM38"/>
    <mergeCell ref="FP38:FZ38"/>
    <mergeCell ref="GP39:GZ39"/>
    <mergeCell ref="GP38:GZ38"/>
    <mergeCell ref="HC38:HM38"/>
    <mergeCell ref="HP38:HZ38"/>
    <mergeCell ref="HP32:HZ32"/>
    <mergeCell ref="FP32:FZ32"/>
    <mergeCell ref="GC32:GM32"/>
    <mergeCell ref="HC32:HM32"/>
    <mergeCell ref="CC38:CM38"/>
    <mergeCell ref="EC38:EM38"/>
    <mergeCell ref="EP38:EZ38"/>
    <mergeCell ref="CP38:CZ38"/>
    <mergeCell ref="DC38:DM38"/>
    <mergeCell ref="DP38:DZ38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HP39:HZ39"/>
    <mergeCell ref="GC39:GM39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FC40:FM40"/>
    <mergeCell ref="C43:M43"/>
    <mergeCell ref="AP40:AZ40"/>
    <mergeCell ref="C40:M40"/>
    <mergeCell ref="P40:Z40"/>
    <mergeCell ref="AC40:AM40"/>
    <mergeCell ref="C42:M42"/>
    <mergeCell ref="CC40:CM40"/>
    <mergeCell ref="CP40:CZ40"/>
    <mergeCell ref="DC40:DM40"/>
    <mergeCell ref="EP40:EZ40"/>
    <mergeCell ref="DP40:DZ40"/>
    <mergeCell ref="C44:M44"/>
    <mergeCell ref="BC40:BM40"/>
    <mergeCell ref="BP40:B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FP40:F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2011-11-14T19:24:31Z</cp:lastPrinted>
  <dcterms:created xsi:type="dcterms:W3CDTF">1997-12-04T19:04:30Z</dcterms:created>
  <dcterms:modified xsi:type="dcterms:W3CDTF">2025-01-09T20:35:38Z</dcterms:modified>
</cp:coreProperties>
</file>