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F9E2A7CD-D3A6-4D0E-86E9-3C191275DA90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8E40D050-E432-4266-A47A-E67155D21FD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E13" i="13" s="1"/>
  <c r="G13" i="13"/>
  <c r="L198" i="1"/>
  <c r="L216" i="1"/>
  <c r="L234" i="1"/>
  <c r="F16" i="13"/>
  <c r="G16" i="13"/>
  <c r="L201" i="1"/>
  <c r="L219" i="1"/>
  <c r="L237" i="1"/>
  <c r="E16" i="13"/>
  <c r="C16" i="13"/>
  <c r="F5" i="13"/>
  <c r="G5" i="13"/>
  <c r="L189" i="1"/>
  <c r="L190" i="1"/>
  <c r="L191" i="1"/>
  <c r="L192" i="1"/>
  <c r="C13" i="10" s="1"/>
  <c r="L207" i="1"/>
  <c r="L208" i="1"/>
  <c r="L209" i="1"/>
  <c r="L210" i="1"/>
  <c r="L225" i="1"/>
  <c r="L239" i="1" s="1"/>
  <c r="L226" i="1"/>
  <c r="D5" i="13" s="1"/>
  <c r="L227" i="1"/>
  <c r="L228" i="1"/>
  <c r="F6" i="13"/>
  <c r="G6" i="13"/>
  <c r="L194" i="1"/>
  <c r="L212" i="1"/>
  <c r="L230" i="1"/>
  <c r="F7" i="13"/>
  <c r="G7" i="13"/>
  <c r="L195" i="1"/>
  <c r="L213" i="1"/>
  <c r="C16" i="10" s="1"/>
  <c r="D7" i="13"/>
  <c r="C7" i="13" s="1"/>
  <c r="L231" i="1"/>
  <c r="F12" i="13"/>
  <c r="G12" i="13"/>
  <c r="L197" i="1"/>
  <c r="L215" i="1"/>
  <c r="L233" i="1"/>
  <c r="F14" i="13"/>
  <c r="G14" i="13"/>
  <c r="L199" i="1"/>
  <c r="D14" i="13"/>
  <c r="C14" i="13"/>
  <c r="L217" i="1"/>
  <c r="C20" i="10" s="1"/>
  <c r="L235" i="1"/>
  <c r="F15" i="13"/>
  <c r="G15" i="13"/>
  <c r="L200" i="1"/>
  <c r="C21" i="10" s="1"/>
  <c r="L218" i="1"/>
  <c r="L236" i="1"/>
  <c r="F17" i="13"/>
  <c r="G17" i="13"/>
  <c r="L243" i="1"/>
  <c r="C24" i="10" s="1"/>
  <c r="D17" i="13"/>
  <c r="C17" i="13" s="1"/>
  <c r="F18" i="13"/>
  <c r="G18" i="13"/>
  <c r="L244" i="1"/>
  <c r="F19" i="13"/>
  <c r="D19" i="13" s="1"/>
  <c r="C19" i="13" s="1"/>
  <c r="G19" i="13"/>
  <c r="L245" i="1"/>
  <c r="F29" i="13"/>
  <c r="G29" i="13"/>
  <c r="L350" i="1"/>
  <c r="G651" i="1" s="1"/>
  <c r="L351" i="1"/>
  <c r="L352" i="1"/>
  <c r="H651" i="1" s="1"/>
  <c r="I359" i="1"/>
  <c r="J282" i="1"/>
  <c r="F31" i="13" s="1"/>
  <c r="J301" i="1"/>
  <c r="J320" i="1"/>
  <c r="K282" i="1"/>
  <c r="K301" i="1"/>
  <c r="K330" i="1" s="1"/>
  <c r="K344" i="1" s="1"/>
  <c r="K320" i="1"/>
  <c r="L268" i="1"/>
  <c r="L269" i="1"/>
  <c r="L270" i="1"/>
  <c r="L271" i="1"/>
  <c r="L273" i="1"/>
  <c r="L274" i="1"/>
  <c r="L275" i="1"/>
  <c r="L276" i="1"/>
  <c r="L277" i="1"/>
  <c r="L278" i="1"/>
  <c r="E115" i="2" s="1"/>
  <c r="L279" i="1"/>
  <c r="E116" i="2" s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E114" i="2" s="1"/>
  <c r="L316" i="1"/>
  <c r="L317" i="1"/>
  <c r="L318" i="1"/>
  <c r="L325" i="1"/>
  <c r="L326" i="1"/>
  <c r="L327" i="1"/>
  <c r="L252" i="1"/>
  <c r="L253" i="1"/>
  <c r="L333" i="1"/>
  <c r="L334" i="1"/>
  <c r="L247" i="1"/>
  <c r="L328" i="1"/>
  <c r="E122" i="2" s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79" i="1"/>
  <c r="L380" i="1"/>
  <c r="L381" i="1"/>
  <c r="L382" i="1"/>
  <c r="L383" i="1"/>
  <c r="L384" i="1"/>
  <c r="L387" i="1"/>
  <c r="L388" i="1"/>
  <c r="L389" i="1"/>
  <c r="L390" i="1"/>
  <c r="L391" i="1"/>
  <c r="L393" i="1" s="1"/>
  <c r="C131" i="2" s="1"/>
  <c r="L392" i="1"/>
  <c r="L395" i="1"/>
  <c r="L396" i="1"/>
  <c r="L397" i="1"/>
  <c r="L398" i="1"/>
  <c r="L258" i="1"/>
  <c r="J52" i="1"/>
  <c r="J104" i="1" s="1"/>
  <c r="G51" i="2"/>
  <c r="G54" i="2" s="1"/>
  <c r="G53" i="2"/>
  <c r="F2" i="11"/>
  <c r="L603" i="1"/>
  <c r="H653" i="1" s="1"/>
  <c r="L602" i="1"/>
  <c r="G653" i="1"/>
  <c r="L601" i="1"/>
  <c r="F653" i="1" s="1"/>
  <c r="C40" i="10"/>
  <c r="F52" i="1"/>
  <c r="C48" i="2" s="1"/>
  <c r="C55" i="2" s="1"/>
  <c r="G52" i="1"/>
  <c r="H52" i="1"/>
  <c r="E48" i="2" s="1"/>
  <c r="I52" i="1"/>
  <c r="F48" i="2" s="1"/>
  <c r="F71" i="1"/>
  <c r="F86" i="1"/>
  <c r="F103" i="1"/>
  <c r="G103" i="1"/>
  <c r="G104" i="1" s="1"/>
  <c r="H71" i="1"/>
  <c r="E49" i="2" s="1"/>
  <c r="H86" i="1"/>
  <c r="E50" i="2" s="1"/>
  <c r="H103" i="1"/>
  <c r="H104" i="1"/>
  <c r="H185" i="1" s="1"/>
  <c r="G619" i="1" s="1"/>
  <c r="J619" i="1" s="1"/>
  <c r="I103" i="1"/>
  <c r="J103" i="1"/>
  <c r="F113" i="1"/>
  <c r="F132" i="1" s="1"/>
  <c r="F128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28" i="1"/>
  <c r="F139" i="1"/>
  <c r="C77" i="2" s="1"/>
  <c r="C83" i="2" s="1"/>
  <c r="F154" i="1"/>
  <c r="G139" i="1"/>
  <c r="D77" i="2" s="1"/>
  <c r="D83" i="2" s="1"/>
  <c r="G154" i="1"/>
  <c r="H139" i="1"/>
  <c r="H154" i="1"/>
  <c r="H161" i="1"/>
  <c r="I139" i="1"/>
  <c r="I161" i="1" s="1"/>
  <c r="I154" i="1"/>
  <c r="C12" i="10"/>
  <c r="C15" i="10"/>
  <c r="C17" i="10"/>
  <c r="L242" i="1"/>
  <c r="L324" i="1"/>
  <c r="C23" i="10"/>
  <c r="L246" i="1"/>
  <c r="C25" i="10"/>
  <c r="L260" i="1"/>
  <c r="C134" i="2" s="1"/>
  <c r="L261" i="1"/>
  <c r="C135" i="2" s="1"/>
  <c r="L341" i="1"/>
  <c r="E134" i="2" s="1"/>
  <c r="L342" i="1"/>
  <c r="E135" i="2" s="1"/>
  <c r="I655" i="1"/>
  <c r="I660" i="1"/>
  <c r="I659" i="1"/>
  <c r="C6" i="10"/>
  <c r="C5" i="10"/>
  <c r="C4" i="10"/>
  <c r="C4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L337" i="1"/>
  <c r="L338" i="1"/>
  <c r="L343" i="1" s="1"/>
  <c r="L339" i="1"/>
  <c r="K343" i="1"/>
  <c r="L511" i="1"/>
  <c r="F539" i="1" s="1"/>
  <c r="L512" i="1"/>
  <c r="F540" i="1" s="1"/>
  <c r="K540" i="1" s="1"/>
  <c r="L513" i="1"/>
  <c r="F541" i="1"/>
  <c r="L516" i="1"/>
  <c r="G539" i="1" s="1"/>
  <c r="G542" i="1" s="1"/>
  <c r="L517" i="1"/>
  <c r="G540" i="1"/>
  <c r="L518" i="1"/>
  <c r="G541" i="1"/>
  <c r="K541" i="1" s="1"/>
  <c r="L521" i="1"/>
  <c r="L524" i="1" s="1"/>
  <c r="L522" i="1"/>
  <c r="H540" i="1"/>
  <c r="L523" i="1"/>
  <c r="H541" i="1"/>
  <c r="L526" i="1"/>
  <c r="I539" i="1"/>
  <c r="L527" i="1"/>
  <c r="I540" i="1" s="1"/>
  <c r="I542" i="1" s="1"/>
  <c r="L528" i="1"/>
  <c r="I541" i="1"/>
  <c r="L531" i="1"/>
  <c r="J539" i="1"/>
  <c r="L532" i="1"/>
  <c r="J540" i="1"/>
  <c r="L533" i="1"/>
  <c r="J541" i="1"/>
  <c r="E124" i="2"/>
  <c r="E123" i="2"/>
  <c r="K262" i="1"/>
  <c r="J262" i="1"/>
  <c r="I262" i="1"/>
  <c r="H262" i="1"/>
  <c r="L262" i="1" s="1"/>
  <c r="G262" i="1"/>
  <c r="F262" i="1"/>
  <c r="C124" i="2"/>
  <c r="A1" i="2"/>
  <c r="A2" i="2"/>
  <c r="C9" i="2"/>
  <c r="D9" i="2"/>
  <c r="E9" i="2"/>
  <c r="F9" i="2"/>
  <c r="F19" i="2" s="1"/>
  <c r="I431" i="1"/>
  <c r="J9" i="1"/>
  <c r="C10" i="2"/>
  <c r="C19" i="2" s="1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E19" i="2" s="1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D19" i="2"/>
  <c r="C22" i="2"/>
  <c r="D22" i="2"/>
  <c r="E22" i="2"/>
  <c r="F22" i="2"/>
  <c r="I440" i="1"/>
  <c r="J23" i="1"/>
  <c r="C23" i="2"/>
  <c r="D23" i="2"/>
  <c r="E23" i="2"/>
  <c r="F23" i="2"/>
  <c r="I441" i="1"/>
  <c r="I444" i="1" s="1"/>
  <c r="I451" i="1" s="1"/>
  <c r="H632" i="1" s="1"/>
  <c r="J24" i="1"/>
  <c r="G23" i="2" s="1"/>
  <c r="C24" i="2"/>
  <c r="D24" i="2"/>
  <c r="E24" i="2"/>
  <c r="F24" i="2"/>
  <c r="I442" i="1"/>
  <c r="J25" i="1" s="1"/>
  <c r="G24" i="2" s="1"/>
  <c r="C25" i="2"/>
  <c r="C32" i="2" s="1"/>
  <c r="D25" i="2"/>
  <c r="E25" i="2"/>
  <c r="F25" i="2"/>
  <c r="F32" i="2" s="1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E32" i="2"/>
  <c r="C34" i="2"/>
  <c r="D34" i="2"/>
  <c r="E34" i="2"/>
  <c r="F34" i="2"/>
  <c r="C35" i="2"/>
  <c r="D35" i="2"/>
  <c r="D42" i="2" s="1"/>
  <c r="D43" i="2" s="1"/>
  <c r="E35" i="2"/>
  <c r="F35" i="2"/>
  <c r="C36" i="2"/>
  <c r="C42" i="2" s="1"/>
  <c r="C43" i="2" s="1"/>
  <c r="D36" i="2"/>
  <c r="E36" i="2"/>
  <c r="E42" i="2" s="1"/>
  <c r="E43" i="2" s="1"/>
  <c r="F36" i="2"/>
  <c r="F42" i="2" s="1"/>
  <c r="F43" i="2" s="1"/>
  <c r="I446" i="1"/>
  <c r="J37" i="1"/>
  <c r="G36" i="2" s="1"/>
  <c r="C37" i="2"/>
  <c r="D37" i="2"/>
  <c r="E37" i="2"/>
  <c r="F37" i="2"/>
  <c r="I447" i="1"/>
  <c r="J38" i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I450" i="1" s="1"/>
  <c r="C41" i="2"/>
  <c r="D41" i="2"/>
  <c r="E41" i="2"/>
  <c r="F41" i="2"/>
  <c r="C49" i="2"/>
  <c r="C50" i="2"/>
  <c r="C51" i="2"/>
  <c r="D51" i="2"/>
  <c r="E51" i="2"/>
  <c r="F51" i="2"/>
  <c r="F54" i="2" s="1"/>
  <c r="D52" i="2"/>
  <c r="C53" i="2"/>
  <c r="D53" i="2"/>
  <c r="E53" i="2"/>
  <c r="F53" i="2"/>
  <c r="C58" i="2"/>
  <c r="C59" i="2"/>
  <c r="C61" i="2"/>
  <c r="C62" i="2" s="1"/>
  <c r="D61" i="2"/>
  <c r="D62" i="2"/>
  <c r="D71" i="2"/>
  <c r="D69" i="2"/>
  <c r="D70" i="2"/>
  <c r="D73" i="2" s="1"/>
  <c r="E61" i="2"/>
  <c r="E62" i="2"/>
  <c r="F61" i="2"/>
  <c r="G61" i="2"/>
  <c r="G62" i="2"/>
  <c r="F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E69" i="2"/>
  <c r="F69" i="2"/>
  <c r="G69" i="2"/>
  <c r="G70" i="2"/>
  <c r="G73" i="2"/>
  <c r="C71" i="2"/>
  <c r="E71" i="2"/>
  <c r="C72" i="2"/>
  <c r="E72" i="2"/>
  <c r="D80" i="2"/>
  <c r="D81" i="2"/>
  <c r="E77" i="2"/>
  <c r="E83" i="2" s="1"/>
  <c r="C79" i="2"/>
  <c r="E79" i="2"/>
  <c r="F79" i="2"/>
  <c r="C80" i="2"/>
  <c r="E80" i="2"/>
  <c r="F80" i="2"/>
  <c r="C81" i="2"/>
  <c r="E81" i="2"/>
  <c r="F81" i="2"/>
  <c r="C82" i="2"/>
  <c r="C85" i="2"/>
  <c r="F85" i="2"/>
  <c r="C86" i="2"/>
  <c r="F86" i="2"/>
  <c r="D88" i="2"/>
  <c r="E88" i="2"/>
  <c r="E95" i="2" s="1"/>
  <c r="E89" i="2"/>
  <c r="E90" i="2"/>
  <c r="E91" i="2"/>
  <c r="E92" i="2"/>
  <c r="E93" i="2"/>
  <c r="E94" i="2"/>
  <c r="F88" i="2"/>
  <c r="G88" i="2"/>
  <c r="C89" i="2"/>
  <c r="D89" i="2"/>
  <c r="F89" i="2"/>
  <c r="G89" i="2"/>
  <c r="C90" i="2"/>
  <c r="D90" i="2"/>
  <c r="D95" i="2" s="1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C95" i="2"/>
  <c r="G95" i="2"/>
  <c r="E101" i="2"/>
  <c r="E102" i="2"/>
  <c r="E103" i="2"/>
  <c r="E104" i="2"/>
  <c r="E105" i="2"/>
  <c r="E106" i="2"/>
  <c r="E107" i="2"/>
  <c r="C103" i="2"/>
  <c r="C104" i="2"/>
  <c r="C105" i="2"/>
  <c r="D107" i="2"/>
  <c r="F107" i="2"/>
  <c r="G107" i="2"/>
  <c r="C110" i="2"/>
  <c r="E110" i="2"/>
  <c r="E111" i="2"/>
  <c r="C112" i="2"/>
  <c r="E112" i="2"/>
  <c r="C113" i="2"/>
  <c r="E113" i="2"/>
  <c r="C114" i="2"/>
  <c r="C115" i="2"/>
  <c r="C116" i="2"/>
  <c r="C117" i="2"/>
  <c r="E117" i="2"/>
  <c r="D119" i="2"/>
  <c r="D120" i="2" s="1"/>
  <c r="F120" i="2"/>
  <c r="G120" i="2"/>
  <c r="C122" i="2"/>
  <c r="F126" i="2"/>
  <c r="D126" i="2"/>
  <c r="D136" i="2" s="1"/>
  <c r="E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/>
  <c r="L257" i="1"/>
  <c r="C129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 s="1"/>
  <c r="F490" i="1"/>
  <c r="B153" i="2"/>
  <c r="G153" i="2" s="1"/>
  <c r="E153" i="2"/>
  <c r="G490" i="1"/>
  <c r="C153" i="2" s="1"/>
  <c r="H490" i="1"/>
  <c r="D153" i="2" s="1"/>
  <c r="I490" i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K493" i="1" s="1"/>
  <c r="G493" i="1"/>
  <c r="C156" i="2" s="1"/>
  <c r="H493" i="1"/>
  <c r="D156" i="2"/>
  <c r="I493" i="1"/>
  <c r="E156" i="2" s="1"/>
  <c r="J493" i="1"/>
  <c r="F156" i="2"/>
  <c r="F19" i="1"/>
  <c r="G19" i="1"/>
  <c r="G608" i="1"/>
  <c r="H19" i="1"/>
  <c r="I19" i="1"/>
  <c r="G610" i="1" s="1"/>
  <c r="J610" i="1" s="1"/>
  <c r="F33" i="1"/>
  <c r="G33" i="1"/>
  <c r="G44" i="1"/>
  <c r="H608" i="1" s="1"/>
  <c r="H33" i="1"/>
  <c r="I33" i="1"/>
  <c r="F43" i="1"/>
  <c r="G612" i="1" s="1"/>
  <c r="J612" i="1" s="1"/>
  <c r="G43" i="1"/>
  <c r="H43" i="1"/>
  <c r="H44" i="1" s="1"/>
  <c r="H609" i="1" s="1"/>
  <c r="J609" i="1" s="1"/>
  <c r="I43" i="1"/>
  <c r="I44" i="1" s="1"/>
  <c r="H610" i="1" s="1"/>
  <c r="G615" i="1"/>
  <c r="F169" i="1"/>
  <c r="I169" i="1"/>
  <c r="F175" i="1"/>
  <c r="F184" i="1"/>
  <c r="G175" i="1"/>
  <c r="G184" i="1" s="1"/>
  <c r="H175" i="1"/>
  <c r="H184" i="1"/>
  <c r="I175" i="1"/>
  <c r="I184" i="1"/>
  <c r="J175" i="1"/>
  <c r="J184" i="1" s="1"/>
  <c r="F180" i="1"/>
  <c r="G180" i="1"/>
  <c r="H180" i="1"/>
  <c r="I180" i="1"/>
  <c r="F203" i="1"/>
  <c r="F249" i="1" s="1"/>
  <c r="F263" i="1" s="1"/>
  <c r="G203" i="1"/>
  <c r="G249" i="1" s="1"/>
  <c r="G263" i="1" s="1"/>
  <c r="H203" i="1"/>
  <c r="I203" i="1"/>
  <c r="I249" i="1" s="1"/>
  <c r="I263" i="1" s="1"/>
  <c r="J203" i="1"/>
  <c r="J249" i="1" s="1"/>
  <c r="K203" i="1"/>
  <c r="F221" i="1"/>
  <c r="G221" i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L248" i="1" s="1"/>
  <c r="J248" i="1"/>
  <c r="K248" i="1"/>
  <c r="K249" i="1"/>
  <c r="K263" i="1" s="1"/>
  <c r="F282" i="1"/>
  <c r="G282" i="1"/>
  <c r="G330" i="1" s="1"/>
  <c r="G344" i="1" s="1"/>
  <c r="H282" i="1"/>
  <c r="H330" i="1" s="1"/>
  <c r="H344" i="1" s="1"/>
  <c r="I282" i="1"/>
  <c r="F301" i="1"/>
  <c r="F330" i="1" s="1"/>
  <c r="F344" i="1" s="1"/>
  <c r="G301" i="1"/>
  <c r="H301" i="1"/>
  <c r="I301" i="1"/>
  <c r="F320" i="1"/>
  <c r="G320" i="1"/>
  <c r="H320" i="1"/>
  <c r="I320" i="1"/>
  <c r="F329" i="1"/>
  <c r="G329" i="1"/>
  <c r="L329" i="1" s="1"/>
  <c r="H329" i="1"/>
  <c r="I329" i="1"/>
  <c r="I330" i="1"/>
  <c r="I344" i="1"/>
  <c r="J329" i="1"/>
  <c r="K329" i="1"/>
  <c r="J330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06" i="1"/>
  <c r="L411" i="1" s="1"/>
  <c r="L407" i="1"/>
  <c r="L408" i="1"/>
  <c r="L409" i="1"/>
  <c r="L410" i="1"/>
  <c r="F411" i="1"/>
  <c r="G411" i="1"/>
  <c r="H411" i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F426" i="1" s="1"/>
  <c r="G425" i="1"/>
  <c r="H425" i="1"/>
  <c r="I425" i="1"/>
  <c r="J425" i="1"/>
  <c r="G426" i="1"/>
  <c r="I426" i="1"/>
  <c r="F438" i="1"/>
  <c r="G629" i="1"/>
  <c r="J629" i="1" s="1"/>
  <c r="G438" i="1"/>
  <c r="G630" i="1" s="1"/>
  <c r="H438" i="1"/>
  <c r="G631" i="1"/>
  <c r="I438" i="1"/>
  <c r="G632" i="1" s="1"/>
  <c r="J632" i="1" s="1"/>
  <c r="F444" i="1"/>
  <c r="G444" i="1"/>
  <c r="H444" i="1"/>
  <c r="F450" i="1"/>
  <c r="G450" i="1"/>
  <c r="G451" i="1" s="1"/>
  <c r="H630" i="1" s="1"/>
  <c r="H450" i="1"/>
  <c r="F451" i="1"/>
  <c r="H629" i="1" s="1"/>
  <c r="H451" i="1"/>
  <c r="H631" i="1" s="1"/>
  <c r="F460" i="1"/>
  <c r="F466" i="1" s="1"/>
  <c r="H612" i="1" s="1"/>
  <c r="G460" i="1"/>
  <c r="H460" i="1"/>
  <c r="I460" i="1"/>
  <c r="I466" i="1" s="1"/>
  <c r="H615" i="1" s="1"/>
  <c r="J460" i="1"/>
  <c r="F464" i="1"/>
  <c r="G464" i="1"/>
  <c r="G466" i="1" s="1"/>
  <c r="H613" i="1" s="1"/>
  <c r="J613" i="1" s="1"/>
  <c r="H464" i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J514" i="1"/>
  <c r="J535" i="1" s="1"/>
  <c r="K514" i="1"/>
  <c r="F519" i="1"/>
  <c r="G519" i="1"/>
  <c r="H519" i="1"/>
  <c r="I519" i="1"/>
  <c r="J519" i="1"/>
  <c r="K519" i="1"/>
  <c r="K535" i="1" s="1"/>
  <c r="L519" i="1"/>
  <c r="F524" i="1"/>
  <c r="G524" i="1"/>
  <c r="H524" i="1"/>
  <c r="I524" i="1"/>
  <c r="J524" i="1"/>
  <c r="K524" i="1"/>
  <c r="F529" i="1"/>
  <c r="G529" i="1"/>
  <c r="H529" i="1"/>
  <c r="I529" i="1"/>
  <c r="I535" i="1"/>
  <c r="J529" i="1"/>
  <c r="K529" i="1"/>
  <c r="F534" i="1"/>
  <c r="G534" i="1"/>
  <c r="H534" i="1"/>
  <c r="I534" i="1"/>
  <c r="J534" i="1"/>
  <c r="K534" i="1"/>
  <c r="L534" i="1"/>
  <c r="L547" i="1"/>
  <c r="L548" i="1"/>
  <c r="L550" i="1" s="1"/>
  <c r="L561" i="1" s="1"/>
  <c r="L549" i="1"/>
  <c r="F550" i="1"/>
  <c r="F561" i="1" s="1"/>
  <c r="G550" i="1"/>
  <c r="H550" i="1"/>
  <c r="I550" i="1"/>
  <c r="J550" i="1"/>
  <c r="J561" i="1"/>
  <c r="K550" i="1"/>
  <c r="L552" i="1"/>
  <c r="L555" i="1" s="1"/>
  <c r="L553" i="1"/>
  <c r="L554" i="1"/>
  <c r="F555" i="1"/>
  <c r="G555" i="1"/>
  <c r="G561" i="1"/>
  <c r="H555" i="1"/>
  <c r="I555" i="1"/>
  <c r="J555" i="1"/>
  <c r="K555" i="1"/>
  <c r="K561" i="1"/>
  <c r="L557" i="1"/>
  <c r="L560" i="1" s="1"/>
  <c r="L558" i="1"/>
  <c r="L559" i="1"/>
  <c r="F560" i="1"/>
  <c r="G560" i="1"/>
  <c r="H560" i="1"/>
  <c r="I560" i="1"/>
  <c r="J560" i="1"/>
  <c r="K560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/>
  <c r="I588" i="1"/>
  <c r="J588" i="1"/>
  <c r="H641" i="1"/>
  <c r="K592" i="1"/>
  <c r="K593" i="1"/>
  <c r="K595" i="1"/>
  <c r="G638" i="1" s="1"/>
  <c r="K594" i="1"/>
  <c r="H595" i="1"/>
  <c r="I595" i="1"/>
  <c r="J595" i="1"/>
  <c r="F604" i="1"/>
  <c r="G604" i="1"/>
  <c r="H604" i="1"/>
  <c r="I604" i="1"/>
  <c r="J604" i="1"/>
  <c r="K604" i="1"/>
  <c r="G607" i="1"/>
  <c r="G609" i="1"/>
  <c r="G613" i="1"/>
  <c r="G614" i="1"/>
  <c r="J614" i="1" s="1"/>
  <c r="H617" i="1"/>
  <c r="H618" i="1"/>
  <c r="H619" i="1"/>
  <c r="H620" i="1"/>
  <c r="H621" i="1"/>
  <c r="H622" i="1"/>
  <c r="H623" i="1"/>
  <c r="G624" i="1"/>
  <c r="J624" i="1" s="1"/>
  <c r="H624" i="1"/>
  <c r="H625" i="1"/>
  <c r="H626" i="1"/>
  <c r="H627" i="1"/>
  <c r="H628" i="1"/>
  <c r="G633" i="1"/>
  <c r="G634" i="1"/>
  <c r="H637" i="1"/>
  <c r="G639" i="1"/>
  <c r="J639" i="1" s="1"/>
  <c r="G640" i="1"/>
  <c r="J640" i="1"/>
  <c r="H640" i="1"/>
  <c r="G641" i="1"/>
  <c r="J641" i="1" s="1"/>
  <c r="G642" i="1"/>
  <c r="J642" i="1" s="1"/>
  <c r="H642" i="1"/>
  <c r="G643" i="1"/>
  <c r="J643" i="1" s="1"/>
  <c r="H643" i="1"/>
  <c r="G644" i="1"/>
  <c r="J644" i="1" s="1"/>
  <c r="H644" i="1"/>
  <c r="G645" i="1"/>
  <c r="J645" i="1" s="1"/>
  <c r="H645" i="1"/>
  <c r="G149" i="2"/>
  <c r="D32" i="2"/>
  <c r="G148" i="2"/>
  <c r="F95" i="2"/>
  <c r="D54" i="2"/>
  <c r="D55" i="2" s="1"/>
  <c r="A13" i="12"/>
  <c r="D18" i="13"/>
  <c r="C18" i="13" s="1"/>
  <c r="D15" i="13"/>
  <c r="C15" i="13"/>
  <c r="D12" i="13"/>
  <c r="C12" i="13"/>
  <c r="D6" i="13"/>
  <c r="C6" i="13"/>
  <c r="E8" i="13"/>
  <c r="G22" i="2"/>
  <c r="C8" i="13"/>
  <c r="I561" i="1"/>
  <c r="G535" i="1"/>
  <c r="J426" i="1"/>
  <c r="H426" i="1"/>
  <c r="H466" i="1"/>
  <c r="H614" i="1"/>
  <c r="C54" i="2"/>
  <c r="J542" i="1"/>
  <c r="C7" i="10"/>
  <c r="D48" i="2"/>
  <c r="C130" i="2"/>
  <c r="C133" i="2" s="1"/>
  <c r="C132" i="2"/>
  <c r="A40" i="12"/>
  <c r="H25" i="13"/>
  <c r="H33" i="13" s="1"/>
  <c r="C32" i="10"/>
  <c r="C123" i="2"/>
  <c r="C18" i="10"/>
  <c r="L203" i="1"/>
  <c r="L399" i="1"/>
  <c r="L385" i="1"/>
  <c r="L400" i="1" s="1"/>
  <c r="H652" i="1"/>
  <c r="J466" i="1"/>
  <c r="H616" i="1"/>
  <c r="J631" i="1" l="1"/>
  <c r="L426" i="1"/>
  <c r="G628" i="1" s="1"/>
  <c r="J628" i="1" s="1"/>
  <c r="C96" i="2"/>
  <c r="E33" i="13"/>
  <c r="D35" i="13" s="1"/>
  <c r="C13" i="13"/>
  <c r="G627" i="1"/>
  <c r="J627" i="1" s="1"/>
  <c r="H636" i="1"/>
  <c r="J630" i="1"/>
  <c r="H638" i="1"/>
  <c r="J263" i="1"/>
  <c r="I653" i="1"/>
  <c r="C5" i="13"/>
  <c r="E120" i="2"/>
  <c r="J19" i="1"/>
  <c r="G611" i="1" s="1"/>
  <c r="C136" i="2"/>
  <c r="E54" i="2"/>
  <c r="D137" i="2"/>
  <c r="J43" i="1"/>
  <c r="F542" i="1"/>
  <c r="D96" i="2"/>
  <c r="J638" i="1"/>
  <c r="J615" i="1"/>
  <c r="G32" i="2"/>
  <c r="F55" i="2"/>
  <c r="J185" i="1"/>
  <c r="C38" i="10"/>
  <c r="E55" i="2"/>
  <c r="E96" i="2" s="1"/>
  <c r="L320" i="1"/>
  <c r="H650" i="1" s="1"/>
  <c r="H654" i="1" s="1"/>
  <c r="L529" i="1"/>
  <c r="L514" i="1"/>
  <c r="L535" i="1" s="1"/>
  <c r="E129" i="2"/>
  <c r="E136" i="2" s="1"/>
  <c r="I104" i="1"/>
  <c r="I185" i="1" s="1"/>
  <c r="G620" i="1" s="1"/>
  <c r="J620" i="1" s="1"/>
  <c r="F652" i="1"/>
  <c r="I652" i="1" s="1"/>
  <c r="J33" i="1"/>
  <c r="G635" i="1"/>
  <c r="J635" i="1" s="1"/>
  <c r="L604" i="1"/>
  <c r="B156" i="2"/>
  <c r="G156" i="2" s="1"/>
  <c r="C106" i="2"/>
  <c r="C101" i="2"/>
  <c r="F77" i="2"/>
  <c r="F83" i="2" s="1"/>
  <c r="H539" i="1"/>
  <c r="H542" i="1" s="1"/>
  <c r="C19" i="10"/>
  <c r="G161" i="1"/>
  <c r="G185" i="1" s="1"/>
  <c r="G618" i="1" s="1"/>
  <c r="J618" i="1" s="1"/>
  <c r="G31" i="13"/>
  <c r="G33" i="13" s="1"/>
  <c r="J608" i="1"/>
  <c r="G9" i="2"/>
  <c r="G19" i="2" s="1"/>
  <c r="C25" i="13"/>
  <c r="F651" i="1"/>
  <c r="I651" i="1" s="1"/>
  <c r="G37" i="2"/>
  <c r="G42" i="2" s="1"/>
  <c r="G43" i="2" s="1"/>
  <c r="F44" i="1"/>
  <c r="H607" i="1" s="1"/>
  <c r="J607" i="1" s="1"/>
  <c r="J41" i="1"/>
  <c r="G40" i="2" s="1"/>
  <c r="C26" i="10"/>
  <c r="F161" i="1"/>
  <c r="L354" i="1"/>
  <c r="C102" i="2"/>
  <c r="C11" i="10"/>
  <c r="C111" i="2"/>
  <c r="C120" i="2" s="1"/>
  <c r="C10" i="10"/>
  <c r="L282" i="1"/>
  <c r="L221" i="1"/>
  <c r="L374" i="1"/>
  <c r="G626" i="1" s="1"/>
  <c r="J626" i="1" s="1"/>
  <c r="G48" i="2"/>
  <c r="G55" i="2" s="1"/>
  <c r="G96" i="2" s="1"/>
  <c r="C29" i="10"/>
  <c r="C35" i="10"/>
  <c r="F22" i="13"/>
  <c r="C22" i="13" s="1"/>
  <c r="F104" i="1"/>
  <c r="F185" i="1" s="1"/>
  <c r="G617" i="1" s="1"/>
  <c r="J617" i="1" s="1"/>
  <c r="D29" i="13"/>
  <c r="C29" i="13" s="1"/>
  <c r="H657" i="1" l="1"/>
  <c r="H662" i="1"/>
  <c r="D31" i="13"/>
  <c r="C31" i="13" s="1"/>
  <c r="L330" i="1"/>
  <c r="L344" i="1" s="1"/>
  <c r="G623" i="1" s="1"/>
  <c r="J623" i="1" s="1"/>
  <c r="F650" i="1"/>
  <c r="C27" i="10"/>
  <c r="G625" i="1"/>
  <c r="J625" i="1" s="1"/>
  <c r="C36" i="10"/>
  <c r="C41" i="10"/>
  <c r="D38" i="10" s="1"/>
  <c r="C39" i="10"/>
  <c r="F33" i="13"/>
  <c r="C107" i="2"/>
  <c r="C137" i="2" s="1"/>
  <c r="K539" i="1"/>
  <c r="K542" i="1" s="1"/>
  <c r="E137" i="2"/>
  <c r="G616" i="1"/>
  <c r="J44" i="1"/>
  <c r="H611" i="1" s="1"/>
  <c r="J611" i="1" s="1"/>
  <c r="D33" i="13"/>
  <c r="D36" i="13" s="1"/>
  <c r="G650" i="1"/>
  <c r="G654" i="1" s="1"/>
  <c r="L249" i="1"/>
  <c r="L263" i="1" s="1"/>
  <c r="G622" i="1" s="1"/>
  <c r="J622" i="1" s="1"/>
  <c r="G636" i="1"/>
  <c r="J636" i="1" s="1"/>
  <c r="G621" i="1"/>
  <c r="J621" i="1" s="1"/>
  <c r="F96" i="2"/>
  <c r="C28" i="10"/>
  <c r="D26" i="10" s="1"/>
  <c r="D36" i="10" l="1"/>
  <c r="D19" i="10"/>
  <c r="G657" i="1"/>
  <c r="G662" i="1"/>
  <c r="J616" i="1"/>
  <c r="H646" i="1"/>
  <c r="D37" i="10"/>
  <c r="D40" i="10"/>
  <c r="D27" i="10"/>
  <c r="D11" i="10"/>
  <c r="C30" i="10"/>
  <c r="D25" i="10"/>
  <c r="D18" i="10"/>
  <c r="D22" i="10"/>
  <c r="D23" i="10"/>
  <c r="D12" i="10"/>
  <c r="D20" i="10"/>
  <c r="D24" i="10"/>
  <c r="D15" i="10"/>
  <c r="D17" i="10"/>
  <c r="D21" i="10"/>
  <c r="D16" i="10"/>
  <c r="D13" i="10"/>
  <c r="D39" i="10"/>
  <c r="D10" i="10"/>
  <c r="F654" i="1"/>
  <c r="I650" i="1"/>
  <c r="I654" i="1" s="1"/>
  <c r="D35" i="10"/>
  <c r="D41" i="10" l="1"/>
  <c r="F657" i="1"/>
  <c r="F662" i="1"/>
  <c r="I662" i="1"/>
  <c r="I657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B268D3C-2F0C-43CF-8E7C-139B2825B93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4CD7767-7F2D-49E8-BB32-62EE9B02AD0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6EBA3C0-2444-4984-BD40-6E17B6510DA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B277E73-B3ED-4C58-92F9-76275E43EED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FEF1BCF-69EF-4AE0-B9CE-62634ACC25B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C9D86A7-DBFE-4A7B-841A-27CB92AC914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E7EF635-5144-4BEA-BC4D-23D484BE407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AFDA398-5AF8-4207-A0EA-137353BD782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0F30C45-6C11-49C4-B932-887819FB127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D4AECC6-C3ED-4751-A051-5B87CA0C56F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9697481-6925-49A8-9CAB-61FF12B45AE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375697F-B1D6-4F6A-A169-BC53C815977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<sst xmlns="http://schemas.openxmlformats.org/spreadsheetml/2006/main" count="3895" uniqueCount="915">
  <si>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</si>
  <si>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</si>
  <si>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</si>
  <si>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</si>
  <si>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</si>
  <si>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</si>
  <si>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</si>
  <si>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</si>
  <si>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</si>
  <si>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</si>
  <si>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</si>
  <si>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</si>
  <si>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</si>
  <si>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</si>
  <si>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</si>
  <si>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</si>
  <si>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</si>
  <si>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</si>
  <si>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</si>
  <si>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</si>
  <si>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</si>
  <si>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</si>
  <si>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</si>
  <si>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</si>
  <si>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</si>
  <si>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</si>
  <si>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</si>
  <si>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</si>
  <si>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</si>
  <si>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</si>
  <si>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</si>
  <si>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</si>
  <si>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</si>
  <si>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</si>
  <si>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</si>
  <si>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</si>
  <si>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</si>
  <si>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</si>
  <si>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</si>
  <si>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</si>
  <si>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</si>
  <si>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</si>
  <si>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</si>
  <si>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</si>
  <si>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</si>
  <si>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</si>
  <si>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</si>
  <si>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</si>
  <si>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</si>
  <si>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</si>
  <si>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</si>
  <si>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</si>
  <si>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</si>
  <si>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</si>
  <si>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</si>
  <si>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</si>
  <si>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</si>
  <si>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</si>
  <si>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</si>
  <si>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</si>
  <si>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</si>
  <si>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</si>
  <si>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</si>
  <si>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</si>
  <si>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</si>
  <si>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</si>
  <si>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</si>
  <si>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</si>
  <si>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</si>
  <si>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</si>
  <si>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</si>
  <si>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</si>
  <si>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</si>
  <si>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</si>
  <si>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</si>
  <si>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</si>
  <si>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</si>
  <si>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</si>
  <si>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</si>
  <si>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</si>
  <si>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</si>
  <si>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</si>
  <si>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</si>
  <si>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</si>
  <si>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</si>
  <si>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</si>
  <si>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</si>
  <si>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</si>
  <si>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</si>
  <si>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</si>
  <si>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</si>
  <si>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</si>
  <si>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</si>
  <si>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</si>
  <si>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</si>
  <si>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</si>
  <si>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</si>
  <si>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</si>
  <si>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</si>
  <si>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</si>
  <si>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</si>
  <si>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</si>
  <si>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</si>
  <si>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</si>
  <si>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</si>
  <si>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</si>
  <si>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</si>
  <si>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</si>
  <si>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</si>
  <si>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</si>
  <si>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</si>
  <si>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</si>
  <si>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</si>
  <si>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</si>
  <si>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</si>
  <si>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</si>
  <si>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</si>
  <si>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</si>
  <si>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</si>
  <si>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</si>
  <si>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</si>
  <si>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</si>
  <si>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</si>
  <si>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</si>
  <si>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</si>
  <si>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</si>
  <si>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</si>
  <si>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</si>
  <si>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</si>
  <si>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</si>
  <si>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</si>
  <si>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</si>
  <si>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</si>
  <si>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</si>
  <si>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</si>
  <si>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</si>
  <si>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</si>
  <si>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</si>
  <si>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</si>
  <si>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</si>
  <si>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</si>
  <si>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</si>
  <si>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</si>
  <si>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</si>
  <si>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</si>
  <si>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</si>
  <si>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</si>
  <si>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</si>
  <si>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</si>
  <si>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</si>
  <si>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</si>
  <si>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</si>
  <si>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</si>
  <si>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</si>
  <si>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</si>
  <si>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</si>
  <si>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</si>
  <si>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</si>
  <si>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</si>
  <si>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</si>
  <si>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</si>
  <si>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</si>
  <si>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</si>
  <si>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</si>
  <si>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</si>
  <si>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</si>
  <si>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</si>
  <si>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</si>
  <si>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</si>
  <si>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</si>
  <si>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</si>
  <si>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</si>
  <si>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</si>
  <si>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</si>
  <si>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</si>
  <si>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</si>
  <si>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</si>
  <si>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</si>
  <si>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</si>
  <si>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</si>
  <si>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</si>
  <si>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</si>
  <si>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</si>
  <si>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</si>
  <si>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</si>
  <si>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</si>
  <si>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</si>
  <si>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</si>
  <si>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</si>
  <si>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</si>
  <si>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</si>
  <si>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</si>
  <si>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</si>
  <si>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</si>
  <si>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</si>
  <si>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</si>
  <si>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</si>
  <si>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</si>
  <si>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</si>
  <si>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</si>
  <si>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</si>
  <si>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</si>
  <si>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</si>
  <si>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</si>
  <si>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</si>
  <si>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</si>
  <si>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</si>
  <si>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</si>
  <si>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</si>
  <si>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</si>
  <si>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</si>
  <si>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</si>
  <si>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</si>
  <si>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</si>
  <si>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</si>
  <si>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</si>
  <si>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</si>
  <si>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</si>
  <si>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</si>
  <si>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</si>
  <si>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</si>
  <si>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</si>
  <si>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</si>
  <si>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</si>
  <si>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</si>
  <si>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</si>
  <si>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</si>
  <si>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</si>
  <si>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</si>
  <si>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</si>
  <si>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</si>
  <si>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</si>
  <si>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</si>
  <si>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</si>
  <si>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</si>
  <si>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</si>
  <si>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</si>
  <si>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</si>
  <si>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</si>
  <si>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</si>
  <si>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</si>
  <si>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</si>
  <si>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</si>
  <si>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</si>
  <si>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</si>
  <si>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</si>
  <si>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</si>
  <si>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</si>
  <si>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</si>
  <si>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</si>
  <si>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</si>
  <si>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</si>
  <si>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</si>
  <si>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</si>
  <si>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</si>
  <si>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</si>
  <si>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</si>
  <si>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</si>
  <si>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</si>
  <si>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</si>
  <si>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</si>
  <si>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</si>
  <si>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</si>
  <si>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</si>
  <si>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</si>
  <si>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</si>
  <si>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</si>
  <si>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</si>
  <si>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</si>
  <si>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</si>
  <si>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</si>
  <si>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</si>
  <si>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</si>
  <si>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</si>
  <si>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</si>
  <si>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</si>
  <si>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</si>
  <si>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</si>
  <si>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</si>
  <si>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</si>
  <si>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</si>
  <si>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</si>
  <si>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</si>
  <si>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</si>
  <si>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</si>
  <si>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</si>
  <si>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</si>
  <si>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</si>
  <si>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</si>
  <si>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</si>
  <si>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</si>
  <si>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</si>
  <si>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</si>
  <si>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</si>
  <si>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</si>
  <si>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</si>
  <si>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</si>
  <si>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</si>
  <si>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</si>
  <si>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</si>
  <si>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</si>
  <si>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</si>
  <si>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</si>
  <si>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</si>
  <si>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</si>
  <si>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</si>
  <si>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</si>
  <si>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</si>
  <si>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</si>
  <si>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</si>
  <si>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</si>
  <si>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</si>
  <si>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</si>
  <si>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</si>
  <si>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</si>
  <si>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</si>
  <si>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</si>
  <si>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</si>
  <si>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</si>
  <si>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</si>
  <si>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</si>
  <si>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</si>
  <si>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</si>
  <si>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</si>
  <si>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</si>
  <si>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</si>
  <si>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</si>
  <si>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</si>
  <si>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</si>
  <si>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</si>
  <si>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</si>
  <si>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</si>
  <si>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</si>
  <si>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</si>
  <si>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</si>
  <si>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</si>
  <si>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</si>
  <si>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</si>
  <si>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</si>
  <si>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</si>
  <si>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</si>
  <si>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</si>
  <si>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</si>
  <si>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</si>
  <si>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</si>
  <si>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</si>
  <si>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</si>
  <si>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</si>
  <si>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</si>
  <si>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</si>
  <si>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</si>
  <si>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</si>
  <si>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</si>
  <si>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</si>
  <si>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</si>
  <si>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</si>
  <si>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</si>
  <si>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</si>
  <si>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</si>
  <si>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</si>
  <si>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</si>
  <si>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</si>
  <si>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</si>
  <si>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</si>
  <si>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</si>
  <si>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</si>
  <si>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</si>
  <si>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</si>
  <si>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</si>
  <si>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</si>
  <si>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</si>
  <si>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</si>
  <si>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</si>
  <si>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</si>
  <si>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</si>
  <si>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</si>
  <si>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</si>
  <si>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</si>
  <si>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</si>
  <si>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</si>
  <si>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</si>
  <si>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</si>
  <si>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</si>
  <si>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</si>
  <si>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</si>
  <si>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</si>
  <si>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</si>
  <si>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</si>
  <si>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</si>
  <si>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</si>
  <si>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</si>
  <si>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</si>
  <si>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</si>
  <si>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</si>
  <si>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</si>
  <si>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</si>
  <si>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</si>
  <si>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</si>
  <si>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</si>
  <si>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</si>
  <si>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</si>
  <si>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</si>
  <si>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</si>
  <si>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</si>
  <si>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</si>
  <si>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</si>
  <si>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</si>
  <si>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</si>
  <si>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</si>
  <si>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</si>
  <si>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</si>
  <si>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</si>
  <si>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</si>
  <si>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</si>
  <si>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</si>
  <si>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</si>
  <si>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</si>
  <si>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</si>
  <si>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</si>
  <si>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</si>
  <si>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</si>
  <si>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</si>
  <si>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</si>
  <si>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</si>
  <si>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</si>
  <si>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</si>
  <si>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</si>
  <si>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</si>
  <si>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</si>
  <si>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</si>
  <si>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</si>
  <si>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</si>
  <si>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</si>
  <si>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</si>
  <si>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</si>
  <si>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</si>
  <si>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</si>
  <si>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</si>
  <si>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</si>
  <si>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</si>
  <si>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</si>
  <si>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</si>
  <si>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</si>
  <si>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</si>
  <si>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</si>
  <si>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</si>
  <si>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</si>
  <si>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</si>
  <si>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</si>
  <si>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</si>
  <si>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</si>
  <si>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</si>
  <si>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</si>
  <si>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</si>
  <si>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</si>
  <si>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</si>
  <si>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</si>
  <si>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</si>
  <si>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</si>
  <si>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</si>
  <si>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</si>
  <si>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</si>
  <si>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</si>
  <si>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</si>
  <si>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</si>
  <si>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</si>
  <si>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</si>
  <si>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</si>
  <si>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</si>
  <si>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</si>
  <si>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</si>
  <si>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</si>
  <si>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</si>
  <si>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</si>
  <si>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</si>
  <si>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</si>
  <si>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</si>
  <si>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</si>
  <si>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</si>
  <si>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</si>
  <si>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</si>
  <si>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</si>
  <si>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</si>
  <si>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</si>
  <si>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</si>
  <si>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</si>
  <si>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</si>
  <si>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</si>
  <si>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</si>
  <si>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</si>
  <si>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</si>
  <si>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</si>
  <si>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</si>
  <si>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</si>
  <si>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</si>
  <si>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</si>
  <si>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</si>
  <si>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</si>
  <si>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</si>
  <si>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</si>
  <si>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</si>
  <si>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</si>
  <si>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</si>
  <si>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</si>
  <si>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</si>
  <si>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</si>
  <si>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</si>
  <si>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</si>
  <si>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</si>
  <si>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</si>
  <si>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</si>
  <si>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</si>
  <si>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</si>
  <si>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</si>
  <si>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</si>
  <si>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</si>
  <si>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</si>
  <si>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</si>
  <si>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</si>
  <si>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</si>
  <si>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</si>
  <si>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</si>
  <si>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</si>
  <si>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</si>
  <si>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</si>
  <si>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</si>
  <si>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</si>
  <si>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</si>
  <si>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</si>
  <si>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</si>
  <si>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</si>
  <si>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</si>
  <si>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</si>
  <si>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</si>
  <si>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</si>
  <si>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</si>
  <si>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</si>
  <si>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</si>
  <si>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</si>
  <si>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</si>
  <si>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</si>
  <si>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</si>
  <si>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</si>
  <si>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</si>
  <si>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</si>
  <si>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</si>
  <si>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</si>
  <si>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</si>
  <si>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</si>
  <si>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</si>
  <si>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</si>
  <si>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</si>
  <si>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</si>
  <si>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</si>
  <si>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</si>
  <si>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</si>
  <si>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</si>
  <si>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</si>
  <si>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</si>
  <si>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</si>
  <si>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</si>
  <si>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</si>
  <si>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</si>
  <si>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</si>
  <si>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</si>
  <si>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</si>
  <si>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</si>
  <si>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</si>
  <si>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</si>
  <si>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</si>
  <si>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</si>
  <si>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</si>
  <si>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</si>
  <si>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</si>
  <si>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</si>
  <si>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</si>
  <si>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</si>
  <si>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</si>
  <si>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</si>
  <si>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</si>
  <si>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</si>
  <si>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</si>
  <si>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</si>
  <si>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</si>
  <si>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</si>
  <si>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</si>
  <si>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</si>
  <si>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</si>
  <si>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</si>
  <si>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</si>
  <si>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</si>
  <si>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</si>
  <si>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</si>
  <si>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</si>
  <si>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</si>
  <si>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</si>
  <si>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</si>
  <si>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</si>
  <si>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</si>
  <si>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</si>
  <si>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</si>
  <si>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</si>
  <si>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</si>
  <si>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</si>
  <si>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</si>
  <si>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</si>
  <si>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</si>
  <si>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</si>
  <si>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</si>
  <si>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</si>
  <si>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</si>
  <si>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</si>
  <si>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</si>
  <si>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</si>
  <si>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</si>
  <si>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</si>
  <si>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</si>
  <si>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</si>
  <si>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</si>
  <si>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</si>
  <si>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</si>
  <si>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</si>
  <si>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</si>
  <si>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</si>
  <si>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</si>
  <si>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</si>
  <si>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</si>
  <si>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</si>
  <si>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</si>
  <si>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</si>
  <si>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</si>
  <si>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</si>
  <si>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</si>
  <si>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</si>
  <si>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</si>
  <si>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</si>
  <si>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</si>
  <si>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</si>
  <si>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</si>
  <si>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</si>
  <si>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</si>
  <si>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</si>
  <si>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</si>
  <si>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</si>
  <si>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</si>
  <si>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</si>
  <si>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</si>
  <si>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</si>
  <si>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</si>
  <si>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</si>
  <si>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</si>
  <si>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</si>
  <si>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</si>
  <si>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</si>
  <si>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</si>
  <si>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</si>
  <si>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</si>
  <si>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</si>
  <si>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</si>
  <si>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</si>
  <si>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</si>
  <si>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</si>
  <si>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</si>
  <si>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</si>
  <si>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</si>
  <si>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</si>
  <si>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</si>
  <si>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</si>
  <si>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</si>
  <si>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</si>
  <si>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</si>
  <si>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</si>
  <si>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</si>
  <si>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</si>
  <si>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</si>
  <si>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</si>
  <si>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</si>
  <si>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</si>
  <si>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</si>
  <si>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</si>
  <si>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</si>
  <si>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</si>
  <si>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</si>
  <si>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</si>
  <si>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</si>
  <si>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</si>
  <si>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</si>
  <si>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</si>
  <si>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</si>
  <si>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</si>
  <si>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</si>
  <si>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</si>
  <si>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</si>
  <si>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</si>
  <si>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</si>
  <si>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</si>
  <si>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</si>
  <si>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</si>
  <si>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</si>
  <si>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</si>
  <si>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</si>
  <si>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</si>
  <si>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</si>
  <si>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</si>
  <si>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</si>
  <si>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</si>
  <si>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</si>
  <si>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</si>
  <si>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</si>
  <si>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</si>
  <si>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</si>
  <si>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</si>
  <si>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</si>
  <si>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</si>
  <si>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</si>
  <si>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</si>
  <si>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</si>
  <si>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</si>
  <si>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</si>
  <si>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</si>
  <si>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</si>
  <si>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</si>
  <si>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</si>
  <si>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</si>
  <si>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</si>
  <si>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</si>
  <si>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</si>
  <si>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</si>
  <si>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</si>
  <si>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</si>
  <si>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</si>
  <si>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</si>
  <si>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</si>
  <si>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</si>
  <si>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</si>
  <si>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</si>
  <si>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</si>
  <si>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</si>
  <si>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</si>
  <si>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</si>
  <si>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</si>
  <si>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</si>
  <si>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</si>
  <si>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</si>
  <si>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</si>
  <si>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</si>
  <si>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</si>
  <si>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</si>
  <si>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</si>
  <si>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</si>
  <si>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</si>
  <si>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</si>
  <si>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</si>
  <si>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</si>
  <si>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</si>
  <si>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</si>
  <si>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</si>
  <si>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</si>
  <si>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</si>
  <si>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</si>
  <si>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</si>
  <si>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</si>
  <si>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</si>
  <si>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</si>
  <si>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</si>
  <si>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</si>
  <si>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</si>
  <si>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</si>
  <si>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</si>
  <si>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</si>
  <si>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</si>
  <si>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</si>
  <si>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</si>
  <si>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</si>
  <si>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</si>
  <si>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</si>
  <si>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</si>
  <si>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</si>
  <si>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</si>
  <si>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</si>
  <si>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</si>
  <si>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</si>
  <si>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</si>
  <si>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</si>
  <si>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</si>
  <si>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</si>
  <si>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</si>
  <si>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</si>
  <si>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</si>
  <si>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</si>
  <si>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</si>
  <si>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</si>
  <si>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</si>
  <si>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</si>
  <si>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</si>
  <si>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</si>
  <si>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</si>
  <si>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</si>
  <si>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</si>
  <si>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</si>
  <si>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</si>
  <si>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</si>
  <si>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</si>
  <si>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</si>
  <si>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</si>
  <si>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</si>
  <si>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</si>
  <si>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</si>
  <si>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</si>
  <si>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</si>
  <si>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</si>
  <si>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</si>
  <si>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</si>
  <si>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</si>
  <si>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</si>
  <si>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</si>
  <si>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</si>
  <si>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</si>
  <si>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</si>
  <si>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</si>
  <si>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</si>
  <si>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</si>
  <si>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</si>
  <si>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</si>
  <si>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</si>
  <si>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</si>
  <si>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</si>
  <si>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</si>
  <si>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</si>
  <si>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</si>
  <si>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</si>
  <si>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</si>
  <si>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</si>
  <si>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</si>
  <si>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</si>
  <si>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</si>
  <si>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</si>
  <si>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</si>
  <si>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</si>
  <si>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</si>
  <si>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</si>
  <si>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</si>
  <si>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</si>
  <si>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</si>
  <si>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</si>
  <si>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</si>
  <si>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</si>
  <si>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</si>
  <si>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</si>
  <si>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</si>
  <si>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</si>
  <si>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</si>
  <si>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</si>
  <si>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</si>
  <si>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</si>
  <si>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</si>
  <si>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</si>
  <si>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</si>
  <si>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</si>
  <si>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</si>
  <si>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</si>
  <si>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</si>
  <si>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</si>
  <si>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</si>
  <si>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</si>
  <si>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</si>
  <si>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</si>
  <si>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</si>
  <si>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</si>
  <si>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</si>
  <si>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</si>
  <si>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</si>
  <si>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</si>
  <si>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</si>
  <si>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</si>
  <si>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</si>
  <si>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</si>
  <si>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</si>
  <si>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</si>
  <si>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</si>
  <si>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</si>
  <si>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</si>
  <si>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</si>
  <si>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</si>
  <si>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</si>
  <si>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</si>
  <si>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</si>
  <si>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</si>
  <si>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</si>
  <si>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</si>
  <si>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</si>
  <si>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</si>
  <si>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</si>
  <si>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</si>
  <si>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Coös County Unincorporated Places</t>
  </si>
  <si>
    <t>2010-2011</t>
  </si>
  <si>
    <t>Tuition - Elementary Regular Programs</t>
  </si>
  <si>
    <t>Dixville - 0.00</t>
  </si>
  <si>
    <t>Millsfield - 0.00</t>
  </si>
  <si>
    <t>Wentworth Location - 0.00</t>
  </si>
  <si>
    <t>0.00</t>
  </si>
  <si>
    <t>Tuition - Elementary Special Programs</t>
  </si>
  <si>
    <t>Millsfield - 388.00</t>
  </si>
  <si>
    <t>388.00</t>
  </si>
  <si>
    <t>Transportation - Elementary</t>
  </si>
  <si>
    <t>Millsfield - 6,021.50</t>
  </si>
  <si>
    <t>6,021.50</t>
  </si>
  <si>
    <t>Tuition - High School Regular Programs</t>
  </si>
  <si>
    <t>Wentworth Location - 35,991.00</t>
  </si>
  <si>
    <t>35,991.00</t>
  </si>
  <si>
    <t>Tuition - High School Special Programs</t>
  </si>
  <si>
    <t>Transportation - High School</t>
  </si>
  <si>
    <t>Millsfield - 2,602.60</t>
  </si>
  <si>
    <t>Wentworth Location - 15,230.60</t>
  </si>
  <si>
    <t>17,833.20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</si>
</sst>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A410-20DE-42CE-A6A8-67E882B7A4D4}">
  <sheetPr transitionEvaluation="1" transitionEntry="1" codeName="Sheet1">
    <tabColor indexed="56"/>
  </sheetPr>
  <dimension ref="A1:AQ666"/>
  <sheetViews>
    <sheetView tabSelected="1" zoomScale="80" zoomScaleNormal="80" workbookViewId="0">
      <pane xSplit="5" ySplit="3" topLeftCell="F649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114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4179.8</v>
      </c>
      <c r="G9" s="18"/>
      <c r="H9" s="18"/>
      <c r="I9" s="18"/>
      <c r="J9" s="67">
        <f>SUM(I431)</f>
        <v>50158.93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4179.8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50158.93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4179.8</v>
      </c>
      <c r="G41" s="18"/>
      <c r="H41" s="18"/>
      <c r="I41" s="18"/>
      <c r="J41" s="13">
        <f>SUM(I449)</f>
        <v>50158.93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4179.8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50158.93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4179.8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50158.93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26814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26814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>
        <v>74.569999999999993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0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74.569999999999993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26814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74.569999999999993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0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30686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30686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30686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57500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74.569999999999993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0</v>
      </c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388</v>
      </c>
      <c r="I190" s="18"/>
      <c r="J190" s="18"/>
      <c r="K190" s="18"/>
      <c r="L190" s="19">
        <f>SUM(F190:K190)</f>
        <v>388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6021.5</v>
      </c>
      <c r="I200" s="18"/>
      <c r="J200" s="18"/>
      <c r="K200" s="18"/>
      <c r="L200" s="19">
        <f t="shared" si="0"/>
        <v>6021.5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6409.5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6409.5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35991</v>
      </c>
      <c r="I225" s="18"/>
      <c r="J225" s="18"/>
      <c r="K225" s="18"/>
      <c r="L225" s="19">
        <f>SUM(F225:K225)</f>
        <v>35991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0</v>
      </c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17833.2</v>
      </c>
      <c r="I236" s="18"/>
      <c r="J236" s="18"/>
      <c r="K236" s="18"/>
      <c r="L236" s="19">
        <f t="shared" si="4"/>
        <v>17833.2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53824.2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53824.2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60233.7</v>
      </c>
      <c r="I249" s="41">
        <f t="shared" si="8"/>
        <v>0</v>
      </c>
      <c r="J249" s="41">
        <f t="shared" si="8"/>
        <v>0</v>
      </c>
      <c r="K249" s="41">
        <f t="shared" si="8"/>
        <v>0</v>
      </c>
      <c r="L249" s="41">
        <f t="shared" si="8"/>
        <v>60233.7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60233.7</v>
      </c>
      <c r="I263" s="42">
        <f t="shared" si="11"/>
        <v>0</v>
      </c>
      <c r="J263" s="42">
        <f t="shared" si="11"/>
        <v>0</v>
      </c>
      <c r="K263" s="42">
        <f t="shared" si="11"/>
        <v>0</v>
      </c>
      <c r="L263" s="42">
        <f t="shared" si="11"/>
        <v>60233.7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0</v>
      </c>
      <c r="H392" s="18">
        <v>74.569999999999993</v>
      </c>
      <c r="I392" s="18"/>
      <c r="J392" s="24" t="s">
        <v>312</v>
      </c>
      <c r="K392" s="24" t="s">
        <v>312</v>
      </c>
      <c r="L392" s="56">
        <f t="shared" si="26"/>
        <v>74.569999999999993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74.569999999999993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74.569999999999993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74.569999999999993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74.569999999999993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50158.93</v>
      </c>
      <c r="H431" s="18"/>
      <c r="I431" s="56">
        <f t="shared" ref="I431:I437" si="33">SUM(F431:H431)</f>
        <v>50158.93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50158.93</v>
      </c>
      <c r="H438" s="13">
        <f>SUM(H431:H437)</f>
        <v>0</v>
      </c>
      <c r="I438" s="13">
        <f>SUM(I431:I437)</f>
        <v>50158.93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50158.93</v>
      </c>
      <c r="H449" s="18"/>
      <c r="I449" s="56">
        <f>SUM(F449:H449)</f>
        <v>50158.93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50158.93</v>
      </c>
      <c r="H450" s="83">
        <f>SUM(H446:H449)</f>
        <v>0</v>
      </c>
      <c r="I450" s="83">
        <f>SUM(I446:I449)</f>
        <v>50158.93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50158.93</v>
      </c>
      <c r="H451" s="42">
        <f>H444+H450</f>
        <v>0</v>
      </c>
      <c r="I451" s="42">
        <f>I444+I450</f>
        <v>50158.93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6913.5</v>
      </c>
      <c r="G455" s="18">
        <v>0</v>
      </c>
      <c r="H455" s="18">
        <v>0</v>
      </c>
      <c r="I455" s="18">
        <v>0</v>
      </c>
      <c r="J455" s="18">
        <v>50084.36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57500</v>
      </c>
      <c r="G458" s="18">
        <v>0</v>
      </c>
      <c r="H458" s="18">
        <v>0</v>
      </c>
      <c r="I458" s="18">
        <v>0</v>
      </c>
      <c r="J458" s="18">
        <v>74.569999999999993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57500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74.569999999999993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60233.7</v>
      </c>
      <c r="G462" s="18">
        <v>0</v>
      </c>
      <c r="H462" s="18">
        <v>0</v>
      </c>
      <c r="I462" s="18">
        <v>0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60233.7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4179.8000000000029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50158.93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0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0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0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0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0</v>
      </c>
      <c r="G542" s="89">
        <f t="shared" si="41"/>
        <v>0</v>
      </c>
      <c r="H542" s="89">
        <f t="shared" si="41"/>
        <v>0</v>
      </c>
      <c r="I542" s="89">
        <f t="shared" si="41"/>
        <v>0</v>
      </c>
      <c r="J542" s="89">
        <f t="shared" si="41"/>
        <v>0</v>
      </c>
      <c r="K542" s="89">
        <f t="shared" si="41"/>
        <v>0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/>
      <c r="H565" s="18">
        <v>5991</v>
      </c>
      <c r="I565" s="87">
        <f>SUM(F565:H565)</f>
        <v>5991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30000</v>
      </c>
      <c r="I566" s="87">
        <f t="shared" ref="I566:I577" si="46">SUM(F566:H566)</f>
        <v>30000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388</v>
      </c>
      <c r="G569" s="18"/>
      <c r="H569" s="18">
        <v>0</v>
      </c>
      <c r="I569" s="87">
        <f t="shared" si="46"/>
        <v>388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6021.5</v>
      </c>
      <c r="I581" s="18"/>
      <c r="J581" s="18">
        <v>17833.2</v>
      </c>
      <c r="K581" s="104">
        <f t="shared" ref="K581:K587" si="47">SUM(H581:J581)</f>
        <v>23854.7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6021.5</v>
      </c>
      <c r="I588" s="108">
        <f>SUM(I581:I587)</f>
        <v>0</v>
      </c>
      <c r="J588" s="108">
        <f>SUM(J581:J587)</f>
        <v>17833.2</v>
      </c>
      <c r="K588" s="108">
        <f>SUM(K581:K587)</f>
        <v>23854.7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4179.8</v>
      </c>
      <c r="H607" s="109">
        <f>SUM(F44)</f>
        <v>4179.8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50158.93</v>
      </c>
      <c r="H611" s="109">
        <f>SUM(J44)</f>
        <v>50158.93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4179.8</v>
      </c>
      <c r="H612" s="109">
        <f>F466</f>
        <v>4179.8000000000029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50158.93</v>
      </c>
      <c r="H616" s="109">
        <f>J466</f>
        <v>50158.93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57500</v>
      </c>
      <c r="H617" s="104">
        <f>SUM(F458)</f>
        <v>57500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74.569999999999993</v>
      </c>
      <c r="H621" s="104">
        <f>SUM(J458)</f>
        <v>74.569999999999993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60233.7</v>
      </c>
      <c r="H622" s="104">
        <f>SUM(F462)</f>
        <v>60233.7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74.569999999999993</v>
      </c>
      <c r="H627" s="164">
        <f>SUM(J458)</f>
        <v>74.569999999999993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50158.93</v>
      </c>
      <c r="H630" s="104">
        <f>SUM(G451)</f>
        <v>50158.93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50158.93</v>
      </c>
      <c r="H632" s="104">
        <f>SUM(I451)</f>
        <v>50158.93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74.569999999999993</v>
      </c>
      <c r="H634" s="104">
        <f>H400</f>
        <v>74.569999999999993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74.569999999999993</v>
      </c>
      <c r="H636" s="104">
        <f>L400</f>
        <v>74.569999999999993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23854.7</v>
      </c>
      <c r="H637" s="104">
        <f>L200+L218+L236</f>
        <v>23854.7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6021.5</v>
      </c>
      <c r="H639" s="104">
        <f>H588</f>
        <v>6021.5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17833.2</v>
      </c>
      <c r="H641" s="104">
        <f>J588</f>
        <v>17833.2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6409.5</v>
      </c>
      <c r="G650" s="19">
        <f>(L221+L301+L351)</f>
        <v>0</v>
      </c>
      <c r="H650" s="19">
        <f>(L239+L320+L352)</f>
        <v>53824.2</v>
      </c>
      <c r="I650" s="19">
        <f>SUM(F650:H650)</f>
        <v>60233.7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6021.5</v>
      </c>
      <c r="G652" s="19">
        <f>(L218+L298)-(J218+J298)</f>
        <v>0</v>
      </c>
      <c r="H652" s="19">
        <f>(L236+L317)-(J236+J317)</f>
        <v>17833.2</v>
      </c>
      <c r="I652" s="19">
        <f>SUM(F652:H652)</f>
        <v>23854.7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388</v>
      </c>
      <c r="G653" s="200">
        <f>SUM(G565:G577)+SUM(I592:I594)+L602</f>
        <v>0</v>
      </c>
      <c r="H653" s="200">
        <f>SUM(H565:H577)+SUM(J592:J594)+L603</f>
        <v>35991</v>
      </c>
      <c r="I653" s="19">
        <f>SUM(F653:H653)</f>
        <v>36379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0</v>
      </c>
      <c r="I654" s="19">
        <f>I650-SUM(I651:I653)</f>
        <v>0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E89C-632F-4335-B655-20382AC4301E}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Coös County Unincorporated Places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04DD-54EE-4248-B26E-6180C06A0668}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Coös County Unincorporated Places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36379</v>
      </c>
      <c r="D5" s="20">
        <f>SUM('DOE25'!L189:L192)+SUM('DOE25'!L207:L210)+SUM('DOE25'!L225:L228)-F5-G5</f>
        <v>36379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0</v>
      </c>
      <c r="D8" s="244"/>
      <c r="E8" s="20">
        <f>'DOE25'!L196+'DOE25'!L214+'DOE25'!L232-F8-G8-D9-D11</f>
        <v>0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23854.7</v>
      </c>
      <c r="D15" s="20">
        <f>'DOE25'!L200+'DOE25'!L218+'DOE25'!L236-F15-G15</f>
        <v>23854.7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60233.7</v>
      </c>
      <c r="E33" s="247">
        <f>SUM(E5:E31)</f>
        <v>0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0</v>
      </c>
      <c r="E35" s="250"/>
    </row>
    <row r="36" spans="2:8" ht="12" thickTop="1" x14ac:dyDescent="0.2">
      <c r="B36" t="s">
        <v>846</v>
      </c>
      <c r="D36" s="20">
        <f>D33</f>
        <v>60233.7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BD7F-3088-410C-8D09-E98E92329CC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Coös County Unincorporated Places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4179.8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50158.93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4179.8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50158.93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4179.8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50158.93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4179.8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50158.93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4179.8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50158.93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26814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74.569999999999993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0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74.569999999999993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26814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74.569999999999993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30686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30686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30686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0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57500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74.569999999999993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35991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388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36379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0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23854.7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23854.7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74.569999999999993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-74.569999999999993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60233.7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82BE-B689-4A56-90FB-D4AFE9F9A660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Coös County Unincorporated Places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35991</v>
      </c>
      <c r="D10" s="182">
        <f>ROUND((C10/$C$28)*100,1)</f>
        <v>59.8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388</v>
      </c>
      <c r="D11" s="182">
        <f>ROUND((C11/$C$28)*100,1)</f>
        <v>0.6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0</v>
      </c>
      <c r="D17" s="182">
        <f t="shared" si="0"/>
        <v>0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23855</v>
      </c>
      <c r="D21" s="182">
        <f t="shared" si="0"/>
        <v>39.6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60234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60234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26814</v>
      </c>
      <c r="D35" s="182">
        <f t="shared" ref="D35:D40" si="1">ROUND((C35/$C$41)*100,1)</f>
        <v>46.6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74.569999999999709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30686</v>
      </c>
      <c r="D37" s="182">
        <f t="shared" si="1"/>
        <v>53.3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0</v>
      </c>
      <c r="D39" s="182">
        <f t="shared" si="1"/>
        <v>0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57574.57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79A6-19D9-4ED3-B544-1A7385EF579B}">
  <sheetPr>
    <tabColor indexed="17"/>
  </sheetPr>
  <dimension ref="A1:IV90"/>
  <sheetViews>
    <sheetView workbookViewId="0">
      <pane ySplit="3" topLeftCell="A24" activePane="bottomLeft" state="frozen"/>
      <selection pane="bottomLeft" activeCell="B42" sqref="B4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Coös County Unincorporated Places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895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 t="s">
        <v>896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>
        <v>7</v>
      </c>
      <c r="B8" s="220">
        <v>1</v>
      </c>
      <c r="C8" s="280" t="s">
        <v>897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>
        <v>7</v>
      </c>
      <c r="B9" s="220">
        <v>1</v>
      </c>
      <c r="C9" s="280" t="s">
        <v>898</v>
      </c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>
        <v>7</v>
      </c>
      <c r="B10" s="220">
        <v>1</v>
      </c>
      <c r="C10" s="280" t="s">
        <v>899</v>
      </c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 t="s">
        <v>5</v>
      </c>
      <c r="C11" s="280" t="s">
        <v>900</v>
      </c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 t="s">
        <v>901</v>
      </c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>
        <v>7</v>
      </c>
      <c r="B14" s="220">
        <v>2</v>
      </c>
      <c r="C14" s="280" t="s">
        <v>897</v>
      </c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>
        <v>7</v>
      </c>
      <c r="B15" s="220">
        <v>2</v>
      </c>
      <c r="C15" s="280" t="s">
        <v>902</v>
      </c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>
        <v>7</v>
      </c>
      <c r="B16" s="220">
        <v>2</v>
      </c>
      <c r="C16" s="280" t="s">
        <v>899</v>
      </c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 t="s">
        <v>5</v>
      </c>
      <c r="C17" s="280" t="s">
        <v>903</v>
      </c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 t="s">
        <v>904</v>
      </c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>
        <v>7</v>
      </c>
      <c r="B20" s="220">
        <v>11</v>
      </c>
      <c r="C20" s="280" t="s">
        <v>897</v>
      </c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>
        <v>7</v>
      </c>
      <c r="B21" s="220">
        <v>11</v>
      </c>
      <c r="C21" s="280" t="s">
        <v>905</v>
      </c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>
        <v>7</v>
      </c>
      <c r="B22" s="220">
        <v>11</v>
      </c>
      <c r="C22" s="280" t="s">
        <v>899</v>
      </c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 t="s">
        <v>5</v>
      </c>
      <c r="C23" s="280" t="s">
        <v>906</v>
      </c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 t="s">
        <v>907</v>
      </c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>
        <v>9</v>
      </c>
      <c r="B26" s="220">
        <v>1</v>
      </c>
      <c r="C26" s="280" t="s">
        <v>897</v>
      </c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>
        <v>9</v>
      </c>
      <c r="B27" s="220">
        <v>1</v>
      </c>
      <c r="C27" s="280" t="s">
        <v>898</v>
      </c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>
        <v>9</v>
      </c>
      <c r="B28" s="220">
        <v>1</v>
      </c>
      <c r="C28" s="280" t="s">
        <v>908</v>
      </c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 t="s">
        <v>5</v>
      </c>
      <c r="C29" s="280" t="s">
        <v>909</v>
      </c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 t="s">
        <v>910</v>
      </c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>
        <v>9</v>
      </c>
      <c r="B32" s="220">
        <v>2</v>
      </c>
      <c r="C32" s="280" t="s">
        <v>897</v>
      </c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>
        <v>9</v>
      </c>
      <c r="B33" s="220">
        <v>2</v>
      </c>
      <c r="C33" s="280" t="s">
        <v>898</v>
      </c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>
        <v>9</v>
      </c>
      <c r="B34" s="220">
        <v>2</v>
      </c>
      <c r="C34" s="280" t="s">
        <v>899</v>
      </c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 t="s">
        <v>5</v>
      </c>
      <c r="C35" s="280" t="s">
        <v>900</v>
      </c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 t="s">
        <v>911</v>
      </c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>
        <v>9</v>
      </c>
      <c r="B38" s="220">
        <v>11</v>
      </c>
      <c r="C38" s="280" t="s">
        <v>897</v>
      </c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>
        <v>9</v>
      </c>
      <c r="B39" s="220">
        <v>11</v>
      </c>
      <c r="C39" s="280" t="s">
        <v>912</v>
      </c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>
        <v>9</v>
      </c>
      <c r="B40" s="220">
        <v>11</v>
      </c>
      <c r="C40" s="280" t="s">
        <v>913</v>
      </c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 t="s">
        <v>5</v>
      </c>
      <c r="C41" s="280" t="s">
        <v>914</v>
      </c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2011-11-04T17:50:06Z</cp:lastPrinted>
  <dcterms:created xsi:type="dcterms:W3CDTF">1997-12-04T19:04:30Z</dcterms:created>
  <dcterms:modified xsi:type="dcterms:W3CDTF">2025-01-09T20:42:16Z</dcterms:modified>
</cp:coreProperties>
</file>