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ABCA1B8B-575B-4481-A663-24C91CAE5C9C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C5110881-3C31-4CE4-8D05-86380B0482AA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C16" i="13" s="1"/>
  <c r="F5" i="13"/>
  <c r="G5" i="13"/>
  <c r="L189" i="1"/>
  <c r="L190" i="1"/>
  <c r="L203" i="1" s="1"/>
  <c r="L191" i="1"/>
  <c r="C12" i="10" s="1"/>
  <c r="L192" i="1"/>
  <c r="C104" i="2" s="1"/>
  <c r="L207" i="1"/>
  <c r="L208" i="1"/>
  <c r="L209" i="1"/>
  <c r="L210" i="1"/>
  <c r="L221" i="1" s="1"/>
  <c r="L225" i="1"/>
  <c r="L239" i="1" s="1"/>
  <c r="L226" i="1"/>
  <c r="L227" i="1"/>
  <c r="L228" i="1"/>
  <c r="F6" i="13"/>
  <c r="G6" i="13"/>
  <c r="G33" i="13" s="1"/>
  <c r="L194" i="1"/>
  <c r="C110" i="2" s="1"/>
  <c r="L212" i="1"/>
  <c r="L230" i="1"/>
  <c r="F7" i="13"/>
  <c r="G7" i="13"/>
  <c r="L195" i="1"/>
  <c r="C111" i="2" s="1"/>
  <c r="L213" i="1"/>
  <c r="L231" i="1"/>
  <c r="D7" i="13" s="1"/>
  <c r="C7" i="13" s="1"/>
  <c r="F12" i="13"/>
  <c r="G12" i="13"/>
  <c r="L197" i="1"/>
  <c r="D12" i="13" s="1"/>
  <c r="C12" i="13" s="1"/>
  <c r="L215" i="1"/>
  <c r="L233" i="1"/>
  <c r="F14" i="13"/>
  <c r="G14" i="13"/>
  <c r="L199" i="1"/>
  <c r="L217" i="1"/>
  <c r="L235" i="1"/>
  <c r="C115" i="2" s="1"/>
  <c r="F15" i="13"/>
  <c r="G15" i="13"/>
  <c r="L200" i="1"/>
  <c r="F652" i="1" s="1"/>
  <c r="L218" i="1"/>
  <c r="L236" i="1"/>
  <c r="H652" i="1" s="1"/>
  <c r="F17" i="13"/>
  <c r="G17" i="13"/>
  <c r="L243" i="1"/>
  <c r="D17" i="13" s="1"/>
  <c r="C17" i="13" s="1"/>
  <c r="F18" i="13"/>
  <c r="G18" i="13"/>
  <c r="L244" i="1"/>
  <c r="C24" i="10" s="1"/>
  <c r="F19" i="13"/>
  <c r="G19" i="13"/>
  <c r="L245" i="1"/>
  <c r="D19" i="13" s="1"/>
  <c r="C19" i="13" s="1"/>
  <c r="F29" i="13"/>
  <c r="G29" i="13"/>
  <c r="L350" i="1"/>
  <c r="L351" i="1"/>
  <c r="D119" i="2" s="1"/>
  <c r="D120" i="2" s="1"/>
  <c r="L352" i="1"/>
  <c r="H651" i="1" s="1"/>
  <c r="I359" i="1"/>
  <c r="I361" i="1" s="1"/>
  <c r="H624" i="1" s="1"/>
  <c r="J282" i="1"/>
  <c r="F31" i="13" s="1"/>
  <c r="J301" i="1"/>
  <c r="J320" i="1"/>
  <c r="J330" i="1" s="1"/>
  <c r="J344" i="1" s="1"/>
  <c r="K282" i="1"/>
  <c r="K301" i="1"/>
  <c r="K320" i="1"/>
  <c r="L268" i="1"/>
  <c r="L269" i="1"/>
  <c r="L270" i="1"/>
  <c r="E103" i="2" s="1"/>
  <c r="L271" i="1"/>
  <c r="E104" i="2" s="1"/>
  <c r="L273" i="1"/>
  <c r="E110" i="2" s="1"/>
  <c r="L274" i="1"/>
  <c r="E111" i="2" s="1"/>
  <c r="L275" i="1"/>
  <c r="L276" i="1"/>
  <c r="C18" i="10" s="1"/>
  <c r="L277" i="1"/>
  <c r="L278" i="1"/>
  <c r="E115" i="2" s="1"/>
  <c r="L279" i="1"/>
  <c r="L280" i="1"/>
  <c r="E117" i="2" s="1"/>
  <c r="L287" i="1"/>
  <c r="C10" i="10" s="1"/>
  <c r="E101" i="2"/>
  <c r="L288" i="1"/>
  <c r="L289" i="1"/>
  <c r="L290" i="1"/>
  <c r="L292" i="1"/>
  <c r="C15" i="10" s="1"/>
  <c r="L293" i="1"/>
  <c r="L294" i="1"/>
  <c r="L295" i="1"/>
  <c r="L296" i="1"/>
  <c r="L297" i="1"/>
  <c r="L298" i="1"/>
  <c r="G652" i="1" s="1"/>
  <c r="L299" i="1"/>
  <c r="L306" i="1"/>
  <c r="L307" i="1"/>
  <c r="L308" i="1"/>
  <c r="L320" i="1" s="1"/>
  <c r="L309" i="1"/>
  <c r="L311" i="1"/>
  <c r="L312" i="1"/>
  <c r="L313" i="1"/>
  <c r="L314" i="1"/>
  <c r="L315" i="1"/>
  <c r="E114" i="2" s="1"/>
  <c r="L316" i="1"/>
  <c r="L317" i="1"/>
  <c r="L318" i="1"/>
  <c r="L325" i="1"/>
  <c r="E106" i="2" s="1"/>
  <c r="L326" i="1"/>
  <c r="L327" i="1"/>
  <c r="L252" i="1"/>
  <c r="L253" i="1"/>
  <c r="L333" i="1"/>
  <c r="E123" i="2" s="1"/>
  <c r="L334" i="1"/>
  <c r="E124" i="2" s="1"/>
  <c r="L247" i="1"/>
  <c r="L328" i="1"/>
  <c r="E122" i="2"/>
  <c r="C11" i="13"/>
  <c r="C10" i="13"/>
  <c r="C9" i="13"/>
  <c r="L353" i="1"/>
  <c r="L354" i="1" s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9" i="1"/>
  <c r="C132" i="2"/>
  <c r="L397" i="1"/>
  <c r="L398" i="1"/>
  <c r="L258" i="1"/>
  <c r="J52" i="1"/>
  <c r="G48" i="2"/>
  <c r="G55" i="2" s="1"/>
  <c r="G51" i="2"/>
  <c r="G54" i="2" s="1"/>
  <c r="G53" i="2"/>
  <c r="G69" i="2"/>
  <c r="G70" i="2"/>
  <c r="G73" i="2" s="1"/>
  <c r="G61" i="2"/>
  <c r="G62" i="2" s="1"/>
  <c r="G88" i="2"/>
  <c r="G89" i="2"/>
  <c r="G90" i="2"/>
  <c r="G95" i="2"/>
  <c r="F2" i="11"/>
  <c r="L603" i="1"/>
  <c r="H653" i="1"/>
  <c r="L602" i="1"/>
  <c r="L601" i="1"/>
  <c r="F653" i="1" s="1"/>
  <c r="I653" i="1" s="1"/>
  <c r="C40" i="10"/>
  <c r="F52" i="1"/>
  <c r="G52" i="1"/>
  <c r="C35" i="10" s="1"/>
  <c r="G104" i="1"/>
  <c r="G185" i="1" s="1"/>
  <c r="G618" i="1" s="1"/>
  <c r="J618" i="1" s="1"/>
  <c r="H52" i="1"/>
  <c r="H104" i="1" s="1"/>
  <c r="I52" i="1"/>
  <c r="I104" i="1" s="1"/>
  <c r="F71" i="1"/>
  <c r="F86" i="1"/>
  <c r="F103" i="1"/>
  <c r="F104" i="1" s="1"/>
  <c r="G103" i="1"/>
  <c r="H71" i="1"/>
  <c r="H86" i="1"/>
  <c r="E50" i="2"/>
  <c r="H103" i="1"/>
  <c r="I103" i="1"/>
  <c r="J103" i="1"/>
  <c r="J104" i="1"/>
  <c r="F113" i="1"/>
  <c r="F132" i="1"/>
  <c r="F128" i="1"/>
  <c r="G113" i="1"/>
  <c r="G128" i="1"/>
  <c r="H113" i="1"/>
  <c r="H128" i="1"/>
  <c r="H132" i="1"/>
  <c r="I113" i="1"/>
  <c r="I132" i="1" s="1"/>
  <c r="C38" i="10" s="1"/>
  <c r="I128" i="1"/>
  <c r="J113" i="1"/>
  <c r="J128" i="1"/>
  <c r="J132" i="1" s="1"/>
  <c r="F139" i="1"/>
  <c r="F161" i="1" s="1"/>
  <c r="F154" i="1"/>
  <c r="G139" i="1"/>
  <c r="G154" i="1"/>
  <c r="G161" i="1"/>
  <c r="H139" i="1"/>
  <c r="H161" i="1" s="1"/>
  <c r="H154" i="1"/>
  <c r="I139" i="1"/>
  <c r="I154" i="1"/>
  <c r="C19" i="10"/>
  <c r="L242" i="1"/>
  <c r="L324" i="1"/>
  <c r="L246" i="1"/>
  <c r="C25" i="10"/>
  <c r="L260" i="1"/>
  <c r="C134" i="2" s="1"/>
  <c r="L261" i="1"/>
  <c r="C135" i="2" s="1"/>
  <c r="L341" i="1"/>
  <c r="L342" i="1"/>
  <c r="I655" i="1"/>
  <c r="I660" i="1"/>
  <c r="C7" i="10" s="1"/>
  <c r="I659" i="1"/>
  <c r="C6" i="10"/>
  <c r="C5" i="10"/>
  <c r="C4" i="10"/>
  <c r="C42" i="10"/>
  <c r="L366" i="1"/>
  <c r="C29" i="10" s="1"/>
  <c r="L367" i="1"/>
  <c r="L368" i="1"/>
  <c r="L369" i="1"/>
  <c r="L370" i="1"/>
  <c r="L371" i="1"/>
  <c r="L374" i="1" s="1"/>
  <c r="G626" i="1" s="1"/>
  <c r="J626" i="1" s="1"/>
  <c r="L372" i="1"/>
  <c r="B2" i="10"/>
  <c r="L336" i="1"/>
  <c r="L337" i="1"/>
  <c r="L338" i="1"/>
  <c r="E129" i="2" s="1"/>
  <c r="L339" i="1"/>
  <c r="K343" i="1"/>
  <c r="L511" i="1"/>
  <c r="F539" i="1" s="1"/>
  <c r="L512" i="1"/>
  <c r="F540" i="1"/>
  <c r="L513" i="1"/>
  <c r="F541" i="1" s="1"/>
  <c r="L516" i="1"/>
  <c r="G539" i="1" s="1"/>
  <c r="L517" i="1"/>
  <c r="G540" i="1"/>
  <c r="L518" i="1"/>
  <c r="G541" i="1" s="1"/>
  <c r="L521" i="1"/>
  <c r="L524" i="1" s="1"/>
  <c r="L522" i="1"/>
  <c r="H540" i="1"/>
  <c r="K540" i="1"/>
  <c r="L523" i="1"/>
  <c r="H541" i="1"/>
  <c r="L526" i="1"/>
  <c r="L529" i="1"/>
  <c r="I539" i="1"/>
  <c r="L527" i="1"/>
  <c r="I540" i="1"/>
  <c r="L528" i="1"/>
  <c r="I541" i="1"/>
  <c r="L531" i="1"/>
  <c r="J539" i="1"/>
  <c r="L532" i="1"/>
  <c r="J540" i="1"/>
  <c r="L533" i="1"/>
  <c r="J541" i="1" s="1"/>
  <c r="K262" i="1"/>
  <c r="J262" i="1"/>
  <c r="I262" i="1"/>
  <c r="H262" i="1"/>
  <c r="L262" i="1" s="1"/>
  <c r="G262" i="1"/>
  <c r="F262" i="1"/>
  <c r="C124" i="2"/>
  <c r="C123" i="2"/>
  <c r="A1" i="2"/>
  <c r="A2" i="2"/>
  <c r="C9" i="2"/>
  <c r="D9" i="2"/>
  <c r="E9" i="2"/>
  <c r="E19" i="2" s="1"/>
  <c r="F9" i="2"/>
  <c r="F19" i="2" s="1"/>
  <c r="F10" i="2"/>
  <c r="F12" i="2"/>
  <c r="F13" i="2"/>
  <c r="F14" i="2"/>
  <c r="F15" i="2"/>
  <c r="F16" i="2"/>
  <c r="F17" i="2"/>
  <c r="F18" i="2"/>
  <c r="I431" i="1"/>
  <c r="I438" i="1" s="1"/>
  <c r="G632" i="1" s="1"/>
  <c r="C10" i="2"/>
  <c r="C19" i="2" s="1"/>
  <c r="C11" i="2"/>
  <c r="C12" i="2"/>
  <c r="C13" i="2"/>
  <c r="C14" i="2"/>
  <c r="C16" i="2"/>
  <c r="C17" i="2"/>
  <c r="C18" i="2"/>
  <c r="D10" i="2"/>
  <c r="E10" i="2"/>
  <c r="I432" i="1"/>
  <c r="D12" i="2"/>
  <c r="E12" i="2"/>
  <c r="I433" i="1"/>
  <c r="J12" i="1"/>
  <c r="G12" i="2" s="1"/>
  <c r="D13" i="2"/>
  <c r="D19" i="2" s="1"/>
  <c r="E13" i="2"/>
  <c r="I434" i="1"/>
  <c r="J13" i="1" s="1"/>
  <c r="G13" i="2" s="1"/>
  <c r="D14" i="2"/>
  <c r="E14" i="2"/>
  <c r="I435" i="1"/>
  <c r="J14" i="1"/>
  <c r="G14" i="2" s="1"/>
  <c r="D16" i="2"/>
  <c r="E16" i="2"/>
  <c r="D17" i="2"/>
  <c r="E17" i="2"/>
  <c r="I436" i="1"/>
  <c r="J17" i="1" s="1"/>
  <c r="G17" i="2" s="1"/>
  <c r="D18" i="2"/>
  <c r="E18" i="2"/>
  <c r="I437" i="1"/>
  <c r="J18" i="1"/>
  <c r="G18" i="2" s="1"/>
  <c r="C22" i="2"/>
  <c r="D22" i="2"/>
  <c r="D32" i="2" s="1"/>
  <c r="E22" i="2"/>
  <c r="E32" i="2" s="1"/>
  <c r="F22" i="2"/>
  <c r="F23" i="2"/>
  <c r="F24" i="2"/>
  <c r="F25" i="2"/>
  <c r="F26" i="2"/>
  <c r="F32" i="2" s="1"/>
  <c r="F27" i="2"/>
  <c r="F28" i="2"/>
  <c r="F29" i="2"/>
  <c r="F30" i="2"/>
  <c r="F31" i="2"/>
  <c r="I440" i="1"/>
  <c r="J23" i="1" s="1"/>
  <c r="C23" i="2"/>
  <c r="D23" i="2"/>
  <c r="E23" i="2"/>
  <c r="I441" i="1"/>
  <c r="J24" i="1" s="1"/>
  <c r="G23" i="2" s="1"/>
  <c r="C24" i="2"/>
  <c r="D24" i="2"/>
  <c r="E24" i="2"/>
  <c r="I442" i="1"/>
  <c r="J25" i="1" s="1"/>
  <c r="G24" i="2" s="1"/>
  <c r="C25" i="2"/>
  <c r="D25" i="2"/>
  <c r="E25" i="2"/>
  <c r="C26" i="2"/>
  <c r="C27" i="2"/>
  <c r="C28" i="2"/>
  <c r="D28" i="2"/>
  <c r="E28" i="2"/>
  <c r="C29" i="2"/>
  <c r="D29" i="2"/>
  <c r="E29" i="2"/>
  <c r="C30" i="2"/>
  <c r="C32" i="2" s="1"/>
  <c r="D30" i="2"/>
  <c r="E30" i="2"/>
  <c r="C31" i="2"/>
  <c r="D31" i="2"/>
  <c r="E31" i="2"/>
  <c r="I443" i="1"/>
  <c r="J32" i="1"/>
  <c r="G31" i="2"/>
  <c r="C34" i="2"/>
  <c r="C42" i="2" s="1"/>
  <c r="D34" i="2"/>
  <c r="D42" i="2" s="1"/>
  <c r="D43" i="2" s="1"/>
  <c r="D35" i="2"/>
  <c r="D36" i="2"/>
  <c r="D37" i="2"/>
  <c r="D38" i="2"/>
  <c r="D40" i="2"/>
  <c r="D41" i="2"/>
  <c r="E34" i="2"/>
  <c r="F34" i="2"/>
  <c r="F42" i="2" s="1"/>
  <c r="C35" i="2"/>
  <c r="E35" i="2"/>
  <c r="E42" i="2" s="1"/>
  <c r="E43" i="2" s="1"/>
  <c r="F35" i="2"/>
  <c r="C36" i="2"/>
  <c r="E36" i="2"/>
  <c r="F36" i="2"/>
  <c r="I446" i="1"/>
  <c r="I450" i="1" s="1"/>
  <c r="J37" i="1"/>
  <c r="G36" i="2" s="1"/>
  <c r="C37" i="2"/>
  <c r="E37" i="2"/>
  <c r="F37" i="2"/>
  <c r="F38" i="2"/>
  <c r="F40" i="2"/>
  <c r="F41" i="2"/>
  <c r="I447" i="1"/>
  <c r="J38" i="1"/>
  <c r="G37" i="2"/>
  <c r="C38" i="2"/>
  <c r="E38" i="2"/>
  <c r="I448" i="1"/>
  <c r="C40" i="2"/>
  <c r="E40" i="2"/>
  <c r="I449" i="1"/>
  <c r="J41" i="1" s="1"/>
  <c r="C41" i="2"/>
  <c r="E41" i="2"/>
  <c r="C48" i="2"/>
  <c r="D48" i="2"/>
  <c r="E48" i="2"/>
  <c r="F48" i="2"/>
  <c r="F55" i="2" s="1"/>
  <c r="C49" i="2"/>
  <c r="C50" i="2"/>
  <c r="C51" i="2"/>
  <c r="D51" i="2"/>
  <c r="D54" i="2" s="1"/>
  <c r="E51" i="2"/>
  <c r="F51" i="2"/>
  <c r="D52" i="2"/>
  <c r="C53" i="2"/>
  <c r="D53" i="2"/>
  <c r="E53" i="2"/>
  <c r="F53" i="2"/>
  <c r="F54" i="2"/>
  <c r="C58" i="2"/>
  <c r="C62" i="2" s="1"/>
  <c r="C59" i="2"/>
  <c r="C61" i="2"/>
  <c r="C71" i="2"/>
  <c r="C72" i="2"/>
  <c r="C64" i="2"/>
  <c r="C70" i="2" s="1"/>
  <c r="C65" i="2"/>
  <c r="C66" i="2"/>
  <c r="C67" i="2"/>
  <c r="C68" i="2"/>
  <c r="C69" i="2"/>
  <c r="D61" i="2"/>
  <c r="D62" i="2" s="1"/>
  <c r="E61" i="2"/>
  <c r="F61" i="2"/>
  <c r="E62" i="2"/>
  <c r="F62" i="2"/>
  <c r="F64" i="2"/>
  <c r="F70" i="2" s="1"/>
  <c r="F73" i="2" s="1"/>
  <c r="F65" i="2"/>
  <c r="F68" i="2"/>
  <c r="F69" i="2"/>
  <c r="E68" i="2"/>
  <c r="D69" i="2"/>
  <c r="D70" i="2" s="1"/>
  <c r="D73" i="2" s="1"/>
  <c r="E69" i="2"/>
  <c r="D71" i="2"/>
  <c r="E71" i="2"/>
  <c r="E72" i="2"/>
  <c r="C77" i="2"/>
  <c r="C79" i="2"/>
  <c r="C83" i="2" s="1"/>
  <c r="C80" i="2"/>
  <c r="C81" i="2"/>
  <c r="C82" i="2"/>
  <c r="D77" i="2"/>
  <c r="D80" i="2"/>
  <c r="D81" i="2"/>
  <c r="D83" i="2"/>
  <c r="E77" i="2"/>
  <c r="E83" i="2" s="1"/>
  <c r="E79" i="2"/>
  <c r="F79" i="2"/>
  <c r="E80" i="2"/>
  <c r="F80" i="2"/>
  <c r="E81" i="2"/>
  <c r="F81" i="2"/>
  <c r="C85" i="2"/>
  <c r="C86" i="2"/>
  <c r="C89" i="2"/>
  <c r="C95" i="2" s="1"/>
  <c r="C90" i="2"/>
  <c r="C91" i="2"/>
  <c r="C92" i="2"/>
  <c r="C93" i="2"/>
  <c r="C94" i="2"/>
  <c r="F85" i="2"/>
  <c r="F95" i="2" s="1"/>
  <c r="F86" i="2"/>
  <c r="D88" i="2"/>
  <c r="E88" i="2"/>
  <c r="F88" i="2"/>
  <c r="D89" i="2"/>
  <c r="D95" i="2" s="1"/>
  <c r="E89" i="2"/>
  <c r="F89" i="2"/>
  <c r="D90" i="2"/>
  <c r="E90" i="2"/>
  <c r="D91" i="2"/>
  <c r="E91" i="2"/>
  <c r="F91" i="2"/>
  <c r="D92" i="2"/>
  <c r="E92" i="2"/>
  <c r="F92" i="2"/>
  <c r="D93" i="2"/>
  <c r="E93" i="2"/>
  <c r="F93" i="2"/>
  <c r="D94" i="2"/>
  <c r="E94" i="2"/>
  <c r="F94" i="2"/>
  <c r="C102" i="2"/>
  <c r="E105" i="2"/>
  <c r="D107" i="2"/>
  <c r="F107" i="2"/>
  <c r="G107" i="2"/>
  <c r="E112" i="2"/>
  <c r="C114" i="2"/>
  <c r="F120" i="2"/>
  <c r="G120" i="2"/>
  <c r="C122" i="2"/>
  <c r="D126" i="2"/>
  <c r="D136" i="2"/>
  <c r="E126" i="2"/>
  <c r="F126" i="2"/>
  <c r="K411" i="1"/>
  <c r="K419" i="1"/>
  <c r="K426" i="1" s="1"/>
  <c r="G126" i="2" s="1"/>
  <c r="G136" i="2" s="1"/>
  <c r="K425" i="1"/>
  <c r="L255" i="1"/>
  <c r="C127" i="2" s="1"/>
  <c r="E127" i="2"/>
  <c r="L256" i="1"/>
  <c r="C128" i="2"/>
  <c r="L257" i="1"/>
  <c r="C129" i="2"/>
  <c r="E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G148" i="2" s="1"/>
  <c r="F148" i="2"/>
  <c r="B149" i="2"/>
  <c r="C149" i="2"/>
  <c r="D149" i="2"/>
  <c r="E149" i="2"/>
  <c r="F149" i="2"/>
  <c r="G149" i="2"/>
  <c r="B150" i="2"/>
  <c r="C150" i="2"/>
  <c r="D150" i="2"/>
  <c r="E150" i="2"/>
  <c r="F150" i="2"/>
  <c r="G150" i="2" s="1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153" i="2" s="1"/>
  <c r="G490" i="1"/>
  <c r="H490" i="1"/>
  <c r="D153" i="2" s="1"/>
  <c r="I490" i="1"/>
  <c r="E153" i="2"/>
  <c r="J490" i="1"/>
  <c r="F153" i="2" s="1"/>
  <c r="B154" i="2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493" i="1"/>
  <c r="C156" i="2"/>
  <c r="H493" i="1"/>
  <c r="D156" i="2" s="1"/>
  <c r="I493" i="1"/>
  <c r="E156" i="2" s="1"/>
  <c r="J493" i="1"/>
  <c r="F156" i="2"/>
  <c r="F19" i="1"/>
  <c r="G607" i="1" s="1"/>
  <c r="G19" i="1"/>
  <c r="H19" i="1"/>
  <c r="G609" i="1"/>
  <c r="I19" i="1"/>
  <c r="G610" i="1" s="1"/>
  <c r="J610" i="1" s="1"/>
  <c r="F33" i="1"/>
  <c r="G33" i="1"/>
  <c r="G44" i="1" s="1"/>
  <c r="H608" i="1" s="1"/>
  <c r="J608" i="1" s="1"/>
  <c r="H33" i="1"/>
  <c r="I33" i="1"/>
  <c r="I44" i="1"/>
  <c r="H610" i="1"/>
  <c r="F43" i="1"/>
  <c r="F44" i="1" s="1"/>
  <c r="H607" i="1" s="1"/>
  <c r="G43" i="1"/>
  <c r="G613" i="1"/>
  <c r="H43" i="1"/>
  <c r="H44" i="1" s="1"/>
  <c r="H609" i="1" s="1"/>
  <c r="J609" i="1" s="1"/>
  <c r="I43" i="1"/>
  <c r="F169" i="1"/>
  <c r="F184" i="1" s="1"/>
  <c r="I169" i="1"/>
  <c r="F175" i="1"/>
  <c r="G175" i="1"/>
  <c r="G184" i="1" s="1"/>
  <c r="H175" i="1"/>
  <c r="H184" i="1" s="1"/>
  <c r="I175" i="1"/>
  <c r="I184" i="1" s="1"/>
  <c r="J175" i="1"/>
  <c r="F180" i="1"/>
  <c r="G180" i="1"/>
  <c r="H180" i="1"/>
  <c r="I180" i="1"/>
  <c r="J184" i="1"/>
  <c r="F203" i="1"/>
  <c r="F249" i="1" s="1"/>
  <c r="F263" i="1" s="1"/>
  <c r="G203" i="1"/>
  <c r="G249" i="1" s="1"/>
  <c r="G263" i="1" s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J249" i="1" s="1"/>
  <c r="K221" i="1"/>
  <c r="F239" i="1"/>
  <c r="G239" i="1"/>
  <c r="H239" i="1"/>
  <c r="H249" i="1" s="1"/>
  <c r="H263" i="1" s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H330" i="1"/>
  <c r="H344" i="1" s="1"/>
  <c r="I282" i="1"/>
  <c r="F301" i="1"/>
  <c r="G301" i="1"/>
  <c r="H301" i="1"/>
  <c r="I301" i="1"/>
  <c r="F320" i="1"/>
  <c r="G320" i="1"/>
  <c r="H320" i="1"/>
  <c r="I320" i="1"/>
  <c r="F329" i="1"/>
  <c r="G329" i="1"/>
  <c r="H329" i="1"/>
  <c r="I329" i="1"/>
  <c r="L329" i="1"/>
  <c r="J329" i="1"/>
  <c r="K329" i="1"/>
  <c r="F354" i="1"/>
  <c r="G354" i="1"/>
  <c r="H354" i="1"/>
  <c r="I354" i="1"/>
  <c r="G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G400" i="1" s="1"/>
  <c r="H635" i="1" s="1"/>
  <c r="H385" i="1"/>
  <c r="H400" i="1" s="1"/>
  <c r="H634" i="1" s="1"/>
  <c r="J634" i="1" s="1"/>
  <c r="I385" i="1"/>
  <c r="I400" i="1" s="1"/>
  <c r="F393" i="1"/>
  <c r="G393" i="1"/>
  <c r="H393" i="1"/>
  <c r="I393" i="1"/>
  <c r="F399" i="1"/>
  <c r="G399" i="1"/>
  <c r="H399" i="1"/>
  <c r="I399" i="1"/>
  <c r="L405" i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J426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6" i="1" s="1"/>
  <c r="G628" i="1" s="1"/>
  <c r="J628" i="1" s="1"/>
  <c r="L423" i="1"/>
  <c r="L424" i="1"/>
  <c r="F425" i="1"/>
  <c r="G425" i="1"/>
  <c r="H425" i="1"/>
  <c r="H426" i="1" s="1"/>
  <c r="I425" i="1"/>
  <c r="J425" i="1"/>
  <c r="I426" i="1"/>
  <c r="F438" i="1"/>
  <c r="G629" i="1" s="1"/>
  <c r="G438" i="1"/>
  <c r="H438" i="1"/>
  <c r="G631" i="1" s="1"/>
  <c r="J631" i="1" s="1"/>
  <c r="F444" i="1"/>
  <c r="F451" i="1" s="1"/>
  <c r="H629" i="1" s="1"/>
  <c r="G444" i="1"/>
  <c r="G451" i="1" s="1"/>
  <c r="H630" i="1" s="1"/>
  <c r="H444" i="1"/>
  <c r="H451" i="1" s="1"/>
  <c r="H631" i="1" s="1"/>
  <c r="F450" i="1"/>
  <c r="G450" i="1"/>
  <c r="H450" i="1"/>
  <c r="F460" i="1"/>
  <c r="F466" i="1" s="1"/>
  <c r="H612" i="1" s="1"/>
  <c r="G460" i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K514" i="1"/>
  <c r="F519" i="1"/>
  <c r="F535" i="1" s="1"/>
  <c r="G519" i="1"/>
  <c r="H519" i="1"/>
  <c r="I519" i="1"/>
  <c r="J519" i="1"/>
  <c r="K519" i="1"/>
  <c r="K535" i="1" s="1"/>
  <c r="L519" i="1"/>
  <c r="F524" i="1"/>
  <c r="G524" i="1"/>
  <c r="H524" i="1"/>
  <c r="I524" i="1"/>
  <c r="J524" i="1"/>
  <c r="J53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50" i="1"/>
  <c r="L548" i="1"/>
  <c r="L549" i="1"/>
  <c r="F550" i="1"/>
  <c r="F561" i="1" s="1"/>
  <c r="G550" i="1"/>
  <c r="G561" i="1" s="1"/>
  <c r="H550" i="1"/>
  <c r="H561" i="1" s="1"/>
  <c r="I550" i="1"/>
  <c r="J550" i="1"/>
  <c r="J561" i="1" s="1"/>
  <c r="K550" i="1"/>
  <c r="K561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I588" i="1"/>
  <c r="H640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8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30" i="1"/>
  <c r="J630" i="1" s="1"/>
  <c r="G633" i="1"/>
  <c r="G634" i="1"/>
  <c r="G635" i="1"/>
  <c r="H639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L411" i="1"/>
  <c r="C153" i="2"/>
  <c r="E70" i="2"/>
  <c r="E73" i="2" s="1"/>
  <c r="J10" i="1"/>
  <c r="G10" i="2" s="1"/>
  <c r="C26" i="10"/>
  <c r="E134" i="2"/>
  <c r="E102" i="2"/>
  <c r="G31" i="13"/>
  <c r="K330" i="1"/>
  <c r="K344" i="1" s="1"/>
  <c r="I561" i="1"/>
  <c r="G466" i="1"/>
  <c r="H613" i="1" s="1"/>
  <c r="L419" i="1"/>
  <c r="I330" i="1"/>
  <c r="I344" i="1" s="1"/>
  <c r="I542" i="1"/>
  <c r="G653" i="1"/>
  <c r="H25" i="13"/>
  <c r="H33" i="13" s="1"/>
  <c r="G154" i="2"/>
  <c r="J40" i="1"/>
  <c r="G39" i="2" s="1"/>
  <c r="C117" i="2"/>
  <c r="G132" i="1"/>
  <c r="C20" i="10"/>
  <c r="E95" i="2"/>
  <c r="E49" i="2"/>
  <c r="E54" i="2" s="1"/>
  <c r="E55" i="2" s="1"/>
  <c r="E96" i="2" s="1"/>
  <c r="F22" i="13"/>
  <c r="C22" i="13"/>
  <c r="D29" i="13"/>
  <c r="C29" i="13" s="1"/>
  <c r="G651" i="1"/>
  <c r="F651" i="1"/>
  <c r="C16" i="10"/>
  <c r="C105" i="2"/>
  <c r="C23" i="10"/>
  <c r="I161" i="1"/>
  <c r="F77" i="2"/>
  <c r="F83" i="2"/>
  <c r="C103" i="2"/>
  <c r="G640" i="1"/>
  <c r="J640" i="1"/>
  <c r="C112" i="2"/>
  <c r="C17" i="10"/>
  <c r="C101" i="2"/>
  <c r="C54" i="2"/>
  <c r="C55" i="2"/>
  <c r="G612" i="1"/>
  <c r="K539" i="1" l="1"/>
  <c r="F542" i="1"/>
  <c r="I651" i="1"/>
  <c r="J624" i="1"/>
  <c r="F43" i="2"/>
  <c r="G625" i="1"/>
  <c r="J625" i="1" s="1"/>
  <c r="C27" i="10"/>
  <c r="F33" i="13"/>
  <c r="L249" i="1"/>
  <c r="L263" i="1" s="1"/>
  <c r="G622" i="1" s="1"/>
  <c r="J622" i="1" s="1"/>
  <c r="J629" i="1"/>
  <c r="H638" i="1"/>
  <c r="J263" i="1"/>
  <c r="C73" i="2"/>
  <c r="C96" i="2" s="1"/>
  <c r="J43" i="1"/>
  <c r="G40" i="2"/>
  <c r="G42" i="2" s="1"/>
  <c r="G43" i="2" s="1"/>
  <c r="J542" i="1"/>
  <c r="C39" i="10"/>
  <c r="I185" i="1"/>
  <c r="G620" i="1" s="1"/>
  <c r="J620" i="1" s="1"/>
  <c r="E107" i="2"/>
  <c r="J635" i="1"/>
  <c r="J613" i="1"/>
  <c r="G137" i="2"/>
  <c r="G22" i="2"/>
  <c r="G32" i="2" s="1"/>
  <c r="J33" i="1"/>
  <c r="J185" i="1"/>
  <c r="H185" i="1"/>
  <c r="G619" i="1" s="1"/>
  <c r="J619" i="1" s="1"/>
  <c r="C28" i="10"/>
  <c r="D10" i="10" s="1"/>
  <c r="I652" i="1"/>
  <c r="J607" i="1"/>
  <c r="D137" i="2"/>
  <c r="C36" i="10"/>
  <c r="H650" i="1"/>
  <c r="H654" i="1" s="1"/>
  <c r="J637" i="1"/>
  <c r="C130" i="2"/>
  <c r="C133" i="2" s="1"/>
  <c r="L400" i="1"/>
  <c r="G650" i="1"/>
  <c r="G654" i="1" s="1"/>
  <c r="C8" i="13"/>
  <c r="E33" i="13"/>
  <c r="D35" i="13" s="1"/>
  <c r="J638" i="1"/>
  <c r="F96" i="2"/>
  <c r="G542" i="1"/>
  <c r="K541" i="1"/>
  <c r="E136" i="2"/>
  <c r="J612" i="1"/>
  <c r="C136" i="2"/>
  <c r="D55" i="2"/>
  <c r="D96" i="2" s="1"/>
  <c r="C43" i="2"/>
  <c r="G96" i="2"/>
  <c r="C107" i="2"/>
  <c r="L561" i="1"/>
  <c r="G156" i="2"/>
  <c r="F185" i="1"/>
  <c r="G617" i="1" s="1"/>
  <c r="J617" i="1" s="1"/>
  <c r="E113" i="2"/>
  <c r="E120" i="2" s="1"/>
  <c r="G614" i="1"/>
  <c r="J614" i="1" s="1"/>
  <c r="C113" i="2"/>
  <c r="C13" i="10"/>
  <c r="E116" i="2"/>
  <c r="D15" i="13"/>
  <c r="C15" i="13" s="1"/>
  <c r="D6" i="13"/>
  <c r="C6" i="13" s="1"/>
  <c r="D5" i="13"/>
  <c r="H539" i="1"/>
  <c r="H542" i="1" s="1"/>
  <c r="L301" i="1"/>
  <c r="D18" i="13"/>
  <c r="C18" i="13" s="1"/>
  <c r="C21" i="10"/>
  <c r="L514" i="1"/>
  <c r="L535" i="1" s="1"/>
  <c r="L604" i="1"/>
  <c r="K490" i="1"/>
  <c r="H637" i="1"/>
  <c r="C25" i="13"/>
  <c r="L282" i="1"/>
  <c r="J9" i="1"/>
  <c r="L343" i="1"/>
  <c r="C11" i="10"/>
  <c r="I444" i="1"/>
  <c r="I451" i="1" s="1"/>
  <c r="H632" i="1" s="1"/>
  <c r="J632" i="1" s="1"/>
  <c r="C32" i="10"/>
  <c r="G641" i="1"/>
  <c r="J641" i="1" s="1"/>
  <c r="K493" i="1"/>
  <c r="C106" i="2"/>
  <c r="D14" i="13"/>
  <c r="C14" i="13" s="1"/>
  <c r="F122" i="2"/>
  <c r="F136" i="2" s="1"/>
  <c r="F137" i="2" s="1"/>
  <c r="G639" i="1"/>
  <c r="J639" i="1" s="1"/>
  <c r="C116" i="2"/>
  <c r="C120" i="2" s="1"/>
  <c r="D31" i="13" l="1"/>
  <c r="C31" i="13" s="1"/>
  <c r="L330" i="1"/>
  <c r="L344" i="1" s="1"/>
  <c r="G623" i="1" s="1"/>
  <c r="J623" i="1" s="1"/>
  <c r="K542" i="1"/>
  <c r="D12" i="10"/>
  <c r="F650" i="1"/>
  <c r="D23" i="10"/>
  <c r="D28" i="10" s="1"/>
  <c r="H636" i="1"/>
  <c r="G627" i="1"/>
  <c r="J627" i="1" s="1"/>
  <c r="D21" i="10"/>
  <c r="G657" i="1"/>
  <c r="G662" i="1"/>
  <c r="E137" i="2"/>
  <c r="D16" i="10"/>
  <c r="D11" i="10"/>
  <c r="D33" i="13"/>
  <c r="D36" i="13" s="1"/>
  <c r="C5" i="13"/>
  <c r="C30" i="10"/>
  <c r="D26" i="10"/>
  <c r="D20" i="10"/>
  <c r="D22" i="10"/>
  <c r="D27" i="10"/>
  <c r="J19" i="1"/>
  <c r="G611" i="1" s="1"/>
  <c r="G9" i="2"/>
  <c r="G19" i="2" s="1"/>
  <c r="D18" i="10"/>
  <c r="H662" i="1"/>
  <c r="H657" i="1"/>
  <c r="J44" i="1"/>
  <c r="H611" i="1" s="1"/>
  <c r="G616" i="1"/>
  <c r="J616" i="1" s="1"/>
  <c r="D25" i="10"/>
  <c r="G621" i="1"/>
  <c r="J621" i="1" s="1"/>
  <c r="G636" i="1"/>
  <c r="D13" i="10"/>
  <c r="D15" i="10"/>
  <c r="D24" i="10"/>
  <c r="C137" i="2"/>
  <c r="D19" i="10"/>
  <c r="D36" i="10"/>
  <c r="C41" i="10"/>
  <c r="D17" i="10"/>
  <c r="J611" i="1" l="1"/>
  <c r="H646" i="1"/>
  <c r="J636" i="1"/>
  <c r="I650" i="1"/>
  <c r="I654" i="1" s="1"/>
  <c r="F654" i="1"/>
  <c r="D37" i="10"/>
  <c r="D40" i="10"/>
  <c r="D35" i="10"/>
  <c r="D41" i="10" s="1"/>
  <c r="D38" i="10"/>
  <c r="D39" i="10"/>
  <c r="I657" i="1" l="1"/>
  <c r="I662" i="1"/>
  <c r="F662" i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5C0F7BE-074C-4705-9B66-563F46C2F2F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6D4FBC1-6FE0-40DD-8E6B-53EA238DCB7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ED4183C-E396-4744-9728-19CA094DD98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F61DD8C-BF77-4B24-B67D-E69D70BDB14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A02A640-351E-4ED7-B037-2C1DBE01700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35A7BCE-74C9-4E01-87B3-458563EBC8B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32F9DE3-A11A-4256-AA02-60F01F5B53EE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FBA3144-6295-4D95-B6FD-D61FC155E50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8E4F1DF-0FE5-494F-A348-3D50C2881DB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3593B8F-09D4-4E8A-81F2-19AB15C32FA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F1411D8-7983-41C1-8CA0-05B84CD4E8D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46D8737-8B09-4D35-B8C3-93D7F230ED7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<sst xmlns="http://schemas.openxmlformats.org/spreadsheetml/2006/main" count="3858" uniqueCount="895">
  <si>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</si>
  <si>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</si>
  <si>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</si>
  <si>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</si>
  <si>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</si>
  <si>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</si>
  <si>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</si>
  <si>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</si>
  <si>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</si>
  <si>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</si>
  <si>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</si>
  <si>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</si>
  <si>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</si>
  <si>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</si>
  <si>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</si>
  <si>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</si>
  <si>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</si>
  <si>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</si>
  <si>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</si>
  <si>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</si>
  <si>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</si>
  <si>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</si>
  <si>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</si>
  <si>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</si>
  <si>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</si>
  <si>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</si>
  <si>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</si>
  <si>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</si>
  <si>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</si>
  <si>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</si>
  <si>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</si>
  <si>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</si>
  <si>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</si>
  <si>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</si>
  <si>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</si>
  <si>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</si>
  <si>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</si>
  <si>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</si>
  <si>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</si>
  <si>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</si>
  <si>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</si>
  <si>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</si>
  <si>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</si>
  <si>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</si>
  <si>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</si>
  <si>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</si>
  <si>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</si>
  <si>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</si>
  <si>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</si>
  <si>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</si>
  <si>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</si>
  <si>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</si>
  <si>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</si>
  <si>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</si>
  <si>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</si>
  <si>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</si>
  <si>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</si>
  <si>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</si>
  <si>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</si>
  <si>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</si>
  <si>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</si>
  <si>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</si>
  <si>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</si>
  <si>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</si>
  <si>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</si>
  <si>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</si>
  <si>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</si>
  <si>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</si>
  <si>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</si>
  <si>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</si>
  <si>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</si>
  <si>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</si>
  <si>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</si>
  <si>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</si>
  <si>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</si>
  <si>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</si>
  <si>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</si>
  <si>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</si>
  <si>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</si>
  <si>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</si>
  <si>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</si>
  <si>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</si>
  <si>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</si>
  <si>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</si>
  <si>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</si>
  <si>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</si>
  <si>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</si>
  <si>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</si>
  <si>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</si>
  <si>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</si>
  <si>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</si>
  <si>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</si>
  <si>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</si>
  <si>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</si>
  <si>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</si>
  <si>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</si>
  <si>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</si>
  <si>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</si>
  <si>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</si>
  <si>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</si>
  <si>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</si>
  <si>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</si>
  <si>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</si>
  <si>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</si>
  <si>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</si>
  <si>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</si>
  <si>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</si>
  <si>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</si>
  <si>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</si>
  <si>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</si>
  <si>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</si>
  <si>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</si>
  <si>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</si>
  <si>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</si>
  <si>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</si>
  <si>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</si>
  <si>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</si>
  <si>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</si>
  <si>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</si>
  <si>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</si>
  <si>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</si>
  <si>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</si>
  <si>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</si>
  <si>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</si>
  <si>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</si>
  <si>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</si>
  <si>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</si>
  <si>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</si>
  <si>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</si>
  <si>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</si>
  <si>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</si>
  <si>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</si>
  <si>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</si>
  <si>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</si>
  <si>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</si>
  <si>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</si>
  <si>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</si>
  <si>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</si>
  <si>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</si>
  <si>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</si>
  <si>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</si>
  <si>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</si>
  <si>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</si>
  <si>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</si>
  <si>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</si>
  <si>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</si>
  <si>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</si>
  <si>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</si>
  <si>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</si>
  <si>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</si>
  <si>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</si>
  <si>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</si>
  <si>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</si>
  <si>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</si>
  <si>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</si>
  <si>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</si>
  <si>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</si>
  <si>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</si>
  <si>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</si>
  <si>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</si>
  <si>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</si>
  <si>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</si>
  <si>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</si>
  <si>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</si>
  <si>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</si>
  <si>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</si>
  <si>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</si>
  <si>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</si>
  <si>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</si>
  <si>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</si>
  <si>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</si>
  <si>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</si>
  <si>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</si>
  <si>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</si>
  <si>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</si>
  <si>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</si>
  <si>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</si>
  <si>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</si>
  <si>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</si>
  <si>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</si>
  <si>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</si>
  <si>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</si>
  <si>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</si>
  <si>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</si>
  <si>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</si>
  <si>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</si>
  <si>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</si>
  <si>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</si>
  <si>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</si>
  <si>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</si>
  <si>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</si>
  <si>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</si>
  <si>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</si>
  <si>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</si>
  <si>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</si>
  <si>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</si>
  <si>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</si>
  <si>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</si>
  <si>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</si>
  <si>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</si>
  <si>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</si>
  <si>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</si>
  <si>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</si>
  <si>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</si>
  <si>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</si>
  <si>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</si>
  <si>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</si>
  <si>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</si>
  <si>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</si>
  <si>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</si>
  <si>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</si>
  <si>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</si>
  <si>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</si>
  <si>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</si>
  <si>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</si>
  <si>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</si>
  <si>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</si>
  <si>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</si>
  <si>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</si>
  <si>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</si>
  <si>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</si>
  <si>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</si>
  <si>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</si>
  <si>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</si>
  <si>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</si>
  <si>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</si>
  <si>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</si>
  <si>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</si>
  <si>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</si>
  <si>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</si>
  <si>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</si>
  <si>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</si>
  <si>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</si>
  <si>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</si>
  <si>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</si>
  <si>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</si>
  <si>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</si>
  <si>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</si>
  <si>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</si>
  <si>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</si>
  <si>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</si>
  <si>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</si>
  <si>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</si>
  <si>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</si>
  <si>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</si>
  <si>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</si>
  <si>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</si>
  <si>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</si>
  <si>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</si>
  <si>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</si>
  <si>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</si>
  <si>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</si>
  <si>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</si>
  <si>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</si>
  <si>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</si>
  <si>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</si>
  <si>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</si>
  <si>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</si>
  <si>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</si>
  <si>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</si>
  <si>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</si>
  <si>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</si>
  <si>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</si>
  <si>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</si>
  <si>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</si>
  <si>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</si>
  <si>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</si>
  <si>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</si>
  <si>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</si>
  <si>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</si>
  <si>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</si>
  <si>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</si>
  <si>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</si>
  <si>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</si>
  <si>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</si>
  <si>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</si>
  <si>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</si>
  <si>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</si>
  <si>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</si>
  <si>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</si>
  <si>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</si>
  <si>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</si>
  <si>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</si>
  <si>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</si>
  <si>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</si>
  <si>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</si>
  <si>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</si>
  <si>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</si>
  <si>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</si>
  <si>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</si>
  <si>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</si>
  <si>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</si>
  <si>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</si>
  <si>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</si>
  <si>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</si>
  <si>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</si>
  <si>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</si>
  <si>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</si>
  <si>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</si>
  <si>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</si>
  <si>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</si>
  <si>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</si>
  <si>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</si>
  <si>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</si>
  <si>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</si>
  <si>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</si>
  <si>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</si>
  <si>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</si>
  <si>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</si>
  <si>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</si>
  <si>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</si>
  <si>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</si>
  <si>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</si>
  <si>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</si>
  <si>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</si>
  <si>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</si>
  <si>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</si>
  <si>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</si>
  <si>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</si>
  <si>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</si>
  <si>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</si>
  <si>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</si>
  <si>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</si>
  <si>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</si>
  <si>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</si>
  <si>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</si>
  <si>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</si>
  <si>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</si>
  <si>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</si>
  <si>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</si>
  <si>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</si>
  <si>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</si>
  <si>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</si>
  <si>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</si>
  <si>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</si>
  <si>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</si>
  <si>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</si>
  <si>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</si>
  <si>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</si>
  <si>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</si>
  <si>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</si>
  <si>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</si>
  <si>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</si>
  <si>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</si>
  <si>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</si>
  <si>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</si>
  <si>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</si>
  <si>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</si>
  <si>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</si>
  <si>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</si>
  <si>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</si>
  <si>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</si>
  <si>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</si>
  <si>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</si>
  <si>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</si>
  <si>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</si>
  <si>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</si>
  <si>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</si>
  <si>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</si>
  <si>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</si>
  <si>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</si>
  <si>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</si>
  <si>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</si>
  <si>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</si>
  <si>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</si>
  <si>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</si>
  <si>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</si>
  <si>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</si>
  <si>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</si>
  <si>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</si>
  <si>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</si>
  <si>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</si>
  <si>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</si>
  <si>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</si>
  <si>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</si>
  <si>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</si>
  <si>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</si>
  <si>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</si>
  <si>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</si>
  <si>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</si>
  <si>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</si>
  <si>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</si>
  <si>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</si>
  <si>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</si>
  <si>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</si>
  <si>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</si>
  <si>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</si>
  <si>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</si>
  <si>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</si>
  <si>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</si>
  <si>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</si>
  <si>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</si>
  <si>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</si>
  <si>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</si>
  <si>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</si>
  <si>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</si>
  <si>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</si>
  <si>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</si>
  <si>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</si>
  <si>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</si>
  <si>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</si>
  <si>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</si>
  <si>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</si>
  <si>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</si>
  <si>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</si>
  <si>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</si>
  <si>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</si>
  <si>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</si>
  <si>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</si>
  <si>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</si>
  <si>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</si>
  <si>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</si>
  <si>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</si>
  <si>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</si>
  <si>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</si>
  <si>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</si>
  <si>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</si>
  <si>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</si>
  <si>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</si>
  <si>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</si>
  <si>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</si>
  <si>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</si>
  <si>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</si>
  <si>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</si>
  <si>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</si>
  <si>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</si>
  <si>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</si>
  <si>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</si>
  <si>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</si>
  <si>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</si>
  <si>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</si>
  <si>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</si>
  <si>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</si>
  <si>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</si>
  <si>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</si>
  <si>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</si>
  <si>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</si>
  <si>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</si>
  <si>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</si>
  <si>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</si>
  <si>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</si>
  <si>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</si>
  <si>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</si>
  <si>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</si>
  <si>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</si>
  <si>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</si>
  <si>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</si>
  <si>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</si>
  <si>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</si>
  <si>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</si>
  <si>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</si>
  <si>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</si>
  <si>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</si>
  <si>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</si>
  <si>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</si>
  <si>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</si>
  <si>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</si>
  <si>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</si>
  <si>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</si>
  <si>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</si>
  <si>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</si>
  <si>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</si>
  <si>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</si>
  <si>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</si>
  <si>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</si>
  <si>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</si>
  <si>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</si>
  <si>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</si>
  <si>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</si>
  <si>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</si>
  <si>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</si>
  <si>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</si>
  <si>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</si>
  <si>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</si>
  <si>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</si>
  <si>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</si>
  <si>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</si>
  <si>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</si>
  <si>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</si>
  <si>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</si>
  <si>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</si>
  <si>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</si>
  <si>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</si>
  <si>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</si>
  <si>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</si>
  <si>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</si>
  <si>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</si>
  <si>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</si>
  <si>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</si>
  <si>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</si>
  <si>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</si>
  <si>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</si>
  <si>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</si>
  <si>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</si>
  <si>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</si>
  <si>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</si>
  <si>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</si>
  <si>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</si>
  <si>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</si>
  <si>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</si>
  <si>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</si>
  <si>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</si>
  <si>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</si>
  <si>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</si>
  <si>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</si>
  <si>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</si>
  <si>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</si>
  <si>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</si>
  <si>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</si>
  <si>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</si>
  <si>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</si>
  <si>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</si>
  <si>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</si>
  <si>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</si>
  <si>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</si>
  <si>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</si>
  <si>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</si>
  <si>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</si>
  <si>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</si>
  <si>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</si>
  <si>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</si>
  <si>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</si>
  <si>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</si>
  <si>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</si>
  <si>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</si>
  <si>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</si>
  <si>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</si>
  <si>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</si>
  <si>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</si>
  <si>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</si>
  <si>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</si>
  <si>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</si>
  <si>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</si>
  <si>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</si>
  <si>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</si>
  <si>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</si>
  <si>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</si>
  <si>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</si>
  <si>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</si>
  <si>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</si>
  <si>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</si>
  <si>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</si>
  <si>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</si>
  <si>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</si>
  <si>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</si>
  <si>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</si>
  <si>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</si>
  <si>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</si>
  <si>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</si>
  <si>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</si>
  <si>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</si>
  <si>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</si>
  <si>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</si>
  <si>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</si>
  <si>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</si>
  <si>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</si>
  <si>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</si>
  <si>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</si>
  <si>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</si>
  <si>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</si>
  <si>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</si>
  <si>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</si>
  <si>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</si>
  <si>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</si>
  <si>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</si>
  <si>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</si>
  <si>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</si>
  <si>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</si>
  <si>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</si>
  <si>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</si>
  <si>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</si>
  <si>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</si>
  <si>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</si>
  <si>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</si>
  <si>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</si>
  <si>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</si>
  <si>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</si>
  <si>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</si>
  <si>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</si>
  <si>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</si>
  <si>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</si>
  <si>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</si>
  <si>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</si>
  <si>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</si>
  <si>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</si>
  <si>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</si>
  <si>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</si>
  <si>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</si>
  <si>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</si>
  <si>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</si>
  <si>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</si>
  <si>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</si>
  <si>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</si>
  <si>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</si>
  <si>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</si>
  <si>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</si>
  <si>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</si>
  <si>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</si>
  <si>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</si>
  <si>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</si>
  <si>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</si>
  <si>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</si>
  <si>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</si>
  <si>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</si>
  <si>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</si>
  <si>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</si>
  <si>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</si>
  <si>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</si>
  <si>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</si>
  <si>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</si>
  <si>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</si>
  <si>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</si>
  <si>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</si>
  <si>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</si>
  <si>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</si>
  <si>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</si>
  <si>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</si>
  <si>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</si>
  <si>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</si>
  <si>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</si>
  <si>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</si>
  <si>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</si>
  <si>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</si>
  <si>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</si>
  <si>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</si>
  <si>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</si>
  <si>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</si>
  <si>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</si>
  <si>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</si>
  <si>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</si>
  <si>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</si>
  <si>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</si>
  <si>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</si>
  <si>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</si>
  <si>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</si>
  <si>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</si>
  <si>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</si>
  <si>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</si>
  <si>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</si>
  <si>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</si>
  <si>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</si>
  <si>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</si>
  <si>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</si>
  <si>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</si>
  <si>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</si>
  <si>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</si>
  <si>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</si>
  <si>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</si>
  <si>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</si>
  <si>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</si>
  <si>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</si>
  <si>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</si>
  <si>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</si>
  <si>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</si>
  <si>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</si>
  <si>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</si>
  <si>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</si>
  <si>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</si>
  <si>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</si>
  <si>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</si>
  <si>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</si>
  <si>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</si>
  <si>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</si>
  <si>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</si>
  <si>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</si>
  <si>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</si>
  <si>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</si>
  <si>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</si>
  <si>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</si>
  <si>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</si>
  <si>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</si>
  <si>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</si>
  <si>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</si>
  <si>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</si>
  <si>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</si>
  <si>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</si>
  <si>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</si>
  <si>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</si>
  <si>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</si>
  <si>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</si>
  <si>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</si>
  <si>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</si>
  <si>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</si>
  <si>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</si>
  <si>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</si>
  <si>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</si>
  <si>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</si>
  <si>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</si>
  <si>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</si>
  <si>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</si>
  <si>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</si>
  <si>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</si>
  <si>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</si>
  <si>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</si>
  <si>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</si>
  <si>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</si>
  <si>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</si>
  <si>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</si>
  <si>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</si>
  <si>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</si>
  <si>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</si>
  <si>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</si>
  <si>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</si>
  <si>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</si>
  <si>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</si>
  <si>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</si>
  <si>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</si>
  <si>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</si>
  <si>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</si>
  <si>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</si>
  <si>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</si>
  <si>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</si>
  <si>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</si>
  <si>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</si>
  <si>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</si>
  <si>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</si>
  <si>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</si>
  <si>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</si>
  <si>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</si>
  <si>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</si>
  <si>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</si>
  <si>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</si>
  <si>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</si>
  <si>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</si>
  <si>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</si>
  <si>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</si>
  <si>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</si>
  <si>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</si>
  <si>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</si>
  <si>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</si>
  <si>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</si>
  <si>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</si>
  <si>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</si>
  <si>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</si>
  <si>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</si>
  <si>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</si>
  <si>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</si>
  <si>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</si>
  <si>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</si>
  <si>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</si>
  <si>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</si>
  <si>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</si>
  <si>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</si>
  <si>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</si>
  <si>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</si>
  <si>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</si>
  <si>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</si>
  <si>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</si>
  <si>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</si>
  <si>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</si>
  <si>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</si>
  <si>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</si>
  <si>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</si>
  <si>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</si>
  <si>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</si>
  <si>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</si>
  <si>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</si>
  <si>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</si>
  <si>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</si>
  <si>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</si>
  <si>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</si>
  <si>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</si>
  <si>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</si>
  <si>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</si>
  <si>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</si>
  <si>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</si>
  <si>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</si>
  <si>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</si>
  <si>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</si>
  <si>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</si>
  <si>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</si>
  <si>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</si>
  <si>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</si>
  <si>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</si>
  <si>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</si>
  <si>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</si>
  <si>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</si>
  <si>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</si>
  <si>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</si>
  <si>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</si>
  <si>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</si>
  <si>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</si>
  <si>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</si>
  <si>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</si>
  <si>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</si>
  <si>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</si>
  <si>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</si>
  <si>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</si>
  <si>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</si>
  <si>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</si>
  <si>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</si>
  <si>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</si>
  <si>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</si>
  <si>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</si>
  <si>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</si>
  <si>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</si>
  <si>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</si>
  <si>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</si>
  <si>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</si>
  <si>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</si>
  <si>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</si>
  <si>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</si>
  <si>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</si>
  <si>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</si>
  <si>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</si>
  <si>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</si>
  <si>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</si>
  <si>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</si>
  <si>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</si>
  <si>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</si>
  <si>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</si>
  <si>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</si>
  <si>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</si>
  <si>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</si>
  <si>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</si>
  <si>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</si>
  <si>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</si>
  <si>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</si>
  <si>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</si>
  <si>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</si>
  <si>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</si>
  <si>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</si>
  <si>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</si>
  <si>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</si>
  <si>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</si>
  <si>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</si>
  <si>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</si>
  <si>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</si>
  <si>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</si>
  <si>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</si>
  <si>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</si>
  <si>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</si>
  <si>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</si>
  <si>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</si>
  <si>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</si>
  <si>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</si>
  <si>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</si>
  <si>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</si>
  <si>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</si>
  <si>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</si>
  <si>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</si>
  <si>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</si>
  <si>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</si>
  <si>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</si>
  <si>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</si>
  <si>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</si>
  <si>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</si>
  <si>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</si>
  <si>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</si>
  <si>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</si>
  <si>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</si>
  <si>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</si>
  <si>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</si>
  <si>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</si>
  <si>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</si>
  <si>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</si>
  <si>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</si>
  <si>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</si>
  <si>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</si>
  <si>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</si>
  <si>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</si>
  <si>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</si>
  <si>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</si>
  <si>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</si>
  <si>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</si>
  <si>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</si>
  <si>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</si>
  <si>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</si>
  <si>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</si>
  <si>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</si>
  <si>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</si>
  <si>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</si>
  <si>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</si>
  <si>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</si>
  <si>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</si>
  <si>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</si>
  <si>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</si>
  <si>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</si>
  <si>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</si>
  <si>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</si>
  <si>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</si>
  <si>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</si>
  <si>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</si>
  <si>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</si>
  <si>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</si>
  <si>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</si>
  <si>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</si>
  <si>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</si>
  <si>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</si>
  <si>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</si>
  <si>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</si>
  <si>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</si>
  <si>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</si>
  <si>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</si>
  <si>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 xml:space="preserve"> EATON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</si>
</sst>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0E3F-2172-4E4F-8B8A-6D4092B6C39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159</v>
      </c>
      <c r="C2" s="21">
        <v>159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4111.6899999999996</v>
      </c>
      <c r="G9" s="18"/>
      <c r="H9" s="18"/>
      <c r="I9" s="18"/>
      <c r="J9" s="67">
        <f>SUM(I431)</f>
        <v>202616.32000000001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4111.6899999999996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202616.32000000001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202616.32000000001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4111.6899999999996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4111.6899999999996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202616.32000000001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4111.6899999999996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202616.32000000001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415945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415945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123.26</v>
      </c>
      <c r="G88" s="18"/>
      <c r="H88" s="18"/>
      <c r="I88" s="18"/>
      <c r="J88" s="18">
        <v>329.32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126.26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329.32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416071.26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329.32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235987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235987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235987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0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652058.26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329.32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244237</v>
      </c>
      <c r="I189" s="18"/>
      <c r="J189" s="18"/>
      <c r="K189" s="18"/>
      <c r="L189" s="19">
        <f>SUM(F189:K189)</f>
        <v>244237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746.55</v>
      </c>
      <c r="I190" s="18"/>
      <c r="J190" s="18"/>
      <c r="K190" s="18"/>
      <c r="L190" s="19">
        <f>SUM(F190:K190)</f>
        <v>746.55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6556.84</v>
      </c>
      <c r="I196" s="18"/>
      <c r="J196" s="18"/>
      <c r="K196" s="18"/>
      <c r="L196" s="19">
        <f t="shared" si="0"/>
        <v>6556.84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9286.69</v>
      </c>
      <c r="G200" s="18">
        <v>5694</v>
      </c>
      <c r="H200" s="18">
        <v>1466.38</v>
      </c>
      <c r="I200" s="18">
        <v>4893.82</v>
      </c>
      <c r="J200" s="18"/>
      <c r="K200" s="18"/>
      <c r="L200" s="19">
        <f t="shared" si="0"/>
        <v>21340.89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9286.69</v>
      </c>
      <c r="G203" s="41">
        <f t="shared" si="1"/>
        <v>5694</v>
      </c>
      <c r="H203" s="41">
        <f t="shared" si="1"/>
        <v>253006.77</v>
      </c>
      <c r="I203" s="41">
        <f t="shared" si="1"/>
        <v>4893.82</v>
      </c>
      <c r="J203" s="41">
        <f t="shared" si="1"/>
        <v>0</v>
      </c>
      <c r="K203" s="41">
        <f t="shared" si="1"/>
        <v>0</v>
      </c>
      <c r="L203" s="41">
        <f t="shared" si="1"/>
        <v>272881.27999999997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101776.5</v>
      </c>
      <c r="I207" s="18"/>
      <c r="J207" s="18"/>
      <c r="K207" s="18"/>
      <c r="L207" s="19">
        <f>SUM(F207:K207)</f>
        <v>101776.5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>
        <v>3934.1</v>
      </c>
      <c r="I214" s="18"/>
      <c r="J214" s="18"/>
      <c r="K214" s="18"/>
      <c r="L214" s="19">
        <f t="shared" si="2"/>
        <v>3934.1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4643.3500000000004</v>
      </c>
      <c r="G218" s="18">
        <v>2846.99</v>
      </c>
      <c r="H218" s="18">
        <v>733.19</v>
      </c>
      <c r="I218" s="18">
        <v>2446.92</v>
      </c>
      <c r="J218" s="18"/>
      <c r="K218" s="18"/>
      <c r="L218" s="19">
        <f t="shared" si="2"/>
        <v>10670.45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4643.3500000000004</v>
      </c>
      <c r="G221" s="41">
        <f>SUM(G207:G220)</f>
        <v>2846.99</v>
      </c>
      <c r="H221" s="41">
        <f>SUM(H207:H220)</f>
        <v>106443.79000000001</v>
      </c>
      <c r="I221" s="41">
        <f>SUM(I207:I220)</f>
        <v>2446.92</v>
      </c>
      <c r="J221" s="41">
        <f>SUM(J207:J220)</f>
        <v>0</v>
      </c>
      <c r="K221" s="41">
        <f t="shared" si="3"/>
        <v>0</v>
      </c>
      <c r="L221" s="41">
        <f t="shared" si="3"/>
        <v>116381.05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251237.5</v>
      </c>
      <c r="I225" s="18"/>
      <c r="J225" s="18"/>
      <c r="K225" s="18"/>
      <c r="L225" s="19">
        <f>SUM(F225:K225)</f>
        <v>251237.5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11365.19</v>
      </c>
      <c r="I232" s="18"/>
      <c r="J232" s="18"/>
      <c r="K232" s="18"/>
      <c r="L232" s="19">
        <f t="shared" si="4"/>
        <v>11365.19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4643.3500000000004</v>
      </c>
      <c r="G236" s="18">
        <v>2846.99</v>
      </c>
      <c r="H236" s="18">
        <v>733.19</v>
      </c>
      <c r="I236" s="18">
        <v>2446.92</v>
      </c>
      <c r="J236" s="18"/>
      <c r="K236" s="18"/>
      <c r="L236" s="19">
        <f t="shared" si="4"/>
        <v>10670.45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4643.3500000000004</v>
      </c>
      <c r="G239" s="41">
        <f t="shared" si="5"/>
        <v>2846.99</v>
      </c>
      <c r="H239" s="41">
        <f t="shared" si="5"/>
        <v>263335.88</v>
      </c>
      <c r="I239" s="41">
        <f t="shared" si="5"/>
        <v>2446.92</v>
      </c>
      <c r="J239" s="41">
        <f t="shared" si="5"/>
        <v>0</v>
      </c>
      <c r="K239" s="41">
        <f t="shared" si="5"/>
        <v>0</v>
      </c>
      <c r="L239" s="41">
        <f t="shared" si="5"/>
        <v>273273.14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18573.39</v>
      </c>
      <c r="G249" s="41">
        <f t="shared" si="8"/>
        <v>11387.98</v>
      </c>
      <c r="H249" s="41">
        <f t="shared" si="8"/>
        <v>622786.43999999994</v>
      </c>
      <c r="I249" s="41">
        <f t="shared" si="8"/>
        <v>9787.66</v>
      </c>
      <c r="J249" s="41">
        <f t="shared" si="8"/>
        <v>0</v>
      </c>
      <c r="K249" s="41">
        <f t="shared" si="8"/>
        <v>0</v>
      </c>
      <c r="L249" s="41">
        <f t="shared" si="8"/>
        <v>662535.47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18573.39</v>
      </c>
      <c r="G263" s="42">
        <f t="shared" si="11"/>
        <v>11387.98</v>
      </c>
      <c r="H263" s="42">
        <f t="shared" si="11"/>
        <v>622786.43999999994</v>
      </c>
      <c r="I263" s="42">
        <f t="shared" si="11"/>
        <v>9787.66</v>
      </c>
      <c r="J263" s="42">
        <f t="shared" si="11"/>
        <v>0</v>
      </c>
      <c r="K263" s="42">
        <f t="shared" si="11"/>
        <v>0</v>
      </c>
      <c r="L263" s="42">
        <f t="shared" si="11"/>
        <v>662535.47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>
        <v>94.99</v>
      </c>
      <c r="I382" s="18"/>
      <c r="J382" s="24" t="s">
        <v>312</v>
      </c>
      <c r="K382" s="24" t="s">
        <v>312</v>
      </c>
      <c r="L382" s="56">
        <f t="shared" si="25"/>
        <v>94.99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94.99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94.99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121.33</v>
      </c>
      <c r="I389" s="18"/>
      <c r="J389" s="24" t="s">
        <v>312</v>
      </c>
      <c r="K389" s="24" t="s">
        <v>312</v>
      </c>
      <c r="L389" s="56">
        <f t="shared" si="26"/>
        <v>121.33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113</v>
      </c>
      <c r="I390" s="18"/>
      <c r="J390" s="24" t="s">
        <v>312</v>
      </c>
      <c r="K390" s="24" t="s">
        <v>312</v>
      </c>
      <c r="L390" s="56">
        <f t="shared" si="26"/>
        <v>113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234.32999999999998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234.32999999999998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329.32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329.32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80478.36</v>
      </c>
      <c r="G431" s="18">
        <v>122137.96</v>
      </c>
      <c r="H431" s="18"/>
      <c r="I431" s="56">
        <f t="shared" ref="I431:I437" si="33">SUM(F431:H431)</f>
        <v>202616.32000000001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80478.36</v>
      </c>
      <c r="G438" s="13">
        <f>SUM(G431:G437)</f>
        <v>122137.96</v>
      </c>
      <c r="H438" s="13">
        <f>SUM(H431:H437)</f>
        <v>0</v>
      </c>
      <c r="I438" s="13">
        <f>SUM(I431:I437)</f>
        <v>202616.32000000001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80478.36</v>
      </c>
      <c r="G449" s="18">
        <v>122137.96</v>
      </c>
      <c r="H449" s="18"/>
      <c r="I449" s="56">
        <f>SUM(F449:H449)</f>
        <v>202616.32000000001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80478.36</v>
      </c>
      <c r="G450" s="83">
        <f>SUM(G446:G449)</f>
        <v>122137.96</v>
      </c>
      <c r="H450" s="83">
        <f>SUM(H446:H449)</f>
        <v>0</v>
      </c>
      <c r="I450" s="83">
        <f>SUM(I446:I449)</f>
        <v>202616.32000000001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80478.36</v>
      </c>
      <c r="G451" s="42">
        <f>G444+G450</f>
        <v>122137.96</v>
      </c>
      <c r="H451" s="42">
        <f>H444+H450</f>
        <v>0</v>
      </c>
      <c r="I451" s="42">
        <f>I444+I450</f>
        <v>202616.32000000001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14588.9</v>
      </c>
      <c r="G455" s="18"/>
      <c r="H455" s="18"/>
      <c r="I455" s="18"/>
      <c r="J455" s="18">
        <v>202287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652058.26</v>
      </c>
      <c r="G458" s="18"/>
      <c r="H458" s="18"/>
      <c r="I458" s="18"/>
      <c r="J458" s="18">
        <v>329.32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652058.26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329.32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662535.47</v>
      </c>
      <c r="G462" s="18"/>
      <c r="H462" s="18"/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662535.47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4111.6900000000605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202616.32000000001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746.55</v>
      </c>
      <c r="I511" s="18"/>
      <c r="J511" s="18"/>
      <c r="K511" s="18"/>
      <c r="L511" s="88">
        <f>SUM(F511:K511)</f>
        <v>746.55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746.55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746.55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1017.06</v>
      </c>
      <c r="I521" s="18"/>
      <c r="J521" s="18"/>
      <c r="K521" s="18"/>
      <c r="L521" s="88">
        <f>SUM(F521:K521)</f>
        <v>1017.06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610.23</v>
      </c>
      <c r="I522" s="18"/>
      <c r="J522" s="18"/>
      <c r="K522" s="18"/>
      <c r="L522" s="88">
        <f>SUM(F522:K522)</f>
        <v>610.23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1762.88</v>
      </c>
      <c r="I523" s="18"/>
      <c r="J523" s="18"/>
      <c r="K523" s="18"/>
      <c r="L523" s="88">
        <f>SUM(F523:K523)</f>
        <v>1762.88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3390.17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3390.17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4136.72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4136.72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746.55</v>
      </c>
      <c r="G539" s="87">
        <f>L516</f>
        <v>0</v>
      </c>
      <c r="H539" s="87">
        <f>L521</f>
        <v>1017.06</v>
      </c>
      <c r="I539" s="87">
        <f>L526</f>
        <v>0</v>
      </c>
      <c r="J539" s="87">
        <f>L531</f>
        <v>0</v>
      </c>
      <c r="K539" s="87">
        <f>SUM(F539:J539)</f>
        <v>1763.61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610.23</v>
      </c>
      <c r="I540" s="87">
        <f>L527</f>
        <v>0</v>
      </c>
      <c r="J540" s="87">
        <f>L532</f>
        <v>0</v>
      </c>
      <c r="K540" s="87">
        <f>SUM(F540:J540)</f>
        <v>610.23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1762.88</v>
      </c>
      <c r="I541" s="87">
        <f>L528</f>
        <v>0</v>
      </c>
      <c r="J541" s="87">
        <f>L533</f>
        <v>0</v>
      </c>
      <c r="K541" s="87">
        <f>SUM(F541:J541)</f>
        <v>1762.88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746.55</v>
      </c>
      <c r="G542" s="89">
        <f t="shared" si="41"/>
        <v>0</v>
      </c>
      <c r="H542" s="89">
        <f t="shared" si="41"/>
        <v>3390.17</v>
      </c>
      <c r="I542" s="89">
        <f t="shared" si="41"/>
        <v>0</v>
      </c>
      <c r="J542" s="89">
        <f t="shared" si="41"/>
        <v>0</v>
      </c>
      <c r="K542" s="89">
        <f t="shared" si="41"/>
        <v>4136.72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244237</v>
      </c>
      <c r="G565" s="18">
        <v>101776.5</v>
      </c>
      <c r="H565" s="18">
        <v>251237.5</v>
      </c>
      <c r="I565" s="87">
        <f>SUM(F565:H565)</f>
        <v>597251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21340.89</v>
      </c>
      <c r="I581" s="18">
        <v>10670.45</v>
      </c>
      <c r="J581" s="18">
        <v>10670.45</v>
      </c>
      <c r="K581" s="104">
        <f t="shared" ref="K581:K587" si="47">SUM(H581:J581)</f>
        <v>42681.79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21340.89</v>
      </c>
      <c r="I588" s="108">
        <f>SUM(I581:I587)</f>
        <v>10670.45</v>
      </c>
      <c r="J588" s="108">
        <f>SUM(J581:J587)</f>
        <v>10670.45</v>
      </c>
      <c r="K588" s="108">
        <f>SUM(K581:K587)</f>
        <v>42681.79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4111.6899999999996</v>
      </c>
      <c r="H607" s="109">
        <f>SUM(F44)</f>
        <v>4111.6899999999996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202616.32000000001</v>
      </c>
      <c r="H611" s="109">
        <f>SUM(J44)</f>
        <v>202616.32000000001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4111.6899999999996</v>
      </c>
      <c r="H612" s="109">
        <f>F466</f>
        <v>4111.6900000000605</v>
      </c>
      <c r="I612" s="121" t="s">
        <v>106</v>
      </c>
      <c r="J612" s="109">
        <f t="shared" ref="J612:J645" si="49">G612-H612</f>
        <v>-6.0936145018786192E-11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202616.32000000001</v>
      </c>
      <c r="H616" s="109">
        <f>J466</f>
        <v>202616.32000000001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652058.26</v>
      </c>
      <c r="H617" s="104">
        <f>SUM(F458)</f>
        <v>652058.26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329.32</v>
      </c>
      <c r="H621" s="104">
        <f>SUM(J458)</f>
        <v>329.32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662535.47</v>
      </c>
      <c r="H622" s="104">
        <f>SUM(F462)</f>
        <v>662535.47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329.32</v>
      </c>
      <c r="H627" s="164">
        <f>SUM(J458)</f>
        <v>329.32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80478.36</v>
      </c>
      <c r="H629" s="104">
        <f>SUM(F451)</f>
        <v>80478.36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122137.96</v>
      </c>
      <c r="H630" s="104">
        <f>SUM(G451)</f>
        <v>122137.96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202616.32000000001</v>
      </c>
      <c r="H632" s="104">
        <f>SUM(I451)</f>
        <v>202616.32000000001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329.32</v>
      </c>
      <c r="H634" s="104">
        <f>H400</f>
        <v>329.32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329.32</v>
      </c>
      <c r="H636" s="104">
        <f>L400</f>
        <v>329.32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42681.79</v>
      </c>
      <c r="H637" s="104">
        <f>L200+L218+L236</f>
        <v>42681.79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21340.89</v>
      </c>
      <c r="H639" s="104">
        <f>H588</f>
        <v>21340.89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10670.45</v>
      </c>
      <c r="H640" s="104">
        <f>I588</f>
        <v>10670.45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10670.45</v>
      </c>
      <c r="H641" s="104">
        <f>J588</f>
        <v>10670.45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272881.27999999997</v>
      </c>
      <c r="G650" s="19">
        <f>(L221+L301+L351)</f>
        <v>116381.05</v>
      </c>
      <c r="H650" s="19">
        <f>(L239+L320+L352)</f>
        <v>273273.14</v>
      </c>
      <c r="I650" s="19">
        <f>SUM(F650:H650)</f>
        <v>662535.47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21340.89</v>
      </c>
      <c r="G652" s="19">
        <f>(L218+L298)-(J218+J298)</f>
        <v>10670.45</v>
      </c>
      <c r="H652" s="19">
        <f>(L236+L317)-(J236+J317)</f>
        <v>10670.45</v>
      </c>
      <c r="I652" s="19">
        <f>SUM(F652:H652)</f>
        <v>42681.79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244237</v>
      </c>
      <c r="G653" s="200">
        <f>SUM(G565:G577)+SUM(I592:I594)+L602</f>
        <v>101776.5</v>
      </c>
      <c r="H653" s="200">
        <f>SUM(H565:H577)+SUM(J592:J594)+L603</f>
        <v>251237.5</v>
      </c>
      <c r="I653" s="19">
        <f>SUM(F653:H653)</f>
        <v>597251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7303.3899999999558</v>
      </c>
      <c r="G654" s="19">
        <f>G650-SUM(G651:G653)</f>
        <v>3934.1000000000058</v>
      </c>
      <c r="H654" s="19">
        <f>H650-SUM(H651:H653)</f>
        <v>11365.190000000002</v>
      </c>
      <c r="I654" s="19">
        <f>I650-SUM(I651:I653)</f>
        <v>22602.679999999935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-7303.39</v>
      </c>
      <c r="G659" s="18">
        <v>-3934.1</v>
      </c>
      <c r="H659" s="18">
        <v>-11365.19</v>
      </c>
      <c r="I659" s="19">
        <f>SUM(F659:H659)</f>
        <v>-22602.68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C99F-D09A-4F92-9CA6-87B121CE2FBB}">
  <sheetPr>
    <tabColor indexed="20"/>
  </sheetPr>
  <dimension ref="A1:C52"/>
  <sheetViews>
    <sheetView topLeftCell="A28" workbookViewId="0">
      <selection activeCell="A61" sqref="A6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 xml:space="preserve"> EATON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09B5-0F8E-4DC8-8BDD-33DA1DCD4025}">
  <sheetPr>
    <tabColor indexed="11"/>
  </sheetPr>
  <dimension ref="A1:I51"/>
  <sheetViews>
    <sheetView workbookViewId="0">
      <pane ySplit="4" topLeftCell="A5" activePane="bottomLeft" state="frozen"/>
      <selection pane="bottomLeft" activeCell="D33" sqref="D3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 xml:space="preserve"> EATON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597997.55000000005</v>
      </c>
      <c r="D5" s="20">
        <f>SUM('DOE25'!L189:L192)+SUM('DOE25'!L207:L210)+SUM('DOE25'!L225:L228)-F5-G5</f>
        <v>597997.55000000005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0</v>
      </c>
      <c r="D6" s="20">
        <f>'DOE25'!L194+'DOE25'!L212+'DOE25'!L230-F6-G6</f>
        <v>0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13591.529999999999</v>
      </c>
      <c r="D8" s="244"/>
      <c r="E8" s="20">
        <f>'DOE25'!L196+'DOE25'!L214+'DOE25'!L232-F8-G8-D9-D11</f>
        <v>13591.529999999999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2856.13</v>
      </c>
      <c r="D9" s="245">
        <v>2856.13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25</v>
      </c>
      <c r="D10" s="244"/>
      <c r="E10" s="245">
        <v>25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5408.47</v>
      </c>
      <c r="D11" s="245">
        <v>5408.47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42681.79</v>
      </c>
      <c r="D15" s="20">
        <f>'DOE25'!L200+'DOE25'!L218+'DOE25'!L236-F15-G15</f>
        <v>42681.79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648943.94000000006</v>
      </c>
      <c r="E33" s="247">
        <f>SUM(E5:E31)</f>
        <v>13616.529999999999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13616.529999999999</v>
      </c>
      <c r="E35" s="250"/>
    </row>
    <row r="36" spans="2:8" ht="12" thickTop="1" x14ac:dyDescent="0.2">
      <c r="B36" t="s">
        <v>846</v>
      </c>
      <c r="D36" s="20">
        <f>D33</f>
        <v>648943.94000000006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5C8A-2475-4231-ACFE-B23D267B71A5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EATON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4111.6899999999996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202616.32000000001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4111.6899999999996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202616.32000000001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202616.32000000001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4111.6899999999996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4111.6899999999996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202616.32000000001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4111.6899999999996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202616.32000000001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415945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123.26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329.32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126.26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329.32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416071.26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329.32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235987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235987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235987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0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652058.26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329.32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597251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746.55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597997.55000000005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0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21856.13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42681.79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64537.919999999998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94.99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234.32999999999998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-329.32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662535.47000000009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8802-D780-46A8-816B-E1D524A9801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 xml:space="preserve"> EATON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597251</v>
      </c>
      <c r="D10" s="182">
        <f>ROUND((C10/$C$28)*100,1)</f>
        <v>90.1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747</v>
      </c>
      <c r="D11" s="182">
        <f>ROUND((C11/$C$28)*100,1)</f>
        <v>0.1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21856</v>
      </c>
      <c r="D17" s="182">
        <f t="shared" si="0"/>
        <v>3.3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42682</v>
      </c>
      <c r="D21" s="182">
        <f t="shared" si="0"/>
        <v>6.4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662536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662536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415945</v>
      </c>
      <c r="D35" s="182">
        <f t="shared" ref="D35:D40" si="1">ROUND((C35/$C$41)*100,1)</f>
        <v>63.8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455.5800000000163</v>
      </c>
      <c r="D36" s="182">
        <f t="shared" si="1"/>
        <v>0.1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235987</v>
      </c>
      <c r="D37" s="182">
        <f t="shared" si="1"/>
        <v>36.200000000000003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0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0</v>
      </c>
      <c r="D39" s="182">
        <f t="shared" si="1"/>
        <v>0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652387.58000000007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A814-A8A6-48F9-A6A8-04EF70589EA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 xml:space="preserve"> EATON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P32:Z32"/>
    <mergeCell ref="AC32:AM32"/>
    <mergeCell ref="AP32:AZ32"/>
    <mergeCell ref="P38:Z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GP31:GZ31"/>
    <mergeCell ref="HC31:HM31"/>
    <mergeCell ref="DP31:DZ31"/>
    <mergeCell ref="EC31:EM31"/>
    <mergeCell ref="EP31:EZ31"/>
    <mergeCell ref="FC31:F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FP31:FZ31"/>
    <mergeCell ref="GC31:GM31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BP38:BZ38"/>
    <mergeCell ref="CC38:CM38"/>
    <mergeCell ref="CC32:CM32"/>
    <mergeCell ref="CP38:CZ38"/>
    <mergeCell ref="AC38:AM38"/>
    <mergeCell ref="AP38:AZ38"/>
    <mergeCell ref="FP38:FZ38"/>
    <mergeCell ref="GC38:GM38"/>
    <mergeCell ref="GP38:GZ38"/>
    <mergeCell ref="DC38:DM38"/>
    <mergeCell ref="DP38:DZ38"/>
    <mergeCell ref="EC38:EM38"/>
    <mergeCell ref="EP38:EZ38"/>
    <mergeCell ref="IP39:IV39"/>
    <mergeCell ref="EP39:EZ39"/>
    <mergeCell ref="FC39:FM39"/>
    <mergeCell ref="FP39:FZ39"/>
    <mergeCell ref="IC39:IM39"/>
    <mergeCell ref="HC38:HM38"/>
    <mergeCell ref="HP38:HZ38"/>
    <mergeCell ref="IC38:IM38"/>
    <mergeCell ref="IP38:IV38"/>
    <mergeCell ref="FC38:FM38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BP39:BZ39"/>
    <mergeCell ref="BC40:BM40"/>
    <mergeCell ref="BP40:BZ40"/>
    <mergeCell ref="FC40:FM40"/>
    <mergeCell ref="CC39:CM39"/>
    <mergeCell ref="CP39:CZ39"/>
    <mergeCell ref="FP40:FZ40"/>
    <mergeCell ref="CC40:CM40"/>
    <mergeCell ref="CP40:CZ40"/>
    <mergeCell ref="DC40:DM40"/>
    <mergeCell ref="EP40:EZ40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C52:M52"/>
    <mergeCell ref="C50:M50"/>
    <mergeCell ref="C47:M47"/>
    <mergeCell ref="C48:M48"/>
    <mergeCell ref="C49:M49"/>
    <mergeCell ref="C51:M51"/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2011-11-04T17:50:31Z</cp:lastPrinted>
  <dcterms:created xsi:type="dcterms:W3CDTF">1997-12-04T19:04:30Z</dcterms:created>
  <dcterms:modified xsi:type="dcterms:W3CDTF">2025-01-09T20:41:01Z</dcterms:modified>
</cp:coreProperties>
</file>