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269EE6A-EE21-4F99-B2EE-1C0E094E81BB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activeTab="2" xr2:uid="{8BB9B5C0-B898-4C76-933F-C178F3E749F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F128" i="1"/>
  <c r="F132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C38" i="10"/>
  <c r="C37" i="10"/>
  <c r="C60" i="2"/>
  <c r="B2" i="13"/>
  <c r="F8" i="13"/>
  <c r="G8" i="13"/>
  <c r="L196" i="1"/>
  <c r="L214" i="1"/>
  <c r="L232" i="1"/>
  <c r="E8" i="13"/>
  <c r="D39" i="13"/>
  <c r="F13" i="13"/>
  <c r="G13" i="13"/>
  <c r="L198" i="1"/>
  <c r="L216" i="1"/>
  <c r="L234" i="1"/>
  <c r="E13" i="13"/>
  <c r="F16" i="13"/>
  <c r="G16" i="13"/>
  <c r="L201" i="1"/>
  <c r="L219" i="1"/>
  <c r="L237" i="1"/>
  <c r="E16" i="13"/>
  <c r="E33" i="13"/>
  <c r="D35" i="13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D5" i="13"/>
  <c r="F6" i="13"/>
  <c r="G6" i="13"/>
  <c r="L194" i="1"/>
  <c r="L212" i="1"/>
  <c r="L230" i="1"/>
  <c r="D6" i="13"/>
  <c r="F7" i="13"/>
  <c r="G7" i="13"/>
  <c r="L195" i="1"/>
  <c r="L213" i="1"/>
  <c r="L231" i="1"/>
  <c r="D7" i="13"/>
  <c r="F12" i="13"/>
  <c r="G12" i="13"/>
  <c r="L197" i="1"/>
  <c r="L215" i="1"/>
  <c r="L233" i="1"/>
  <c r="D12" i="13"/>
  <c r="F14" i="13"/>
  <c r="G14" i="13"/>
  <c r="L199" i="1"/>
  <c r="L217" i="1"/>
  <c r="L235" i="1"/>
  <c r="D14" i="13"/>
  <c r="F15" i="13"/>
  <c r="G15" i="13"/>
  <c r="L200" i="1"/>
  <c r="L218" i="1"/>
  <c r="L236" i="1"/>
  <c r="D15" i="13"/>
  <c r="F17" i="13"/>
  <c r="G17" i="13"/>
  <c r="L243" i="1"/>
  <c r="D17" i="13"/>
  <c r="F18" i="13"/>
  <c r="G18" i="13"/>
  <c r="L244" i="1"/>
  <c r="D18" i="13"/>
  <c r="F19" i="13"/>
  <c r="G19" i="13"/>
  <c r="L245" i="1"/>
  <c r="D19" i="13"/>
  <c r="F29" i="13"/>
  <c r="G29" i="13"/>
  <c r="L350" i="1"/>
  <c r="L351" i="1"/>
  <c r="L352" i="1"/>
  <c r="I359" i="1"/>
  <c r="D29" i="13"/>
  <c r="J282" i="1"/>
  <c r="J301" i="1"/>
  <c r="J320" i="1"/>
  <c r="F31" i="13"/>
  <c r="K282" i="1"/>
  <c r="K301" i="1"/>
  <c r="K320" i="1"/>
  <c r="G31" i="13"/>
  <c r="L268" i="1"/>
  <c r="L269" i="1"/>
  <c r="L270" i="1"/>
  <c r="L271" i="1"/>
  <c r="L273" i="1"/>
  <c r="L274" i="1"/>
  <c r="L275" i="1"/>
  <c r="L276" i="1"/>
  <c r="L277" i="1"/>
  <c r="L278" i="1"/>
  <c r="L279" i="1"/>
  <c r="L280" i="1"/>
  <c r="L282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D31" i="13"/>
  <c r="D33" i="13"/>
  <c r="D36" i="13"/>
  <c r="G33" i="13"/>
  <c r="L252" i="1"/>
  <c r="L253" i="1"/>
  <c r="L333" i="1"/>
  <c r="L334" i="1"/>
  <c r="H25" i="13"/>
  <c r="H33" i="13"/>
  <c r="L247" i="1"/>
  <c r="L328" i="1"/>
  <c r="F22" i="13"/>
  <c r="F33" i="13"/>
  <c r="C31" i="13"/>
  <c r="C29" i="13"/>
  <c r="C25" i="13"/>
  <c r="C22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L353" i="1"/>
  <c r="L354" i="1"/>
  <c r="B4" i="12"/>
  <c r="B36" i="12"/>
  <c r="C36" i="12"/>
  <c r="B40" i="12"/>
  <c r="C40" i="12"/>
  <c r="A40" i="12"/>
  <c r="B27" i="12"/>
  <c r="C27" i="12"/>
  <c r="B31" i="12"/>
  <c r="C31" i="12"/>
  <c r="A31" i="12"/>
  <c r="B9" i="12"/>
  <c r="B13" i="12"/>
  <c r="C9" i="12"/>
  <c r="C13" i="12"/>
  <c r="A13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C133" i="2"/>
  <c r="J52" i="1"/>
  <c r="G48" i="2"/>
  <c r="G51" i="2"/>
  <c r="G53" i="2"/>
  <c r="G54" i="2"/>
  <c r="G55" i="2"/>
  <c r="F2" i="11"/>
  <c r="L603" i="1"/>
  <c r="H653" i="1"/>
  <c r="L602" i="1"/>
  <c r="G653" i="1"/>
  <c r="L601" i="1"/>
  <c r="F653" i="1"/>
  <c r="C40" i="10"/>
  <c r="F52" i="1"/>
  <c r="G52" i="1"/>
  <c r="H52" i="1"/>
  <c r="I52" i="1"/>
  <c r="C35" i="10"/>
  <c r="F71" i="1"/>
  <c r="F86" i="1"/>
  <c r="F103" i="1"/>
  <c r="F104" i="1"/>
  <c r="G103" i="1"/>
  <c r="G104" i="1"/>
  <c r="H71" i="1"/>
  <c r="H86" i="1"/>
  <c r="H103" i="1"/>
  <c r="H104" i="1"/>
  <c r="I103" i="1"/>
  <c r="I104" i="1"/>
  <c r="J103" i="1"/>
  <c r="J104" i="1"/>
  <c r="C36" i="10"/>
  <c r="F139" i="1"/>
  <c r="F154" i="1"/>
  <c r="F161" i="1"/>
  <c r="G139" i="1"/>
  <c r="G154" i="1"/>
  <c r="G161" i="1"/>
  <c r="H139" i="1"/>
  <c r="H154" i="1"/>
  <c r="H161" i="1"/>
  <c r="I139" i="1"/>
  <c r="I154" i="1"/>
  <c r="I161" i="1"/>
  <c r="C39" i="10"/>
  <c r="C41" i="10"/>
  <c r="D40" i="10"/>
  <c r="D39" i="10"/>
  <c r="D38" i="10"/>
  <c r="D37" i="10"/>
  <c r="D36" i="10"/>
  <c r="D35" i="10"/>
  <c r="C27" i="10"/>
  <c r="C10" i="10"/>
  <c r="C11" i="10"/>
  <c r="C12" i="10"/>
  <c r="C13" i="10"/>
  <c r="C15" i="10"/>
  <c r="C16" i="10"/>
  <c r="C17" i="10"/>
  <c r="C18" i="10"/>
  <c r="C19" i="10"/>
  <c r="C20" i="10"/>
  <c r="C21" i="10"/>
  <c r="L242" i="1"/>
  <c r="L324" i="1"/>
  <c r="C23" i="10"/>
  <c r="L246" i="1"/>
  <c r="C24" i="10"/>
  <c r="C25" i="10"/>
  <c r="L260" i="1"/>
  <c r="L261" i="1"/>
  <c r="L341" i="1"/>
  <c r="L342" i="1"/>
  <c r="C26" i="10"/>
  <c r="C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3" i="10"/>
  <c r="D12" i="10"/>
  <c r="D11" i="10"/>
  <c r="D10" i="10"/>
  <c r="I655" i="1"/>
  <c r="I660" i="1"/>
  <c r="L203" i="1"/>
  <c r="F650" i="1"/>
  <c r="L221" i="1"/>
  <c r="G650" i="1"/>
  <c r="L239" i="1"/>
  <c r="H650" i="1"/>
  <c r="I650" i="1"/>
  <c r="F651" i="1"/>
  <c r="G651" i="1"/>
  <c r="H651" i="1"/>
  <c r="I651" i="1"/>
  <c r="F652" i="1"/>
  <c r="G652" i="1"/>
  <c r="H652" i="1"/>
  <c r="I652" i="1"/>
  <c r="I653" i="1"/>
  <c r="I654" i="1"/>
  <c r="I659" i="1"/>
  <c r="I662" i="1"/>
  <c r="C7" i="10"/>
  <c r="H654" i="1"/>
  <c r="H662" i="1"/>
  <c r="C6" i="10"/>
  <c r="G654" i="1"/>
  <c r="G662" i="1"/>
  <c r="C5" i="10"/>
  <c r="F654" i="1"/>
  <c r="F662" i="1"/>
  <c r="C4" i="10"/>
  <c r="D28" i="10"/>
  <c r="D41" i="10"/>
  <c r="C42" i="10"/>
  <c r="C32" i="10"/>
  <c r="L366" i="1"/>
  <c r="L367" i="1"/>
  <c r="L368" i="1"/>
  <c r="L369" i="1"/>
  <c r="L370" i="1"/>
  <c r="L371" i="1"/>
  <c r="L372" i="1"/>
  <c r="C29" i="10"/>
  <c r="C30" i="10"/>
  <c r="B2" i="10"/>
  <c r="L336" i="1"/>
  <c r="L337" i="1"/>
  <c r="L338" i="1"/>
  <c r="L339" i="1"/>
  <c r="L343" i="1"/>
  <c r="I657" i="1"/>
  <c r="H657" i="1"/>
  <c r="G657" i="1"/>
  <c r="F657" i="1"/>
  <c r="K343" i="1"/>
  <c r="L511" i="1"/>
  <c r="F539" i="1"/>
  <c r="L512" i="1"/>
  <c r="F540" i="1"/>
  <c r="L513" i="1"/>
  <c r="F541" i="1"/>
  <c r="F542" i="1"/>
  <c r="L516" i="1"/>
  <c r="G539" i="1"/>
  <c r="L517" i="1"/>
  <c r="G540" i="1"/>
  <c r="L518" i="1"/>
  <c r="G541" i="1"/>
  <c r="G542" i="1"/>
  <c r="L521" i="1"/>
  <c r="H539" i="1"/>
  <c r="L522" i="1"/>
  <c r="H540" i="1"/>
  <c r="L523" i="1"/>
  <c r="H541" i="1"/>
  <c r="H542" i="1"/>
  <c r="L526" i="1"/>
  <c r="I539" i="1"/>
  <c r="L527" i="1"/>
  <c r="I540" i="1"/>
  <c r="L528" i="1"/>
  <c r="I541" i="1"/>
  <c r="I542" i="1"/>
  <c r="L531" i="1"/>
  <c r="J539" i="1"/>
  <c r="L532" i="1"/>
  <c r="J540" i="1"/>
  <c r="L533" i="1"/>
  <c r="J541" i="1"/>
  <c r="J542" i="1"/>
  <c r="K539" i="1"/>
  <c r="K540" i="1"/>
  <c r="K541" i="1"/>
  <c r="K542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G9" i="2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D19" i="2"/>
  <c r="E19" i="2"/>
  <c r="F19" i="2"/>
  <c r="G19" i="2"/>
  <c r="C22" i="2"/>
  <c r="D22" i="2"/>
  <c r="E22" i="2"/>
  <c r="F22" i="2"/>
  <c r="I440" i="1"/>
  <c r="J23" i="1"/>
  <c r="G22" i="2"/>
  <c r="C23" i="2"/>
  <c r="D23" i="2"/>
  <c r="E23" i="2"/>
  <c r="F23" i="2"/>
  <c r="I441" i="1"/>
  <c r="J24" i="1"/>
  <c r="G23" i="2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D32" i="2"/>
  <c r="E32" i="2"/>
  <c r="F32" i="2"/>
  <c r="G32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/>
  <c r="C41" i="2"/>
  <c r="D41" i="2"/>
  <c r="E41" i="2"/>
  <c r="F41" i="2"/>
  <c r="C42" i="2"/>
  <c r="D42" i="2"/>
  <c r="E42" i="2"/>
  <c r="F42" i="2"/>
  <c r="G42" i="2"/>
  <c r="C43" i="2"/>
  <c r="D43" i="2"/>
  <c r="E43" i="2"/>
  <c r="F43" i="2"/>
  <c r="G43" i="2"/>
  <c r="C48" i="2"/>
  <c r="D48" i="2"/>
  <c r="E48" i="2"/>
  <c r="F48" i="2"/>
  <c r="C49" i="2"/>
  <c r="E49" i="2"/>
  <c r="C50" i="2"/>
  <c r="E50" i="2"/>
  <c r="C51" i="2"/>
  <c r="D51" i="2"/>
  <c r="E51" i="2"/>
  <c r="F51" i="2"/>
  <c r="D52" i="2"/>
  <c r="C53" i="2"/>
  <c r="D53" i="2"/>
  <c r="E53" i="2"/>
  <c r="F53" i="2"/>
  <c r="C54" i="2"/>
  <c r="D54" i="2"/>
  <c r="E54" i="2"/>
  <c r="F54" i="2"/>
  <c r="C55" i="2"/>
  <c r="D55" i="2"/>
  <c r="E55" i="2"/>
  <c r="F55" i="2"/>
  <c r="C58" i="2"/>
  <c r="C59" i="2"/>
  <c r="C61" i="2"/>
  <c r="D61" i="2"/>
  <c r="E61" i="2"/>
  <c r="F61" i="2"/>
  <c r="G61" i="2"/>
  <c r="C62" i="2"/>
  <c r="D62" i="2"/>
  <c r="E62" i="2"/>
  <c r="F62" i="2"/>
  <c r="G62" i="2"/>
  <c r="C64" i="2"/>
  <c r="F64" i="2"/>
  <c r="C65" i="2"/>
  <c r="F65" i="2"/>
  <c r="C66" i="2"/>
  <c r="C67" i="2"/>
  <c r="C68" i="2"/>
  <c r="E68" i="2"/>
  <c r="F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C72" i="2"/>
  <c r="E72" i="2"/>
  <c r="C73" i="2"/>
  <c r="D73" i="2"/>
  <c r="E73" i="2"/>
  <c r="F73" i="2"/>
  <c r="G73" i="2"/>
  <c r="C77" i="2"/>
  <c r="D77" i="2"/>
  <c r="E77" i="2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E83" i="2"/>
  <c r="F83" i="2"/>
  <c r="C85" i="2"/>
  <c r="F85" i="2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G95" i="2"/>
  <c r="C96" i="2"/>
  <c r="D96" i="2"/>
  <c r="E96" i="2"/>
  <c r="F96" i="2"/>
  <c r="G96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D107" i="2"/>
  <c r="E107" i="2"/>
  <c r="F107" i="2"/>
  <c r="G107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D119" i="2"/>
  <c r="C120" i="2"/>
  <c r="D120" i="2"/>
  <c r="E120" i="2"/>
  <c r="F120" i="2"/>
  <c r="G120" i="2"/>
  <c r="C122" i="2"/>
  <c r="E122" i="2"/>
  <c r="F122" i="2"/>
  <c r="D126" i="2"/>
  <c r="E126" i="2"/>
  <c r="F126" i="2"/>
  <c r="K411" i="1"/>
  <c r="K419" i="1"/>
  <c r="K425" i="1"/>
  <c r="K426" i="1"/>
  <c r="G126" i="2"/>
  <c r="L255" i="1"/>
  <c r="C127" i="2"/>
  <c r="E127" i="2"/>
  <c r="L256" i="1"/>
  <c r="C128" i="2"/>
  <c r="L257" i="1"/>
  <c r="C129" i="2"/>
  <c r="E129" i="2"/>
  <c r="C134" i="2"/>
  <c r="E134" i="2"/>
  <c r="C135" i="2"/>
  <c r="E135" i="2"/>
  <c r="C136" i="2"/>
  <c r="D136" i="2"/>
  <c r="E136" i="2"/>
  <c r="F136" i="2"/>
  <c r="G136" i="2"/>
  <c r="C137" i="2"/>
  <c r="D137" i="2"/>
  <c r="E137" i="2"/>
  <c r="F137" i="2"/>
  <c r="G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/>
  <c r="G490" i="1"/>
  <c r="C153" i="2"/>
  <c r="H490" i="1"/>
  <c r="D153" i="2"/>
  <c r="I490" i="1"/>
  <c r="E153" i="2"/>
  <c r="J490" i="1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G156" i="2"/>
  <c r="F19" i="1"/>
  <c r="G19" i="1"/>
  <c r="H19" i="1"/>
  <c r="I19" i="1"/>
  <c r="J19" i="1"/>
  <c r="F33" i="1"/>
  <c r="G33" i="1"/>
  <c r="H33" i="1"/>
  <c r="I33" i="1"/>
  <c r="J33" i="1"/>
  <c r="F43" i="1"/>
  <c r="G43" i="1"/>
  <c r="H43" i="1"/>
  <c r="I43" i="1"/>
  <c r="J43" i="1"/>
  <c r="F44" i="1"/>
  <c r="G44" i="1"/>
  <c r="H44" i="1"/>
  <c r="I44" i="1"/>
  <c r="J44" i="1"/>
  <c r="F169" i="1"/>
  <c r="I169" i="1"/>
  <c r="F175" i="1"/>
  <c r="G175" i="1"/>
  <c r="H175" i="1"/>
  <c r="I175" i="1"/>
  <c r="J175" i="1"/>
  <c r="F180" i="1"/>
  <c r="G180" i="1"/>
  <c r="H180" i="1"/>
  <c r="I180" i="1"/>
  <c r="F184" i="1"/>
  <c r="G184" i="1"/>
  <c r="H184" i="1"/>
  <c r="I184" i="1"/>
  <c r="J184" i="1"/>
  <c r="F185" i="1"/>
  <c r="G185" i="1"/>
  <c r="H185" i="1"/>
  <c r="I185" i="1"/>
  <c r="J185" i="1"/>
  <c r="F203" i="1"/>
  <c r="G203" i="1"/>
  <c r="H203" i="1"/>
  <c r="I203" i="1"/>
  <c r="J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G249" i="1"/>
  <c r="H249" i="1"/>
  <c r="I249" i="1"/>
  <c r="J249" i="1"/>
  <c r="K249" i="1"/>
  <c r="L249" i="1"/>
  <c r="L262" i="1"/>
  <c r="F263" i="1"/>
  <c r="G263" i="1"/>
  <c r="H263" i="1"/>
  <c r="I263" i="1"/>
  <c r="J263" i="1"/>
  <c r="K263" i="1"/>
  <c r="L263" i="1"/>
  <c r="F282" i="1"/>
  <c r="G282" i="1"/>
  <c r="H282" i="1"/>
  <c r="I282" i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F330" i="1"/>
  <c r="G330" i="1"/>
  <c r="H330" i="1"/>
  <c r="I330" i="1"/>
  <c r="J330" i="1"/>
  <c r="K330" i="1"/>
  <c r="L330" i="1"/>
  <c r="F344" i="1"/>
  <c r="G344" i="1"/>
  <c r="H344" i="1"/>
  <c r="I344" i="1"/>
  <c r="J344" i="1"/>
  <c r="K344" i="1"/>
  <c r="L344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0" i="1"/>
  <c r="L405" i="1"/>
  <c r="L406" i="1"/>
  <c r="L407" i="1"/>
  <c r="L408" i="1"/>
  <c r="L409" i="1"/>
  <c r="L410" i="1"/>
  <c r="F411" i="1"/>
  <c r="G411" i="1"/>
  <c r="H411" i="1"/>
  <c r="I411" i="1"/>
  <c r="J411" i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H426" i="1"/>
  <c r="I426" i="1"/>
  <c r="J426" i="1"/>
  <c r="L426" i="1"/>
  <c r="F438" i="1"/>
  <c r="G438" i="1"/>
  <c r="H438" i="1"/>
  <c r="I438" i="1"/>
  <c r="F444" i="1"/>
  <c r="G444" i="1"/>
  <c r="H444" i="1"/>
  <c r="I444" i="1"/>
  <c r="F450" i="1"/>
  <c r="G450" i="1"/>
  <c r="H450" i="1"/>
  <c r="I450" i="1"/>
  <c r="F451" i="1"/>
  <c r="G451" i="1"/>
  <c r="H451" i="1"/>
  <c r="I451" i="1"/>
  <c r="F460" i="1"/>
  <c r="G460" i="1"/>
  <c r="H460" i="1"/>
  <c r="I460" i="1"/>
  <c r="J460" i="1"/>
  <c r="F464" i="1"/>
  <c r="G464" i="1"/>
  <c r="H464" i="1"/>
  <c r="I464" i="1"/>
  <c r="J464" i="1"/>
  <c r="F466" i="1"/>
  <c r="G466" i="1"/>
  <c r="H466" i="1"/>
  <c r="I466" i="1"/>
  <c r="J46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K514" i="1"/>
  <c r="L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5" i="1"/>
  <c r="G535" i="1"/>
  <c r="H535" i="1"/>
  <c r="I535" i="1"/>
  <c r="J535" i="1"/>
  <c r="K535" i="1"/>
  <c r="L535" i="1"/>
  <c r="L547" i="1"/>
  <c r="L548" i="1"/>
  <c r="L549" i="1"/>
  <c r="F550" i="1"/>
  <c r="G550" i="1"/>
  <c r="H550" i="1"/>
  <c r="I550" i="1"/>
  <c r="J550" i="1"/>
  <c r="K550" i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59" i="1"/>
  <c r="F560" i="1"/>
  <c r="G560" i="1"/>
  <c r="H560" i="1"/>
  <c r="I560" i="1"/>
  <c r="J560" i="1"/>
  <c r="K560" i="1"/>
  <c r="L560" i="1"/>
  <c r="F561" i="1"/>
  <c r="G561" i="1"/>
  <c r="H561" i="1"/>
  <c r="I561" i="1"/>
  <c r="J561" i="1"/>
  <c r="K561" i="1"/>
  <c r="L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J588" i="1"/>
  <c r="K588" i="1"/>
  <c r="K592" i="1"/>
  <c r="K593" i="1"/>
  <c r="K594" i="1"/>
  <c r="H595" i="1"/>
  <c r="I595" i="1"/>
  <c r="J595" i="1"/>
  <c r="K595" i="1"/>
  <c r="F604" i="1"/>
  <c r="G604" i="1"/>
  <c r="H604" i="1"/>
  <c r="I604" i="1"/>
  <c r="J604" i="1"/>
  <c r="K604" i="1"/>
  <c r="L604" i="1"/>
  <c r="G607" i="1"/>
  <c r="H607" i="1"/>
  <c r="J607" i="1"/>
  <c r="G608" i="1"/>
  <c r="H608" i="1"/>
  <c r="J608" i="1"/>
  <c r="G609" i="1"/>
  <c r="H609" i="1"/>
  <c r="J609" i="1"/>
  <c r="G610" i="1"/>
  <c r="H610" i="1"/>
  <c r="J610" i="1"/>
  <c r="G611" i="1"/>
  <c r="H611" i="1"/>
  <c r="J611" i="1"/>
  <c r="G612" i="1"/>
  <c r="H612" i="1"/>
  <c r="J612" i="1"/>
  <c r="G613" i="1"/>
  <c r="H613" i="1"/>
  <c r="J613" i="1"/>
  <c r="G614" i="1"/>
  <c r="H614" i="1"/>
  <c r="J614" i="1"/>
  <c r="G615" i="1"/>
  <c r="H615" i="1"/>
  <c r="J615" i="1"/>
  <c r="G616" i="1"/>
  <c r="H616" i="1"/>
  <c r="J616" i="1"/>
  <c r="G617" i="1"/>
  <c r="H617" i="1"/>
  <c r="J617" i="1"/>
  <c r="G618" i="1"/>
  <c r="H618" i="1"/>
  <c r="J618" i="1"/>
  <c r="G619" i="1"/>
  <c r="H619" i="1"/>
  <c r="J619" i="1"/>
  <c r="G620" i="1"/>
  <c r="H620" i="1"/>
  <c r="J620" i="1"/>
  <c r="G621" i="1"/>
  <c r="H621" i="1"/>
  <c r="J621" i="1"/>
  <c r="G622" i="1"/>
  <c r="H622" i="1"/>
  <c r="J622" i="1"/>
  <c r="G623" i="1"/>
  <c r="H623" i="1"/>
  <c r="J623" i="1"/>
  <c r="G624" i="1"/>
  <c r="H624" i="1"/>
  <c r="J624" i="1"/>
  <c r="G625" i="1"/>
  <c r="H625" i="1"/>
  <c r="J625" i="1"/>
  <c r="G626" i="1"/>
  <c r="H626" i="1"/>
  <c r="J626" i="1"/>
  <c r="G627" i="1"/>
  <c r="H627" i="1"/>
  <c r="J627" i="1"/>
  <c r="G628" i="1"/>
  <c r="H628" i="1"/>
  <c r="J628" i="1"/>
  <c r="G629" i="1"/>
  <c r="H629" i="1"/>
  <c r="J629" i="1"/>
  <c r="G630" i="1"/>
  <c r="H630" i="1"/>
  <c r="J630" i="1"/>
  <c r="G631" i="1"/>
  <c r="H631" i="1"/>
  <c r="J631" i="1"/>
  <c r="G632" i="1"/>
  <c r="H632" i="1"/>
  <c r="J632" i="1"/>
  <c r="G633" i="1"/>
  <c r="H633" i="1"/>
  <c r="J633" i="1"/>
  <c r="G634" i="1"/>
  <c r="H634" i="1"/>
  <c r="J634" i="1"/>
  <c r="G635" i="1"/>
  <c r="H635" i="1"/>
  <c r="J635" i="1"/>
  <c r="G636" i="1"/>
  <c r="H636" i="1"/>
  <c r="J636" i="1"/>
  <c r="G637" i="1"/>
  <c r="H637" i="1"/>
  <c r="J637" i="1"/>
  <c r="G638" i="1"/>
  <c r="H638" i="1"/>
  <c r="J638" i="1"/>
  <c r="G639" i="1"/>
  <c r="H639" i="1"/>
  <c r="J639" i="1"/>
  <c r="G640" i="1"/>
  <c r="H640" i="1"/>
  <c r="J640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B6E06A7-0738-42E5-BF95-81C3B31FC2E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CC5D7F1-2DF1-4501-84EF-1E0364923E7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934F7EB-6D97-45A8-BF33-FB32BD0F4D6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7EDB875-BF41-4301-86F6-A6A4B317772C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962227D-35AF-4BA4-B721-DCF17A4B6B70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BCAC54B-57D5-4FA5-B7CC-F72AAD47FCF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917000FC-CC54-4555-83FE-14B57065126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2B382F89-7850-437C-9F06-972A686A847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A4D6193-D0CF-4A66-93E8-EF0F4F66286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D41C45D-1B51-47CC-9D1F-1E00E762603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B1B41E2-86DE-4CAC-B76E-334680254F5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91C6C2A-7197-4347-A3F6-5FC0C8CFF24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<sst xmlns="http://schemas.openxmlformats.org/spreadsheetml/2006/main" count="3858" uniqueCount="895">
  <si>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</si>
  <si>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</si>
  <si>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</si>
  <si>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</si>
  <si>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</si>
  <si>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</si>
  <si>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</si>
  <si>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</si>
  <si>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</si>
  <si>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</si>
  <si>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</si>
  <si>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</si>
  <si>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</si>
  <si>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</si>
  <si>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</si>
  <si>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</si>
  <si>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</si>
  <si>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</si>
  <si>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</si>
  <si>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</si>
  <si>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</si>
  <si>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</si>
  <si>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</si>
  <si>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</si>
  <si>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</si>
  <si>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</si>
  <si>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</si>
  <si>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</si>
  <si>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</si>
  <si>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</si>
  <si>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</si>
  <si>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</si>
  <si>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</si>
  <si>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</si>
  <si>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</si>
  <si>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</si>
  <si>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</si>
  <si>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</si>
  <si>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</si>
  <si>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</si>
  <si>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</si>
  <si>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</si>
  <si>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</si>
  <si>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</si>
  <si>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</si>
  <si>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</si>
  <si>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</si>
  <si>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</si>
  <si>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</si>
  <si>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</si>
  <si>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</si>
  <si>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</si>
  <si>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</si>
  <si>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</si>
  <si>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</si>
  <si>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</si>
  <si>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</si>
  <si>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</si>
  <si>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</si>
  <si>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</si>
  <si>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</si>
  <si>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</si>
  <si>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</si>
  <si>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</si>
  <si>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</si>
  <si>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</si>
  <si>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</si>
  <si>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</si>
  <si>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</si>
  <si>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</si>
  <si>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</si>
  <si>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</si>
  <si>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</si>
  <si>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</si>
  <si>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</si>
  <si>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</si>
  <si>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</si>
  <si>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</si>
  <si>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</si>
  <si>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</si>
  <si>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</si>
  <si>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</si>
  <si>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</si>
  <si>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</si>
  <si>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</si>
  <si>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</si>
  <si>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</si>
  <si>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</si>
  <si>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</si>
  <si>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</si>
  <si>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</si>
  <si>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</si>
  <si>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</si>
  <si>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</si>
  <si>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</si>
  <si>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</si>
  <si>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</si>
  <si>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</si>
  <si>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</si>
  <si>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</si>
  <si>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</si>
  <si>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</si>
  <si>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</si>
  <si>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</si>
  <si>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</si>
  <si>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</si>
  <si>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</si>
  <si>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</si>
  <si>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</si>
  <si>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</si>
  <si>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</si>
  <si>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</si>
  <si>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</si>
  <si>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</si>
  <si>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</si>
  <si>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</si>
  <si>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</si>
  <si>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</si>
  <si>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</si>
  <si>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</si>
  <si>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</si>
  <si>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</si>
  <si>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</si>
  <si>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</si>
  <si>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</si>
  <si>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</si>
  <si>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</si>
  <si>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</si>
  <si>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</si>
  <si>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</si>
  <si>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</si>
  <si>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</si>
  <si>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</si>
  <si>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</si>
  <si>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</si>
  <si>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</si>
  <si>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</si>
  <si>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</si>
  <si>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</si>
  <si>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</si>
  <si>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</si>
  <si>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</si>
  <si>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</si>
  <si>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</si>
  <si>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</si>
  <si>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</si>
  <si>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</si>
  <si>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</si>
  <si>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</si>
  <si>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</si>
  <si>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</si>
  <si>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</si>
  <si>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</si>
  <si>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</si>
  <si>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</si>
  <si>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</si>
  <si>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</si>
  <si>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</si>
  <si>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</si>
  <si>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</si>
  <si>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</si>
  <si>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</si>
  <si>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</si>
  <si>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</si>
  <si>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</si>
  <si>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</si>
  <si>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</si>
  <si>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</si>
  <si>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</si>
  <si>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</si>
  <si>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</si>
  <si>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</si>
  <si>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</si>
  <si>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</si>
  <si>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</si>
  <si>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</si>
  <si>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</si>
  <si>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</si>
  <si>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</si>
  <si>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</si>
  <si>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</si>
  <si>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</si>
  <si>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</si>
  <si>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</si>
  <si>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</si>
  <si>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</si>
  <si>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</si>
  <si>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</si>
  <si>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</si>
  <si>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</si>
  <si>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</si>
  <si>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</si>
  <si>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</si>
  <si>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</si>
  <si>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</si>
  <si>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</si>
  <si>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</si>
  <si>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</si>
  <si>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</si>
  <si>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</si>
  <si>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</si>
  <si>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</si>
  <si>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</si>
  <si>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</si>
  <si>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</si>
  <si>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</si>
  <si>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</si>
  <si>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</si>
  <si>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</si>
  <si>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</si>
  <si>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</si>
  <si>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</si>
  <si>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</si>
  <si>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</si>
  <si>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</si>
  <si>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</si>
  <si>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</si>
  <si>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</si>
  <si>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</si>
  <si>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</si>
  <si>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</si>
  <si>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</si>
  <si>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</si>
  <si>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</si>
  <si>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</si>
  <si>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</si>
  <si>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</si>
  <si>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</si>
  <si>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</si>
  <si>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</si>
  <si>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</si>
  <si>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</si>
  <si>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</si>
  <si>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</si>
  <si>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</si>
  <si>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</si>
  <si>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</si>
  <si>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</si>
  <si>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</si>
  <si>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</si>
  <si>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</si>
  <si>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</si>
  <si>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</si>
  <si>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</si>
  <si>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</si>
  <si>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</si>
  <si>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</si>
  <si>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</si>
  <si>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</si>
  <si>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</si>
  <si>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</si>
  <si>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</si>
  <si>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</si>
  <si>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</si>
  <si>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</si>
  <si>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</si>
  <si>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</si>
  <si>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</si>
  <si>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</si>
  <si>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</si>
  <si>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</si>
  <si>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</si>
  <si>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</si>
  <si>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</si>
  <si>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</si>
  <si>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</si>
  <si>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</si>
  <si>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</si>
  <si>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</si>
  <si>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</si>
  <si>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</si>
  <si>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</si>
  <si>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</si>
  <si>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</si>
  <si>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</si>
  <si>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</si>
  <si>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</si>
  <si>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</si>
  <si>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</si>
  <si>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</si>
  <si>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</si>
  <si>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</si>
  <si>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</si>
  <si>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</si>
  <si>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</si>
  <si>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</si>
  <si>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</si>
  <si>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</si>
  <si>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</si>
  <si>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</si>
  <si>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</si>
  <si>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</si>
  <si>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</si>
  <si>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</si>
  <si>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</si>
  <si>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</si>
  <si>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</si>
  <si>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</si>
  <si>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</si>
  <si>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</si>
  <si>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</si>
  <si>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</si>
  <si>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</si>
  <si>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</si>
  <si>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</si>
  <si>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</si>
  <si>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</si>
  <si>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</si>
  <si>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</si>
  <si>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</si>
  <si>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</si>
  <si>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</si>
  <si>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</si>
  <si>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</si>
  <si>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</si>
  <si>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</si>
  <si>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</si>
  <si>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</si>
  <si>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</si>
  <si>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</si>
  <si>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</si>
  <si>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</si>
  <si>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</si>
  <si>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</si>
  <si>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</si>
  <si>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</si>
  <si>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</si>
  <si>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</si>
  <si>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</si>
  <si>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</si>
  <si>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</si>
  <si>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</si>
  <si>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</si>
  <si>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</si>
  <si>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</si>
  <si>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</si>
  <si>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</si>
  <si>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</si>
  <si>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</si>
  <si>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</si>
  <si>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</si>
  <si>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</si>
  <si>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</si>
  <si>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</si>
  <si>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</si>
  <si>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</si>
  <si>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</si>
  <si>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</si>
  <si>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</si>
  <si>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</si>
  <si>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</si>
  <si>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</si>
  <si>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</si>
  <si>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</si>
  <si>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</si>
  <si>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</si>
  <si>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</si>
  <si>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</si>
  <si>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</si>
  <si>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</si>
  <si>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</si>
  <si>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</si>
  <si>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</si>
  <si>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</si>
  <si>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</si>
  <si>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</si>
  <si>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</si>
  <si>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</si>
  <si>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</si>
  <si>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</si>
  <si>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</si>
  <si>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</si>
  <si>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</si>
  <si>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</si>
  <si>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</si>
  <si>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</si>
  <si>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</si>
  <si>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</si>
  <si>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</si>
  <si>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</si>
  <si>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</si>
  <si>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</si>
  <si>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</si>
  <si>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</si>
  <si>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</si>
  <si>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</si>
  <si>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</si>
  <si>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</si>
  <si>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</si>
  <si>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</si>
  <si>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</si>
  <si>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</si>
  <si>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</si>
  <si>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</si>
  <si>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</si>
  <si>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</si>
  <si>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</si>
  <si>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</si>
  <si>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</si>
  <si>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</si>
  <si>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</si>
  <si>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</si>
  <si>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</si>
  <si>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</si>
  <si>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</si>
  <si>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</si>
  <si>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</si>
  <si>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</si>
  <si>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</si>
  <si>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</si>
  <si>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</si>
  <si>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</si>
  <si>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</si>
  <si>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</si>
  <si>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</si>
  <si>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</si>
  <si>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</si>
  <si>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</si>
  <si>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</si>
  <si>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</si>
  <si>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</si>
  <si>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</si>
  <si>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</si>
  <si>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</si>
  <si>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</si>
  <si>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</si>
  <si>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</si>
  <si>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</si>
  <si>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</si>
  <si>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</si>
  <si>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</si>
  <si>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</si>
  <si>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</si>
  <si>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</si>
  <si>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</si>
  <si>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</si>
  <si>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</si>
  <si>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</si>
  <si>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</si>
  <si>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</si>
  <si>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</si>
  <si>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</si>
  <si>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</si>
  <si>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</si>
  <si>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</si>
  <si>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</si>
  <si>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</si>
  <si>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</si>
  <si>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</si>
  <si>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</si>
  <si>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</si>
  <si>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</si>
  <si>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</si>
  <si>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</si>
  <si>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</si>
  <si>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</si>
  <si>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</si>
  <si>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</si>
  <si>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</si>
  <si>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</si>
  <si>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</si>
  <si>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</si>
  <si>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</si>
  <si>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</si>
  <si>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</si>
  <si>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</si>
  <si>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</si>
  <si>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</si>
  <si>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</si>
  <si>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</si>
  <si>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</si>
  <si>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</si>
  <si>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</si>
  <si>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</si>
  <si>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</si>
  <si>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</si>
  <si>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</si>
  <si>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</si>
  <si>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</si>
  <si>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</si>
  <si>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</si>
  <si>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</si>
  <si>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</si>
  <si>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</si>
  <si>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</si>
  <si>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</si>
  <si>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</si>
  <si>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</si>
  <si>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</si>
  <si>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</si>
  <si>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</si>
  <si>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</si>
  <si>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</si>
  <si>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</si>
  <si>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</si>
  <si>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</si>
  <si>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</si>
  <si>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</si>
  <si>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</si>
  <si>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</si>
  <si>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</si>
  <si>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</si>
  <si>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</si>
  <si>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</si>
  <si>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</si>
  <si>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</si>
  <si>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</si>
  <si>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</si>
  <si>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</si>
  <si>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</si>
  <si>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</si>
  <si>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</si>
  <si>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</si>
  <si>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</si>
  <si>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</si>
  <si>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</si>
  <si>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</si>
  <si>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</si>
  <si>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</si>
  <si>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</si>
  <si>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</si>
  <si>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</si>
  <si>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</si>
  <si>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</si>
  <si>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</si>
  <si>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</si>
  <si>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</si>
  <si>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</si>
  <si>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</si>
  <si>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</si>
  <si>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</si>
  <si>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</si>
  <si>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</si>
  <si>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</si>
  <si>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</si>
  <si>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</si>
  <si>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</si>
  <si>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</si>
  <si>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</si>
  <si>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</si>
  <si>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</si>
  <si>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</si>
  <si>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</si>
  <si>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</si>
  <si>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</si>
  <si>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</si>
  <si>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</si>
  <si>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</si>
  <si>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</si>
  <si>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</si>
  <si>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</si>
  <si>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</si>
  <si>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</si>
  <si>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</si>
  <si>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</si>
  <si>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</si>
  <si>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</si>
  <si>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</si>
  <si>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</si>
  <si>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</si>
  <si>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</si>
  <si>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</si>
  <si>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</si>
  <si>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</si>
  <si>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</si>
  <si>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</si>
  <si>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</si>
  <si>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</si>
  <si>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</si>
  <si>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</si>
  <si>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</si>
  <si>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</si>
  <si>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</si>
  <si>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</si>
  <si>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</si>
  <si>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</si>
  <si>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</si>
  <si>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</si>
  <si>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</si>
  <si>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</si>
  <si>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</si>
  <si>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</si>
  <si>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</si>
  <si>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</si>
  <si>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</si>
  <si>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</si>
  <si>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</si>
  <si>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</si>
  <si>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</si>
  <si>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</si>
  <si>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</si>
  <si>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</si>
  <si>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</si>
  <si>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</si>
  <si>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</si>
  <si>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</si>
  <si>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</si>
  <si>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</si>
  <si>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</si>
  <si>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</si>
  <si>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</si>
  <si>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</si>
  <si>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</si>
  <si>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</si>
  <si>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</si>
  <si>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</si>
  <si>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</si>
  <si>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</si>
  <si>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</si>
  <si>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</si>
  <si>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</si>
  <si>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</si>
  <si>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</si>
  <si>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</si>
  <si>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</si>
  <si>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</si>
  <si>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</si>
  <si>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</si>
  <si>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</si>
  <si>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</si>
  <si>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</si>
  <si>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</si>
  <si>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</si>
  <si>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</si>
  <si>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</si>
  <si>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</si>
  <si>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</si>
  <si>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</si>
  <si>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</si>
  <si>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</si>
  <si>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</si>
  <si>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</si>
  <si>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</si>
  <si>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</si>
  <si>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</si>
  <si>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</si>
  <si>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</si>
  <si>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</si>
  <si>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</si>
  <si>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</si>
  <si>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</si>
  <si>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</si>
  <si>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</si>
  <si>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</si>
  <si>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</si>
  <si>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</si>
  <si>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</si>
  <si>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</si>
  <si>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</si>
  <si>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</si>
  <si>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</si>
  <si>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</si>
  <si>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</si>
  <si>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</si>
  <si>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</si>
  <si>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</si>
  <si>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</si>
  <si>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</si>
  <si>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</si>
  <si>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</si>
  <si>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</si>
  <si>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</si>
  <si>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</si>
  <si>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</si>
  <si>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</si>
  <si>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</si>
  <si>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</si>
  <si>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</si>
  <si>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</si>
  <si>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</si>
  <si>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</si>
  <si>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</si>
  <si>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</si>
  <si>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</si>
  <si>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</si>
  <si>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</si>
  <si>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</si>
  <si>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</si>
  <si>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</si>
  <si>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</si>
  <si>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</si>
  <si>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</si>
  <si>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</si>
  <si>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</si>
  <si>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</si>
  <si>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</si>
  <si>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</si>
  <si>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</si>
  <si>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</si>
  <si>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</si>
  <si>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</si>
  <si>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</si>
  <si>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</si>
  <si>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</si>
  <si>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</si>
  <si>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</si>
  <si>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</si>
  <si>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</si>
  <si>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</si>
  <si>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</si>
  <si>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</si>
  <si>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</si>
  <si>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</si>
  <si>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</si>
  <si>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</si>
  <si>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</si>
  <si>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</si>
  <si>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</si>
  <si>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</si>
  <si>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</si>
  <si>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</si>
  <si>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</si>
  <si>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</si>
  <si>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</si>
  <si>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</si>
  <si>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</si>
  <si>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</si>
  <si>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</si>
  <si>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</si>
  <si>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</si>
  <si>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</si>
  <si>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</si>
  <si>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</si>
  <si>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</si>
  <si>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</si>
  <si>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</si>
  <si>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</si>
  <si>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</si>
  <si>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</si>
  <si>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</si>
  <si>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</si>
  <si>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</si>
  <si>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</si>
  <si>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</si>
  <si>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</si>
  <si>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</si>
  <si>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</si>
  <si>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</si>
  <si>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</si>
  <si>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</si>
  <si>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</si>
  <si>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</si>
  <si>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</si>
  <si>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</si>
  <si>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</si>
  <si>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</si>
  <si>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</si>
  <si>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</si>
  <si>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</si>
  <si>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</si>
  <si>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</si>
  <si>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</si>
  <si>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</si>
  <si>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</si>
  <si>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</si>
  <si>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</si>
  <si>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</si>
  <si>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</si>
  <si>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</si>
  <si>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</si>
  <si>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</si>
  <si>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</si>
  <si>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</si>
  <si>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</si>
  <si>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</si>
  <si>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</si>
  <si>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</si>
  <si>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</si>
  <si>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</si>
  <si>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</si>
  <si>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</si>
  <si>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</si>
  <si>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</si>
  <si>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</si>
  <si>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</si>
  <si>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</si>
  <si>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</si>
  <si>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</si>
  <si>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</si>
  <si>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</si>
  <si>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</si>
  <si>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</si>
  <si>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</si>
  <si>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</si>
  <si>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</si>
  <si>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</si>
  <si>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</si>
  <si>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</si>
  <si>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</si>
  <si>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</si>
  <si>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</si>
  <si>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</si>
  <si>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</si>
  <si>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</si>
  <si>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</si>
  <si>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</si>
  <si>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</si>
  <si>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</si>
  <si>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</si>
  <si>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</si>
  <si>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</si>
  <si>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</si>
  <si>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</si>
  <si>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</si>
  <si>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</si>
  <si>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</si>
  <si>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</si>
  <si>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</si>
  <si>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</si>
  <si>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</si>
  <si>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</si>
  <si>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</si>
  <si>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</si>
  <si>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</si>
  <si>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</si>
  <si>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</si>
  <si>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</si>
  <si>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</si>
  <si>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</si>
  <si>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</si>
  <si>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</si>
  <si>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</si>
  <si>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</si>
  <si>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</si>
  <si>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</si>
  <si>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</si>
  <si>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</si>
  <si>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</si>
  <si>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</si>
  <si>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</si>
  <si>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</si>
  <si>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</si>
  <si>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</si>
  <si>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</si>
  <si>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</si>
  <si>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</si>
  <si>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</si>
  <si>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</si>
  <si>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</si>
  <si>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</si>
  <si>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</si>
  <si>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</si>
  <si>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</si>
  <si>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</si>
  <si>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</si>
  <si>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</si>
  <si>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</si>
  <si>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</si>
  <si>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</si>
  <si>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</si>
  <si>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</si>
  <si>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</si>
  <si>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</si>
  <si>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</si>
  <si>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</si>
  <si>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</si>
  <si>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</si>
  <si>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</si>
  <si>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</si>
  <si>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</si>
  <si>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</si>
  <si>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</si>
  <si>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</si>
  <si>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</si>
  <si>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</si>
  <si>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</si>
  <si>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</si>
  <si>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</si>
  <si>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</si>
  <si>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</si>
  <si>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</si>
  <si>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</si>
  <si>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</si>
  <si>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</si>
  <si>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</si>
  <si>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</si>
  <si>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</si>
  <si>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</si>
  <si>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</si>
  <si>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</si>
  <si>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</si>
  <si>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</si>
  <si>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</si>
  <si>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</si>
  <si>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</si>
  <si>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</si>
  <si>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</si>
  <si>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</si>
  <si>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</si>
  <si>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</si>
  <si>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</si>
  <si>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</si>
  <si>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</si>
  <si>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</si>
  <si>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Windsor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</si>
</sst>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A649-DD58-423B-8502-FE706F56C1DB}">
  <sheetPr transitionEvaluation="1" transitionEntry="1" codeName="Sheet1">
    <tabColor indexed="56"/>
  </sheetPr>
  <dimension ref="A1:AQ666"/>
  <sheetViews>
    <sheetView zoomScale="75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579</v>
      </c>
      <c r="C2" s="21">
        <v>579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10521.11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24500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20383.63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30904.74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24500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24500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30904.74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30904.74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24500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30904.74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24500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267478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267478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11.71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11.71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267489.71000000002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104382.09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71451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3785.91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179619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179619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12000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12000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12000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447108.71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12000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93669.42</v>
      </c>
      <c r="I189" s="18"/>
      <c r="J189" s="18"/>
      <c r="K189" s="18"/>
      <c r="L189" s="19">
        <f>SUM(F189:K189)</f>
        <v>93669.42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6312</v>
      </c>
      <c r="I196" s="18"/>
      <c r="J196" s="18"/>
      <c r="K196" s="18"/>
      <c r="L196" s="19">
        <f t="shared" si="0"/>
        <v>6312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2292.19</v>
      </c>
      <c r="I200" s="18"/>
      <c r="J200" s="18"/>
      <c r="K200" s="18"/>
      <c r="L200" s="19">
        <f t="shared" si="0"/>
        <v>2292.19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102273.61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102273.61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72243.28</v>
      </c>
      <c r="I207" s="18"/>
      <c r="J207" s="18"/>
      <c r="K207" s="18"/>
      <c r="L207" s="19">
        <f>SUM(F207:K207)</f>
        <v>72243.28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4910</v>
      </c>
      <c r="I214" s="18"/>
      <c r="J214" s="18"/>
      <c r="K214" s="18"/>
      <c r="L214" s="19">
        <f t="shared" si="2"/>
        <v>4910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1604.53</v>
      </c>
      <c r="I218" s="18"/>
      <c r="J218" s="18"/>
      <c r="K218" s="18"/>
      <c r="L218" s="19">
        <f t="shared" si="2"/>
        <v>1604.53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78757.81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78757.81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130555.44</v>
      </c>
      <c r="I225" s="18"/>
      <c r="J225" s="18"/>
      <c r="K225" s="18"/>
      <c r="L225" s="19">
        <f>SUM(F225:K225)</f>
        <v>130555.44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35472.83</v>
      </c>
      <c r="I226" s="18"/>
      <c r="J226" s="18"/>
      <c r="K226" s="18"/>
      <c r="L226" s="19">
        <f>SUM(F226:K226)</f>
        <v>35472.83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10520</v>
      </c>
      <c r="I232" s="18"/>
      <c r="J232" s="18"/>
      <c r="K232" s="18"/>
      <c r="L232" s="19">
        <f t="shared" si="4"/>
        <v>10520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3438.28</v>
      </c>
      <c r="I236" s="18"/>
      <c r="J236" s="18"/>
      <c r="K236" s="18"/>
      <c r="L236" s="19">
        <f t="shared" si="4"/>
        <v>3438.28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179986.55000000002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179986.55000000002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361017.97</v>
      </c>
      <c r="I249" s="41">
        <f t="shared" si="8"/>
        <v>0</v>
      </c>
      <c r="J249" s="41">
        <f t="shared" si="8"/>
        <v>0</v>
      </c>
      <c r="K249" s="41">
        <f t="shared" si="8"/>
        <v>0</v>
      </c>
      <c r="L249" s="41">
        <f t="shared" si="8"/>
        <v>361017.97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12000</v>
      </c>
      <c r="L258" s="19">
        <f t="shared" si="9"/>
        <v>12000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12000</v>
      </c>
      <c r="L262" s="41">
        <f t="shared" si="9"/>
        <v>12000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361017.97</v>
      </c>
      <c r="I263" s="42">
        <f t="shared" si="11"/>
        <v>0</v>
      </c>
      <c r="J263" s="42">
        <f t="shared" si="11"/>
        <v>0</v>
      </c>
      <c r="K263" s="42">
        <f t="shared" si="11"/>
        <v>12000</v>
      </c>
      <c r="L263" s="42">
        <f t="shared" si="11"/>
        <v>373017.97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12000</v>
      </c>
      <c r="H390" s="18"/>
      <c r="I390" s="18"/>
      <c r="J390" s="24" t="s">
        <v>312</v>
      </c>
      <c r="K390" s="24" t="s">
        <v>312</v>
      </c>
      <c r="L390" s="56">
        <f t="shared" si="26"/>
        <v>12000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12000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12000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12000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12000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24500</v>
      </c>
      <c r="H432" s="18"/>
      <c r="I432" s="56">
        <f t="shared" si="33"/>
        <v>24500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24500</v>
      </c>
      <c r="H438" s="13">
        <f>SUM(H431:H437)</f>
        <v>0</v>
      </c>
      <c r="I438" s="13">
        <f>SUM(I431:I437)</f>
        <v>24500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24500</v>
      </c>
      <c r="H449" s="18"/>
      <c r="I449" s="56">
        <f>SUM(F449:H449)</f>
        <v>24500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24500</v>
      </c>
      <c r="H450" s="83">
        <f>SUM(H446:H449)</f>
        <v>0</v>
      </c>
      <c r="I450" s="83">
        <f>SUM(I446:I449)</f>
        <v>24500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24500</v>
      </c>
      <c r="H451" s="42">
        <f>H444+H450</f>
        <v>0</v>
      </c>
      <c r="I451" s="42">
        <f>I444+I450</f>
        <v>24500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-43186</v>
      </c>
      <c r="G455" s="18"/>
      <c r="H455" s="18"/>
      <c r="I455" s="18"/>
      <c r="J455" s="18">
        <v>12500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447108.71</v>
      </c>
      <c r="G458" s="18"/>
      <c r="H458" s="18"/>
      <c r="I458" s="18"/>
      <c r="J458" s="18">
        <v>12000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447108.71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12000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373017.97</v>
      </c>
      <c r="G462" s="18"/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373017.97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30904.740000000049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24500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35471.83</v>
      </c>
      <c r="I513" s="18"/>
      <c r="J513" s="18"/>
      <c r="K513" s="18"/>
      <c r="L513" s="88">
        <f>SUM(F513:K513)</f>
        <v>35471.83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35471.83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35471.83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1946.68</v>
      </c>
      <c r="I523" s="18"/>
      <c r="J523" s="18"/>
      <c r="K523" s="18"/>
      <c r="L523" s="88">
        <f>SUM(F523:K523)</f>
        <v>1946.68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1946.68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1946.68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37418.51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37418.51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35471.83</v>
      </c>
      <c r="G541" s="87">
        <f>L518</f>
        <v>0</v>
      </c>
      <c r="H541" s="87">
        <f>L523</f>
        <v>1946.68</v>
      </c>
      <c r="I541" s="87">
        <f>L528</f>
        <v>0</v>
      </c>
      <c r="J541" s="87">
        <f>L533</f>
        <v>0</v>
      </c>
      <c r="K541" s="87">
        <f>SUM(F541:J541)</f>
        <v>37418.51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35471.83</v>
      </c>
      <c r="G542" s="89">
        <f t="shared" si="41"/>
        <v>0</v>
      </c>
      <c r="H542" s="89">
        <f t="shared" si="41"/>
        <v>1946.68</v>
      </c>
      <c r="I542" s="89">
        <f t="shared" si="41"/>
        <v>0</v>
      </c>
      <c r="J542" s="89">
        <f t="shared" si="41"/>
        <v>0</v>
      </c>
      <c r="K542" s="89">
        <f t="shared" si="41"/>
        <v>37418.51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93669.42</v>
      </c>
      <c r="G565" s="18">
        <v>72243.28</v>
      </c>
      <c r="H565" s="18">
        <v>130555.44</v>
      </c>
      <c r="I565" s="87">
        <f>SUM(F565:H565)</f>
        <v>296468.14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35471.83</v>
      </c>
      <c r="I569" s="87">
        <f t="shared" si="46"/>
        <v>35471.83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2292.19</v>
      </c>
      <c r="I581" s="18">
        <v>1604.53</v>
      </c>
      <c r="J581" s="18">
        <v>3438.28</v>
      </c>
      <c r="K581" s="104">
        <f t="shared" ref="K581:K587" si="47">SUM(H581:J581)</f>
        <v>7335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2292.19</v>
      </c>
      <c r="I588" s="108">
        <f>SUM(I581:I587)</f>
        <v>1604.53</v>
      </c>
      <c r="J588" s="108">
        <f>SUM(J581:J587)</f>
        <v>3438.28</v>
      </c>
      <c r="K588" s="108">
        <f>SUM(K581:K587)</f>
        <v>7335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30904.74</v>
      </c>
      <c r="H607" s="109">
        <f>SUM(F44)</f>
        <v>30904.74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24500</v>
      </c>
      <c r="H611" s="109">
        <f>SUM(J44)</f>
        <v>24500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30904.74</v>
      </c>
      <c r="H612" s="109">
        <f>F466</f>
        <v>30904.740000000049</v>
      </c>
      <c r="I612" s="121" t="s">
        <v>106</v>
      </c>
      <c r="J612" s="109">
        <f t="shared" ref="J612:J645" si="49">G612-H612</f>
        <v>-4.7293724492192268E-11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24500</v>
      </c>
      <c r="H616" s="109">
        <f>J466</f>
        <v>24500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447108.71</v>
      </c>
      <c r="H617" s="104">
        <f>SUM(F458)</f>
        <v>447108.71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12000</v>
      </c>
      <c r="H621" s="104">
        <f>SUM(J458)</f>
        <v>12000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373017.97</v>
      </c>
      <c r="H622" s="104">
        <f>SUM(F462)</f>
        <v>373017.97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12000</v>
      </c>
      <c r="H627" s="164">
        <f>SUM(J458)</f>
        <v>12000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24500</v>
      </c>
      <c r="H630" s="104">
        <f>SUM(G451)</f>
        <v>24500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24500</v>
      </c>
      <c r="H632" s="104">
        <f>SUM(I451)</f>
        <v>24500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12000</v>
      </c>
      <c r="H635" s="104">
        <f>G400</f>
        <v>12000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12000</v>
      </c>
      <c r="H636" s="104">
        <f>L400</f>
        <v>12000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7335</v>
      </c>
      <c r="H637" s="104">
        <f>L200+L218+L236</f>
        <v>7335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2292.19</v>
      </c>
      <c r="H639" s="104">
        <f>H588</f>
        <v>2292.19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1604.53</v>
      </c>
      <c r="H640" s="104">
        <f>I588</f>
        <v>1604.53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3438.28</v>
      </c>
      <c r="H641" s="104">
        <f>J588</f>
        <v>3438.28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12000</v>
      </c>
      <c r="H645" s="104">
        <f>K258+K339</f>
        <v>12000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102273.61</v>
      </c>
      <c r="G650" s="19">
        <f>(L221+L301+L351)</f>
        <v>78757.81</v>
      </c>
      <c r="H650" s="19">
        <f>(L239+L320+L352)</f>
        <v>179986.55000000002</v>
      </c>
      <c r="I650" s="19">
        <f>SUM(F650:H650)</f>
        <v>361017.97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2292.19</v>
      </c>
      <c r="G652" s="19">
        <f>(L218+L298)-(J218+J298)</f>
        <v>1604.53</v>
      </c>
      <c r="H652" s="19">
        <f>(L236+L317)-(J236+J317)</f>
        <v>3438.28</v>
      </c>
      <c r="I652" s="19">
        <f>SUM(F652:H652)</f>
        <v>7335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93669.42</v>
      </c>
      <c r="G653" s="200">
        <f>SUM(G565:G577)+SUM(I592:I594)+L602</f>
        <v>72243.28</v>
      </c>
      <c r="H653" s="200">
        <f>SUM(H565:H577)+SUM(J592:J594)+L603</f>
        <v>166027.27000000002</v>
      </c>
      <c r="I653" s="19">
        <f>SUM(F653:H653)</f>
        <v>331939.97000000003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6312</v>
      </c>
      <c r="G654" s="19">
        <f>G650-SUM(G651:G653)</f>
        <v>4910</v>
      </c>
      <c r="H654" s="19">
        <f>H650-SUM(H651:H653)</f>
        <v>10521</v>
      </c>
      <c r="I654" s="19">
        <f>I650-SUM(I651:I653)</f>
        <v>21742.999999999942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-6312</v>
      </c>
      <c r="G659" s="18">
        <v>-4910</v>
      </c>
      <c r="H659" s="18">
        <v>-10521</v>
      </c>
      <c r="I659" s="19">
        <f>SUM(F659:H659)</f>
        <v>-21743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conditionalFormatting sqref="J607:J645 H646">
    <cfRule type="cellIs" dxfId="1" priority="1" stopIfTrue="1" operator="notEqual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48A0-78C9-4BC6-854D-F3C3822062F4}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Windsor Sd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FC7C-3464-4269-BD77-39618B580320}">
  <sheetPr>
    <tabColor indexed="11"/>
  </sheetPr>
  <dimension ref="A1:I51"/>
  <sheetViews>
    <sheetView tabSelected="1" workbookViewId="0">
      <pane ySplit="4" topLeftCell="A13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Windsor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331940.97000000003</v>
      </c>
      <c r="D5" s="20">
        <f>SUM('DOE25'!L189:L192)+SUM('DOE25'!L207:L210)+SUM('DOE25'!L225:L228)-F5-G5</f>
        <v>331940.97000000003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6004.77</v>
      </c>
      <c r="D8" s="244"/>
      <c r="E8" s="20">
        <f>'DOE25'!L196+'DOE25'!L214+'DOE25'!L232-F8-G8-D9-D11</f>
        <v>6004.77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13397</v>
      </c>
      <c r="D9" s="245">
        <v>13397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2340.23</v>
      </c>
      <c r="D11" s="245">
        <v>2340.23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7335</v>
      </c>
      <c r="D15" s="20">
        <f>'DOE25'!L200+'DOE25'!L218+'DOE25'!L236-F15-G15</f>
        <v>7335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355013.2</v>
      </c>
      <c r="E33" s="247">
        <f>SUM(E5:E31)</f>
        <v>6004.77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6004.77</v>
      </c>
      <c r="E35" s="250"/>
    </row>
    <row r="36" spans="2:8" ht="12" thickTop="1" x14ac:dyDescent="0.2">
      <c r="B36" t="s">
        <v>846</v>
      </c>
      <c r="D36" s="20">
        <f>D33</f>
        <v>355013.2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E023-280E-444F-A2F0-F29561DA453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Windsor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10521.11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24500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20383.63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30904.74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24500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24500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30904.74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30904.74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24500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30904.74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24500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267478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11.71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11.71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267489.71000000002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104382.09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71451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3785.91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179619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179619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0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12000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12000</v>
      </c>
    </row>
    <row r="96" spans="1:7" ht="12.75" thickTop="1" thickBot="1" x14ac:dyDescent="0.25">
      <c r="A96" s="33" t="s">
        <v>796</v>
      </c>
      <c r="C96" s="86">
        <f>C55+C73+C83+C95</f>
        <v>447108.71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12000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296468.14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35472.83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331940.97000000003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21742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7335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29077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12000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373017.97000000003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253D-D541-4E62-9B63-444B64A4972A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Windsor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296468</v>
      </c>
      <c r="D10" s="182">
        <f>ROUND((C10/$C$28)*100,1)</f>
        <v>82.1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35473</v>
      </c>
      <c r="D11" s="182">
        <f>ROUND((C11/$C$28)*100,1)</f>
        <v>9.8000000000000007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21742</v>
      </c>
      <c r="D17" s="182">
        <f t="shared" si="0"/>
        <v>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7335</v>
      </c>
      <c r="D21" s="182">
        <f t="shared" si="0"/>
        <v>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361018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361018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267478</v>
      </c>
      <c r="D35" s="182">
        <f t="shared" ref="D35:D40" si="1">ROUND((C35/$C$41)*100,1)</f>
        <v>59.8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11.710000000020955</v>
      </c>
      <c r="D36" s="182">
        <f t="shared" si="1"/>
        <v>0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179619</v>
      </c>
      <c r="D37" s="182">
        <f t="shared" si="1"/>
        <v>40.200000000000003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0</v>
      </c>
      <c r="D39" s="182">
        <f t="shared" si="1"/>
        <v>0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447108.71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3085-41CC-46FB-B3CA-1F1351D5A7DE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Windsor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2011-04-13T17:56:02Z</cp:lastPrinted>
  <dcterms:created xsi:type="dcterms:W3CDTF">1997-12-04T19:04:30Z</dcterms:created>
  <dcterms:modified xsi:type="dcterms:W3CDTF">2025-01-16T15:38:40Z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