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120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A22" i="12" s="1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62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G111" i="1" s="1"/>
  <c r="H59" i="1"/>
  <c r="I59" i="1"/>
  <c r="F78" i="1"/>
  <c r="F93" i="1"/>
  <c r="F110" i="1"/>
  <c r="G110" i="1"/>
  <c r="H78" i="1"/>
  <c r="H93" i="1"/>
  <c r="H110" i="1"/>
  <c r="I110" i="1"/>
  <c r="J110" i="1"/>
  <c r="J111" i="1" s="1"/>
  <c r="F120" i="1"/>
  <c r="F135" i="1"/>
  <c r="F139" i="1" s="1"/>
  <c r="G120" i="1"/>
  <c r="G135" i="1"/>
  <c r="H120" i="1"/>
  <c r="H135" i="1"/>
  <c r="I120" i="1"/>
  <c r="I135" i="1"/>
  <c r="I139" i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5" i="10"/>
  <c r="C4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/>
  <c r="I458" i="1"/>
  <c r="J47" i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D80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G158" i="2" s="1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J617" i="1" s="1"/>
  <c r="H19" i="1"/>
  <c r="I19" i="1"/>
  <c r="G619" i="1" s="1"/>
  <c r="F32" i="1"/>
  <c r="G32" i="1"/>
  <c r="H32" i="1"/>
  <c r="I32" i="1"/>
  <c r="I51" i="1" s="1"/>
  <c r="H619" i="1" s="1"/>
  <c r="F50" i="1"/>
  <c r="G50" i="1"/>
  <c r="G51" i="1" s="1"/>
  <c r="H617" i="1" s="1"/>
  <c r="H50" i="1"/>
  <c r="I50" i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G256" i="1" s="1"/>
  <c r="G270" i="1" s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/>
  <c r="J351" i="1" s="1"/>
  <c r="K336" i="1"/>
  <c r="K337" i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L380" i="1"/>
  <c r="L381" i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H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H641" i="1" s="1"/>
  <c r="F469" i="1"/>
  <c r="G469" i="1"/>
  <c r="H469" i="1"/>
  <c r="I469" i="1"/>
  <c r="I475" i="1" s="1"/>
  <c r="H624" i="1" s="1"/>
  <c r="J469" i="1"/>
  <c r="F473" i="1"/>
  <c r="G473" i="1"/>
  <c r="H473" i="1"/>
  <c r="I473" i="1"/>
  <c r="J473" i="1"/>
  <c r="J475" i="1" s="1"/>
  <c r="H625" i="1" s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G544" i="1" s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9" i="1" s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K570" i="1" s="1"/>
  <c r="L566" i="1"/>
  <c r="L567" i="1"/>
  <c r="L569" i="1" s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7" i="1" s="1"/>
  <c r="G646" i="1" s="1"/>
  <c r="J646" i="1" s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8" i="1"/>
  <c r="G621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8" i="1"/>
  <c r="G639" i="1"/>
  <c r="J639" i="1" s="1"/>
  <c r="G640" i="1"/>
  <c r="J640" i="1" s="1"/>
  <c r="H640" i="1"/>
  <c r="G641" i="1"/>
  <c r="J641" i="1" s="1"/>
  <c r="G642" i="1"/>
  <c r="H642" i="1"/>
  <c r="G643" i="1"/>
  <c r="J643" i="1" s="1"/>
  <c r="H643" i="1"/>
  <c r="H646" i="1"/>
  <c r="G648" i="1"/>
  <c r="G649" i="1"/>
  <c r="J649" i="1" s="1"/>
  <c r="G650" i="1"/>
  <c r="J650" i="1" s="1"/>
  <c r="G651" i="1"/>
  <c r="H651" i="1"/>
  <c r="J651" i="1"/>
  <c r="G652" i="1"/>
  <c r="H652" i="1"/>
  <c r="J652" i="1" s="1"/>
  <c r="G653" i="1"/>
  <c r="H653" i="1"/>
  <c r="J653" i="1" s="1"/>
  <c r="H654" i="1"/>
  <c r="J654" i="1" s="1"/>
  <c r="F191" i="1"/>
  <c r="K256" i="1"/>
  <c r="K270" i="1" s="1"/>
  <c r="C18" i="2"/>
  <c r="F31" i="2"/>
  <c r="C26" i="10"/>
  <c r="L327" i="1"/>
  <c r="H659" i="1"/>
  <c r="H663" i="1" s="1"/>
  <c r="H666" i="1" s="1"/>
  <c r="L350" i="1"/>
  <c r="I661" i="1"/>
  <c r="L289" i="1"/>
  <c r="F659" i="1" s="1"/>
  <c r="A31" i="12"/>
  <c r="C69" i="2"/>
  <c r="A40" i="12"/>
  <c r="D12" i="13"/>
  <c r="C12" i="13"/>
  <c r="D61" i="2"/>
  <c r="D62" i="2" s="1"/>
  <c r="E49" i="2"/>
  <c r="D18" i="13"/>
  <c r="C18" i="13" s="1"/>
  <c r="D15" i="13"/>
  <c r="C15" i="13" s="1"/>
  <c r="D7" i="13"/>
  <c r="C7" i="13" s="1"/>
  <c r="D18" i="2"/>
  <c r="E18" i="2"/>
  <c r="D17" i="13"/>
  <c r="C17" i="13" s="1"/>
  <c r="D6" i="13"/>
  <c r="C6" i="13" s="1"/>
  <c r="E8" i="13"/>
  <c r="C8" i="13" s="1"/>
  <c r="C90" i="2"/>
  <c r="F77" i="2"/>
  <c r="F61" i="2"/>
  <c r="F62" i="2" s="1"/>
  <c r="D31" i="2"/>
  <c r="C127" i="2"/>
  <c r="C77" i="2"/>
  <c r="D49" i="2"/>
  <c r="D50" i="2"/>
  <c r="F49" i="2"/>
  <c r="F50" i="2" s="1"/>
  <c r="F18" i="2"/>
  <c r="G162" i="2"/>
  <c r="E114" i="2"/>
  <c r="G102" i="2"/>
  <c r="E102" i="2"/>
  <c r="C102" i="2"/>
  <c r="D90" i="2"/>
  <c r="F90" i="2"/>
  <c r="E61" i="2"/>
  <c r="E62" i="2" s="1"/>
  <c r="C61" i="2"/>
  <c r="C62" i="2" s="1"/>
  <c r="E31" i="2"/>
  <c r="E50" i="2" s="1"/>
  <c r="C31" i="2"/>
  <c r="G61" i="2"/>
  <c r="D29" i="13"/>
  <c r="C29" i="13" s="1"/>
  <c r="D19" i="13"/>
  <c r="C19" i="13" s="1"/>
  <c r="D14" i="13"/>
  <c r="C14" i="13" s="1"/>
  <c r="E13" i="13"/>
  <c r="C13" i="13" s="1"/>
  <c r="C80" i="2"/>
  <c r="E77" i="2"/>
  <c r="J256" i="1"/>
  <c r="H111" i="1"/>
  <c r="F111" i="1"/>
  <c r="J638" i="1"/>
  <c r="L418" i="1"/>
  <c r="C7" i="10"/>
  <c r="I168" i="1"/>
  <c r="H168" i="1"/>
  <c r="J642" i="1"/>
  <c r="H475" i="1"/>
  <c r="H623" i="1" s="1"/>
  <c r="F475" i="1"/>
  <c r="H621" i="1" s="1"/>
  <c r="J621" i="1" s="1"/>
  <c r="G475" i="1"/>
  <c r="H622" i="1" s="1"/>
  <c r="G337" i="1"/>
  <c r="G351" i="1" s="1"/>
  <c r="C23" i="10"/>
  <c r="F168" i="1"/>
  <c r="J139" i="1"/>
  <c r="H256" i="1"/>
  <c r="H270" i="1" s="1"/>
  <c r="F663" i="1"/>
  <c r="F671" i="1" s="1"/>
  <c r="G12" i="2"/>
  <c r="I551" i="1"/>
  <c r="K548" i="1"/>
  <c r="K549" i="1"/>
  <c r="G22" i="2"/>
  <c r="G31" i="2" s="1"/>
  <c r="J32" i="1"/>
  <c r="J551" i="1"/>
  <c r="H551" i="1"/>
  <c r="C29" i="10"/>
  <c r="I660" i="1"/>
  <c r="H139" i="1"/>
  <c r="L400" i="1"/>
  <c r="C138" i="2"/>
  <c r="L392" i="1"/>
  <c r="A13" i="12"/>
  <c r="F22" i="13"/>
  <c r="H25" i="13"/>
  <c r="H33" i="13" s="1"/>
  <c r="J633" i="1"/>
  <c r="L336" i="1"/>
  <c r="H337" i="1"/>
  <c r="H351" i="1" s="1"/>
  <c r="F337" i="1"/>
  <c r="F351" i="1" s="1"/>
  <c r="H191" i="1"/>
  <c r="F551" i="1"/>
  <c r="C35" i="10"/>
  <c r="L308" i="1"/>
  <c r="G659" i="1" s="1"/>
  <c r="G663" i="1" s="1"/>
  <c r="G671" i="1" s="1"/>
  <c r="D5" i="13"/>
  <c r="C5" i="13" s="1"/>
  <c r="E16" i="13"/>
  <c r="C16" i="13" s="1"/>
  <c r="C49" i="2"/>
  <c r="C50" i="2"/>
  <c r="I570" i="1"/>
  <c r="J635" i="1"/>
  <c r="G36" i="2"/>
  <c r="C39" i="10"/>
  <c r="H544" i="1"/>
  <c r="K550" i="1"/>
  <c r="K551" i="1"/>
  <c r="C22" i="13"/>
  <c r="F33" i="13"/>
  <c r="C137" i="2"/>
  <c r="L407" i="1"/>
  <c r="G636" i="1" s="1"/>
  <c r="J636" i="1" s="1"/>
  <c r="D31" i="13"/>
  <c r="C31" i="13" s="1"/>
  <c r="C25" i="13"/>
  <c r="H645" i="1"/>
  <c r="G666" i="1"/>
  <c r="G46" i="2"/>
  <c r="J50" i="1"/>
  <c r="G625" i="1" s="1"/>
  <c r="J625" i="1" s="1"/>
  <c r="G8" i="2"/>
  <c r="J192" i="1"/>
  <c r="G630" i="1" s="1"/>
  <c r="J630" i="1" s="1"/>
  <c r="J51" i="1"/>
  <c r="H620" i="1" s="1"/>
  <c r="F51" i="1"/>
  <c r="H616" i="1" s="1"/>
  <c r="J616" i="1" s="1"/>
  <c r="H671" i="1"/>
  <c r="D33" i="13"/>
  <c r="D36" i="13" s="1"/>
  <c r="J619" i="1" l="1"/>
  <c r="C36" i="10"/>
  <c r="J270" i="1"/>
  <c r="H647" i="1"/>
  <c r="L564" i="1"/>
  <c r="L570" i="1" s="1"/>
  <c r="J570" i="1"/>
  <c r="H570" i="1"/>
  <c r="F570" i="1"/>
  <c r="F544" i="1"/>
  <c r="K544" i="1"/>
  <c r="I544" i="1"/>
  <c r="L544" i="1"/>
  <c r="J544" i="1"/>
  <c r="I337" i="1"/>
  <c r="I351" i="1" s="1"/>
  <c r="L255" i="1"/>
  <c r="L256" i="1" s="1"/>
  <c r="L270" i="1" s="1"/>
  <c r="G631" i="1" s="1"/>
  <c r="J631" i="1" s="1"/>
  <c r="I256" i="1"/>
  <c r="I270" i="1" s="1"/>
  <c r="B163" i="2"/>
  <c r="K502" i="1"/>
  <c r="G161" i="2"/>
  <c r="G159" i="2"/>
  <c r="G157" i="2"/>
  <c r="G156" i="2"/>
  <c r="E143" i="2"/>
  <c r="F143" i="2"/>
  <c r="F144" i="2" s="1"/>
  <c r="E127" i="2"/>
  <c r="E144" i="2" s="1"/>
  <c r="D144" i="2"/>
  <c r="F102" i="2"/>
  <c r="G17" i="2"/>
  <c r="G18" i="2" s="1"/>
  <c r="J19" i="1"/>
  <c r="G620" i="1" s="1"/>
  <c r="G645" i="1"/>
  <c r="J645" i="1" s="1"/>
  <c r="I659" i="1"/>
  <c r="F666" i="1"/>
  <c r="L337" i="1"/>
  <c r="L351" i="1" s="1"/>
  <c r="G632" i="1" s="1"/>
  <c r="J632" i="1" s="1"/>
  <c r="E33" i="13"/>
  <c r="D35" i="13" s="1"/>
  <c r="J622" i="1"/>
  <c r="H192" i="1"/>
  <c r="G628" i="1" s="1"/>
  <c r="J628" i="1" s="1"/>
  <c r="C103" i="2"/>
  <c r="F80" i="2"/>
  <c r="F103" i="2" s="1"/>
  <c r="G644" i="1"/>
  <c r="J644" i="1" s="1"/>
  <c r="G622" i="1"/>
  <c r="K604" i="1"/>
  <c r="G647" i="1" s="1"/>
  <c r="J647" i="1" s="1"/>
  <c r="K499" i="1"/>
  <c r="J624" i="1"/>
  <c r="L432" i="1"/>
  <c r="L426" i="1"/>
  <c r="L433" i="1" s="1"/>
  <c r="G637" i="1" s="1"/>
  <c r="J637" i="1" s="1"/>
  <c r="I433" i="1"/>
  <c r="G191" i="1"/>
  <c r="I191" i="1"/>
  <c r="H51" i="1"/>
  <c r="H618" i="1" s="1"/>
  <c r="J618" i="1" s="1"/>
  <c r="G623" i="1"/>
  <c r="J623" i="1" s="1"/>
  <c r="G139" i="1"/>
  <c r="C38" i="10" s="1"/>
  <c r="I111" i="1"/>
  <c r="I192" i="1" s="1"/>
  <c r="G629" i="1" s="1"/>
  <c r="J629" i="1" s="1"/>
  <c r="L361" i="1"/>
  <c r="G634" i="1" s="1"/>
  <c r="J634" i="1" s="1"/>
  <c r="G49" i="2"/>
  <c r="G50" i="2" s="1"/>
  <c r="C140" i="2"/>
  <c r="C143" i="2" s="1"/>
  <c r="C144" i="2" s="1"/>
  <c r="E80" i="2"/>
  <c r="E103" i="2" s="1"/>
  <c r="J648" i="1"/>
  <c r="G570" i="1"/>
  <c r="G433" i="1"/>
  <c r="J433" i="1"/>
  <c r="F433" i="1"/>
  <c r="D102" i="2"/>
  <c r="D103" i="2" s="1"/>
  <c r="G80" i="2"/>
  <c r="G103" i="2" s="1"/>
  <c r="G33" i="13"/>
  <c r="J620" i="1"/>
  <c r="F192" i="1"/>
  <c r="G626" i="1" s="1"/>
  <c r="J626" i="1" s="1"/>
  <c r="G163" i="2"/>
  <c r="I662" i="1"/>
  <c r="C27" i="10"/>
  <c r="G160" i="2"/>
  <c r="G551" i="1"/>
  <c r="C28" i="10"/>
  <c r="G192" i="1" l="1"/>
  <c r="G627" i="1" s="1"/>
  <c r="C41" i="10"/>
  <c r="I663" i="1"/>
  <c r="I671" i="1" s="1"/>
  <c r="I666" i="1"/>
  <c r="D27" i="10"/>
  <c r="C30" i="10"/>
  <c r="D26" i="10"/>
  <c r="D13" i="10"/>
  <c r="D24" i="10"/>
  <c r="D21" i="10"/>
  <c r="D15" i="10"/>
  <c r="D18" i="10"/>
  <c r="D20" i="10"/>
  <c r="D22" i="10"/>
  <c r="D23" i="10"/>
  <c r="D17" i="10"/>
  <c r="D19" i="10"/>
  <c r="D12" i="10"/>
  <c r="D11" i="10"/>
  <c r="D10" i="10"/>
  <c r="D25" i="10"/>
  <c r="D16" i="10"/>
  <c r="D35" i="10" l="1"/>
  <c r="D40" i="10"/>
  <c r="D37" i="10"/>
  <c r="D39" i="10"/>
  <c r="D36" i="10"/>
  <c r="D38" i="10"/>
  <c r="J627" i="1"/>
  <c r="H655" i="1"/>
  <c r="D28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<sst xmlns="http://schemas.openxmlformats.org/spreadsheetml/2006/main" count="3980" uniqueCount="931">
  <si>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</si>
  <si>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</si>
  <si>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</si>
  <si>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</si>
  <si>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</si>
  <si>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</si>
  <si>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</si>
  <si>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</si>
  <si>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</si>
  <si>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</si>
  <si>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</si>
  <si>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</si>
  <si>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</si>
  <si>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</si>
  <si>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</si>
  <si>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</si>
  <si>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</si>
  <si>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</si>
  <si>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</si>
  <si>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</si>
  <si>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</si>
  <si>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</si>
  <si>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</si>
  <si>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</si>
  <si>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</si>
  <si>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</si>
  <si>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</si>
  <si>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</si>
  <si>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</si>
  <si>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</si>
  <si>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</si>
  <si>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</si>
  <si>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</si>
  <si>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</si>
  <si>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</si>
  <si>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</si>
  <si>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</si>
  <si>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</si>
  <si>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</si>
  <si>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</si>
  <si>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</si>
  <si>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</si>
  <si>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</si>
  <si>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</si>
  <si>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</si>
  <si>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</si>
  <si>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</si>
  <si>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</si>
  <si>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</si>
  <si>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</si>
  <si>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</si>
  <si>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</si>
  <si>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</si>
  <si>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</si>
  <si>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</si>
  <si>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</si>
  <si>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</si>
  <si>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</si>
  <si>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</si>
  <si>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</si>
  <si>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</si>
  <si>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</si>
  <si>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</si>
  <si>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</si>
  <si>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</si>
  <si>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</si>
  <si>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</si>
  <si>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</si>
  <si>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</si>
  <si>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</si>
  <si>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</si>
  <si>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</si>
  <si>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</si>
  <si>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</si>
  <si>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</si>
  <si>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</si>
  <si>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</si>
  <si>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</si>
  <si>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</si>
  <si>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</si>
  <si>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</si>
  <si>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</si>
  <si>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</si>
  <si>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</si>
  <si>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</si>
  <si>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</si>
  <si>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</si>
  <si>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</si>
  <si>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</si>
  <si>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</si>
  <si>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</si>
  <si>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</si>
  <si>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</si>
  <si>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</si>
  <si>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</si>
  <si>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</si>
  <si>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</si>
  <si>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</si>
  <si>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</si>
  <si>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</si>
  <si>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</si>
  <si>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</si>
  <si>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</si>
  <si>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</si>
  <si>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</si>
  <si>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</si>
  <si>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</si>
  <si>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</si>
  <si>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</si>
  <si>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</si>
  <si>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</si>
  <si>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</si>
  <si>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</si>
  <si>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</si>
  <si>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</si>
  <si>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</si>
  <si>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</si>
  <si>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</si>
  <si>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</si>
  <si>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</si>
  <si>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</si>
  <si>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</si>
  <si>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</si>
  <si>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</si>
  <si>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</si>
  <si>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</si>
  <si>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</si>
  <si>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</si>
  <si>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</si>
  <si>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</si>
  <si>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</si>
  <si>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</si>
  <si>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</si>
  <si>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</si>
  <si>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</si>
  <si>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</si>
  <si>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</si>
  <si>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</si>
  <si>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</si>
  <si>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</si>
  <si>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</si>
  <si>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</si>
  <si>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</si>
  <si>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</si>
  <si>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</si>
  <si>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</si>
  <si>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</si>
  <si>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</si>
  <si>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</si>
  <si>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</si>
  <si>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</si>
  <si>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</si>
  <si>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</si>
  <si>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</si>
  <si>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</si>
  <si>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</si>
  <si>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</si>
  <si>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</si>
  <si>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</si>
  <si>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</si>
  <si>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</si>
  <si>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</si>
  <si>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</si>
  <si>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</si>
  <si>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</si>
  <si>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</si>
  <si>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</si>
  <si>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</si>
  <si>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</si>
  <si>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</si>
  <si>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</si>
  <si>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</si>
  <si>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</si>
  <si>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</si>
  <si>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</si>
  <si>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</si>
  <si>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</si>
  <si>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</si>
  <si>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</si>
  <si>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</si>
  <si>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</si>
  <si>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</si>
  <si>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</si>
  <si>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</si>
  <si>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</si>
  <si>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</si>
  <si>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</si>
  <si>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</si>
  <si>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</si>
  <si>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</si>
  <si>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</si>
  <si>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</si>
  <si>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</si>
  <si>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</si>
  <si>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</si>
  <si>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</si>
  <si>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</si>
  <si>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</si>
  <si>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</si>
  <si>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</si>
  <si>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</si>
  <si>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</si>
  <si>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</si>
  <si>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</si>
  <si>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</si>
  <si>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</si>
  <si>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</si>
  <si>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</si>
  <si>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</si>
  <si>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</si>
  <si>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</si>
  <si>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</si>
  <si>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</si>
  <si>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</si>
  <si>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</si>
  <si>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</si>
  <si>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</si>
  <si>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</si>
  <si>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</si>
  <si>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</si>
  <si>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</si>
  <si>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</si>
  <si>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</si>
  <si>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</si>
  <si>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</si>
  <si>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</si>
  <si>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</si>
  <si>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</si>
  <si>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</si>
  <si>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</si>
  <si>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</si>
  <si>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</si>
  <si>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</si>
  <si>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</si>
  <si>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</si>
  <si>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</si>
  <si>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</si>
  <si>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</si>
  <si>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</si>
  <si>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</si>
  <si>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</si>
  <si>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</si>
  <si>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</si>
  <si>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</si>
  <si>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</si>
  <si>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</si>
  <si>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</si>
  <si>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</si>
  <si>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</si>
  <si>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</si>
  <si>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</si>
  <si>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</si>
  <si>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</si>
  <si>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</si>
  <si>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</si>
  <si>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</si>
  <si>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</si>
  <si>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</si>
  <si>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</si>
  <si>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</si>
  <si>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</si>
  <si>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</si>
  <si>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</si>
  <si>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</si>
  <si>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</si>
  <si>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</si>
  <si>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</si>
  <si>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</si>
  <si>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</si>
  <si>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</si>
  <si>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</si>
  <si>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</si>
  <si>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</si>
  <si>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</si>
  <si>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</si>
  <si>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</si>
  <si>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</si>
  <si>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</si>
  <si>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</si>
  <si>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</si>
  <si>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</si>
  <si>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</si>
  <si>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</si>
  <si>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</si>
  <si>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</si>
  <si>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</si>
  <si>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</si>
  <si>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</si>
  <si>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</si>
  <si>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</si>
  <si>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</si>
  <si>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</si>
  <si>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</si>
  <si>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</si>
  <si>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</si>
  <si>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</si>
  <si>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</si>
  <si>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</si>
  <si>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</si>
  <si>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</si>
  <si>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</si>
  <si>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</si>
  <si>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</si>
  <si>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</si>
  <si>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</si>
  <si>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</si>
  <si>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</si>
  <si>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</si>
  <si>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</si>
  <si>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</si>
  <si>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</si>
  <si>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</si>
  <si>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</si>
  <si>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</si>
  <si>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</si>
  <si>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</si>
  <si>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</si>
  <si>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</si>
  <si>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</si>
  <si>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</si>
  <si>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</si>
  <si>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</si>
  <si>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</si>
  <si>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</si>
  <si>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</si>
  <si>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</si>
  <si>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</si>
  <si>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</si>
  <si>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</si>
  <si>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</si>
  <si>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</si>
  <si>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</si>
  <si>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</si>
  <si>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</si>
  <si>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</si>
  <si>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</si>
  <si>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</si>
  <si>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</si>
  <si>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</si>
  <si>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</si>
  <si>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</si>
  <si>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</si>
  <si>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</si>
  <si>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</si>
  <si>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</si>
  <si>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</si>
  <si>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</si>
  <si>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</si>
  <si>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</si>
  <si>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</si>
  <si>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</si>
  <si>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</si>
  <si>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</si>
  <si>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</si>
  <si>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</si>
  <si>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</si>
  <si>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</si>
  <si>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</si>
  <si>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</si>
  <si>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</si>
  <si>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</si>
  <si>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</si>
  <si>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</si>
  <si>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</si>
  <si>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</si>
  <si>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</si>
  <si>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</si>
  <si>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</si>
  <si>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</si>
  <si>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</si>
  <si>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</si>
  <si>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</si>
  <si>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</si>
  <si>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</si>
  <si>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</si>
  <si>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</si>
  <si>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</si>
  <si>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</si>
  <si>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</si>
  <si>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</si>
  <si>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</si>
  <si>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</si>
  <si>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</si>
  <si>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</si>
  <si>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</si>
  <si>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</si>
  <si>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</si>
  <si>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</si>
  <si>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</si>
  <si>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</si>
  <si>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</si>
  <si>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</si>
  <si>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</si>
  <si>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</si>
  <si>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</si>
  <si>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</si>
  <si>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</si>
  <si>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</si>
  <si>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</si>
  <si>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</si>
  <si>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</si>
  <si>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</si>
  <si>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</si>
  <si>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</si>
  <si>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</si>
  <si>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</si>
  <si>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</si>
  <si>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</si>
  <si>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</si>
  <si>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</si>
  <si>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</si>
  <si>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</si>
  <si>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</si>
  <si>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</si>
  <si>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</si>
  <si>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</si>
  <si>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</si>
  <si>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</si>
  <si>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</si>
  <si>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</si>
  <si>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</si>
  <si>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</si>
  <si>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</si>
  <si>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</si>
  <si>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</si>
  <si>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</si>
  <si>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</si>
  <si>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</si>
  <si>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</si>
  <si>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</si>
  <si>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</si>
  <si>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</si>
  <si>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</si>
  <si>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</si>
  <si>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</si>
  <si>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</si>
  <si>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</si>
  <si>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</si>
  <si>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</si>
  <si>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</si>
  <si>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</si>
  <si>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</si>
  <si>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</si>
  <si>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</si>
  <si>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</si>
  <si>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</si>
  <si>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</si>
  <si>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</si>
  <si>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</si>
  <si>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</si>
  <si>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</si>
  <si>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</si>
  <si>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</si>
  <si>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</si>
  <si>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</si>
  <si>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</si>
  <si>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</si>
  <si>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</si>
  <si>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</si>
  <si>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</si>
  <si>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</si>
  <si>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</si>
  <si>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</si>
  <si>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</si>
  <si>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</si>
  <si>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</si>
  <si>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</si>
  <si>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</si>
  <si>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</si>
  <si>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</si>
  <si>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</si>
  <si>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</si>
  <si>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</si>
  <si>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</si>
  <si>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</si>
  <si>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</si>
  <si>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</si>
  <si>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</si>
  <si>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</si>
  <si>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</si>
  <si>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</si>
  <si>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</si>
  <si>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</si>
  <si>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</si>
  <si>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</si>
  <si>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</si>
  <si>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</si>
  <si>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</si>
  <si>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</si>
  <si>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</si>
  <si>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</si>
  <si>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</si>
  <si>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</si>
  <si>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</si>
  <si>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</si>
  <si>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</si>
  <si>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</si>
  <si>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</si>
  <si>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</si>
  <si>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</si>
  <si>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</si>
  <si>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</si>
  <si>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</si>
  <si>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</si>
  <si>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</si>
  <si>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</si>
  <si>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</si>
  <si>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</si>
  <si>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</si>
  <si>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</si>
  <si>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</si>
  <si>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</si>
  <si>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</si>
  <si>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</si>
  <si>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</si>
  <si>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</si>
  <si>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</si>
  <si>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</si>
  <si>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</si>
  <si>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</si>
  <si>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</si>
  <si>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</si>
  <si>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</si>
  <si>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</si>
  <si>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</si>
  <si>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</si>
  <si>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</si>
  <si>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</si>
  <si>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</si>
  <si>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</si>
  <si>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</si>
  <si>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</si>
  <si>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</si>
  <si>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</si>
  <si>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</si>
  <si>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</si>
  <si>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</si>
  <si>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</si>
  <si>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</si>
  <si>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</si>
  <si>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</si>
  <si>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</si>
  <si>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</si>
  <si>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</si>
  <si>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</si>
  <si>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</si>
  <si>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</si>
  <si>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</si>
  <si>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</si>
  <si>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</si>
  <si>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</si>
  <si>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</si>
  <si>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</si>
  <si>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</si>
  <si>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</si>
  <si>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</si>
  <si>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</si>
  <si>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</si>
  <si>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</si>
  <si>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</si>
  <si>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</si>
  <si>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</si>
  <si>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</si>
  <si>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</si>
  <si>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</si>
  <si>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</si>
  <si>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</si>
  <si>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</si>
  <si>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</si>
  <si>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</si>
  <si>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</si>
  <si>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</si>
  <si>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</si>
  <si>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</si>
  <si>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</si>
  <si>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</si>
  <si>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</si>
  <si>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</si>
  <si>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</si>
  <si>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</si>
  <si>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</si>
  <si>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</si>
  <si>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</si>
  <si>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</si>
  <si>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</si>
  <si>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</si>
  <si>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</si>
  <si>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</si>
  <si>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</si>
  <si>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</si>
  <si>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</si>
  <si>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</si>
  <si>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</si>
  <si>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</si>
  <si>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</si>
  <si>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</si>
  <si>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</si>
  <si>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</si>
  <si>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</si>
  <si>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</si>
  <si>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</si>
  <si>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</si>
  <si>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</si>
  <si>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</si>
  <si>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</si>
  <si>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</si>
  <si>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</si>
  <si>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</si>
  <si>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</si>
  <si>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</si>
  <si>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</si>
  <si>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</si>
  <si>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</si>
  <si>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</si>
  <si>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</si>
  <si>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</si>
  <si>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</si>
  <si>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</si>
  <si>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</si>
  <si>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</si>
  <si>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</si>
  <si>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</si>
  <si>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</si>
  <si>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</si>
  <si>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</si>
  <si>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</si>
  <si>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</si>
  <si>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</si>
  <si>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</si>
  <si>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</si>
  <si>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</si>
  <si>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</si>
  <si>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</si>
  <si>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</si>
  <si>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</si>
  <si>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</si>
  <si>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</si>
  <si>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</si>
  <si>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</si>
  <si>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</si>
  <si>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</si>
  <si>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</si>
  <si>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</si>
  <si>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</si>
  <si>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</si>
  <si>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</si>
  <si>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</si>
  <si>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</si>
  <si>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</si>
  <si>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</si>
  <si>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</si>
  <si>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</si>
  <si>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</si>
  <si>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</si>
  <si>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</si>
  <si>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</si>
  <si>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</si>
  <si>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</si>
  <si>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</si>
  <si>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</si>
  <si>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</si>
  <si>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</si>
  <si>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</si>
  <si>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</si>
  <si>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</si>
  <si>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</si>
  <si>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</si>
  <si>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</si>
  <si>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</si>
  <si>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</si>
  <si>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</si>
  <si>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</si>
  <si>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</si>
  <si>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</si>
  <si>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</si>
  <si>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</si>
  <si>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</si>
  <si>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</si>
  <si>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</si>
  <si>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</si>
  <si>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</si>
  <si>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</si>
  <si>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</si>
  <si>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</si>
  <si>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</si>
  <si>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</si>
  <si>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</si>
  <si>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</si>
  <si>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</si>
  <si>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</si>
  <si>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</si>
  <si>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</si>
  <si>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</si>
  <si>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</si>
  <si>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</si>
  <si>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</si>
  <si>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</si>
  <si>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</si>
  <si>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</si>
  <si>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</si>
  <si>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</si>
  <si>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</si>
  <si>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</si>
  <si>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</si>
  <si>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</si>
  <si>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</si>
  <si>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</si>
  <si>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</si>
  <si>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</si>
  <si>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</si>
  <si>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</si>
  <si>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</si>
  <si>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</si>
  <si>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</si>
  <si>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</si>
  <si>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</si>
  <si>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</si>
  <si>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</si>
  <si>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</si>
  <si>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</si>
  <si>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</si>
  <si>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</si>
  <si>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</si>
  <si>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</si>
  <si>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</si>
  <si>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</si>
  <si>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</si>
  <si>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</si>
  <si>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</si>
  <si>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</si>
  <si>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</si>
  <si>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</si>
  <si>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</si>
  <si>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</si>
  <si>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</si>
  <si>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</si>
  <si>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</si>
  <si>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</si>
  <si>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</si>
  <si>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</si>
  <si>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</si>
  <si>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</si>
  <si>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</si>
  <si>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</si>
  <si>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</si>
  <si>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</si>
  <si>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</si>
  <si>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</si>
  <si>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</si>
  <si>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</si>
  <si>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</si>
  <si>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</si>
  <si>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</si>
  <si>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</si>
  <si>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</si>
  <si>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</si>
  <si>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</si>
  <si>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</si>
  <si>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</si>
  <si>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</si>
  <si>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</si>
  <si>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</si>
  <si>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</si>
  <si>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</si>
  <si>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</si>
  <si>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</si>
  <si>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</si>
  <si>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</si>
  <si>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</si>
  <si>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</si>
  <si>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</si>
  <si>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</si>
  <si>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</si>
  <si>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</si>
  <si>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</si>
  <si>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</si>
  <si>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</si>
  <si>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</si>
  <si>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</si>
  <si>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</si>
  <si>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</si>
  <si>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</si>
  <si>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</si>
  <si>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</si>
  <si>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</si>
  <si>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</si>
  <si>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</si>
  <si>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</si>
  <si>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</si>
  <si>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</si>
  <si>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</si>
  <si>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</si>
  <si>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</si>
  <si>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</si>
  <si>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</si>
  <si>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</si>
  <si>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</si>
  <si>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</si>
  <si>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</si>
  <si>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</si>
  <si>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</si>
  <si>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</si>
  <si>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</si>
  <si>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</si>
  <si>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</si>
  <si>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</si>
  <si>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</si>
  <si>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</si>
  <si>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</si>
  <si>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</si>
  <si>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</si>
  <si>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</si>
  <si>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</si>
  <si>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</si>
  <si>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</si>
  <si>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</si>
  <si>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</si>
  <si>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</si>
  <si>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</si>
  <si>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</si>
  <si>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</si>
  <si>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</si>
  <si>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</si>
  <si>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</si>
  <si>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</si>
  <si>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</si>
  <si>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</si>
  <si>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</si>
  <si>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</si>
  <si>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</si>
  <si>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</si>
  <si>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</si>
  <si>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</si>
  <si>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</si>
  <si>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</si>
  <si>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</si>
  <si>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</si>
  <si>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</si>
  <si>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</si>
  <si>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</si>
  <si>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</si>
  <si>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</si>
  <si>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</si>
  <si>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</si>
  <si>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</si>
  <si>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</si>
  <si>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</si>
  <si>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</si>
  <si>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</si>
  <si>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</si>
  <si>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</si>
  <si>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</si>
  <si>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</si>
  <si>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</si>
  <si>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</si>
  <si>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</si>
  <si>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</si>
  <si>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</si>
  <si>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</si>
  <si>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</si>
  <si>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</si>
  <si>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</si>
  <si>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</si>
  <si>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</si>
  <si>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</si>
  <si>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</si>
  <si>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</si>
  <si>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</si>
  <si>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</si>
  <si>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</si>
  <si>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</si>
  <si>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</si>
  <si>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</si>
  <si>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</si>
  <si>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</si>
  <si>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</si>
  <si>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</si>
  <si>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</si>
  <si>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</si>
  <si>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</si>
  <si>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</si>
  <si>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</si>
  <si>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</si>
  <si>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</si>
  <si>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</si>
  <si>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</si>
  <si>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</si>
  <si>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</si>
  <si>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</si>
  <si>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</si>
  <si>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</si>
  <si>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</si>
  <si>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</si>
  <si>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</si>
  <si>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</si>
  <si>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</si>
  <si>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</si>
  <si>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</si>
  <si>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</si>
  <si>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</si>
  <si>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</si>
  <si>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</si>
  <si>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</si>
  <si>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</si>
  <si>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</si>
  <si>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</si>
  <si>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</si>
  <si>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</si>
  <si>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</si>
  <si>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Coös County Unincorporated Places</t>
  </si>
  <si>
    <t>2011-2012</t>
  </si>
  <si>
    <t>Tuition - Elementary Regular Programs</t>
  </si>
  <si>
    <t>Dixville - 0.00</t>
  </si>
  <si>
    <t>Millsfield - 0.00</t>
  </si>
  <si>
    <t>Tuition - Elementary Special Programs</t>
  </si>
  <si>
    <t>Transportation - Elementary</t>
  </si>
  <si>
    <t>Tuition - High School Regular Programs</t>
  </si>
  <si>
    <t>Tuition - High School Special Programs</t>
  </si>
  <si>
    <t>Transportation - High School</t>
  </si>
  <si>
    <t>Wentworth Location - 0.00</t>
  </si>
  <si>
    <t>0.00</t>
  </si>
  <si>
    <t>Millsfield - 3,971.00</t>
  </si>
  <si>
    <t>12,044.90</t>
  </si>
  <si>
    <t>Millsfield - 8,817.00</t>
  </si>
  <si>
    <t>Wentworth Location - 3,227.90</t>
  </si>
  <si>
    <t>Wentworth Location - 30,000.00</t>
  </si>
  <si>
    <t>30,000.00</t>
  </si>
  <si>
    <t>Millsfield - 5,119.40</t>
  </si>
  <si>
    <t>Wentworth Location - 14,682.80</t>
  </si>
  <si>
    <t>19,802.20</t>
  </si>
  <si>
    <t>3,971.00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</si>
</sst>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quotePrefix="1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E2" sqref="E2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114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/>
      <c r="G9" s="18"/>
      <c r="H9" s="18"/>
      <c r="I9" s="18"/>
      <c r="J9" s="67">
        <f>SUM(I438)</f>
        <v>50196.34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0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50196.34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15003.84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15003.84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50196.34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-15003.84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-15003.84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50196.34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0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50196.34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15131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15131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>
        <v>37.409999999999997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0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37.409999999999997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15131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37.409999999999997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30710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793.46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31503.46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31503.46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0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0</v>
      </c>
      <c r="H178" s="18">
        <v>0</v>
      </c>
      <c r="I178" s="18">
        <v>0</v>
      </c>
      <c r="J178" s="18">
        <v>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46634.46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37.409999999999997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>
        <v>0</v>
      </c>
      <c r="I196" s="18"/>
      <c r="J196" s="18"/>
      <c r="K196" s="18"/>
      <c r="L196" s="19">
        <f>SUM(F196:K196)</f>
        <v>0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>
        <v>3971</v>
      </c>
      <c r="I197" s="18"/>
      <c r="J197" s="18"/>
      <c r="K197" s="18"/>
      <c r="L197" s="19">
        <f>SUM(F197:K197)</f>
        <v>3971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12044.9</v>
      </c>
      <c r="I207" s="18"/>
      <c r="J207" s="18"/>
      <c r="K207" s="18"/>
      <c r="L207" s="19">
        <f t="shared" si="0"/>
        <v>12044.9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16015.9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16015.9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30000</v>
      </c>
      <c r="I232" s="18"/>
      <c r="J232" s="18"/>
      <c r="K232" s="18"/>
      <c r="L232" s="19">
        <f>SUM(F232:K232)</f>
        <v>30000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0</v>
      </c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19802.2</v>
      </c>
      <c r="I243" s="18"/>
      <c r="J243" s="18"/>
      <c r="K243" s="18"/>
      <c r="L243" s="19">
        <f t="shared" si="4"/>
        <v>19802.2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49802.2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49802.2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0</v>
      </c>
      <c r="G256" s="41">
        <f t="shared" si="8"/>
        <v>0</v>
      </c>
      <c r="H256" s="41">
        <f t="shared" si="8"/>
        <v>65818.099999999991</v>
      </c>
      <c r="I256" s="41">
        <f t="shared" si="8"/>
        <v>0</v>
      </c>
      <c r="J256" s="41">
        <f t="shared" si="8"/>
        <v>0</v>
      </c>
      <c r="K256" s="41">
        <f t="shared" si="8"/>
        <v>0</v>
      </c>
      <c r="L256" s="41">
        <f t="shared" si="8"/>
        <v>65818.099999999991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0</v>
      </c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0</v>
      </c>
      <c r="G270" s="42">
        <f t="shared" si="11"/>
        <v>0</v>
      </c>
      <c r="H270" s="42">
        <f t="shared" si="11"/>
        <v>65818.099999999991</v>
      </c>
      <c r="I270" s="42">
        <f t="shared" si="11"/>
        <v>0</v>
      </c>
      <c r="J270" s="42">
        <f t="shared" si="11"/>
        <v>0</v>
      </c>
      <c r="K270" s="42">
        <f t="shared" si="11"/>
        <v>0</v>
      </c>
      <c r="L270" s="42">
        <f t="shared" si="11"/>
        <v>65818.099999999991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0</v>
      </c>
      <c r="H399" s="18">
        <v>37.409999999999997</v>
      </c>
      <c r="I399" s="18"/>
      <c r="J399" s="24" t="s">
        <v>289</v>
      </c>
      <c r="K399" s="24" t="s">
        <v>289</v>
      </c>
      <c r="L399" s="56">
        <f t="shared" si="26"/>
        <v>37.409999999999997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37.409999999999997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37.409999999999997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37.409999999999997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37.409999999999997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>
        <v>0</v>
      </c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50196.34</v>
      </c>
      <c r="H438" s="18"/>
      <c r="I438" s="56">
        <f t="shared" ref="I438:I444" si="33">SUM(F438:H438)</f>
        <v>50196.34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50196.34</v>
      </c>
      <c r="H445" s="13">
        <f>SUM(H438:H444)</f>
        <v>0</v>
      </c>
      <c r="I445" s="13">
        <f>SUM(I438:I444)</f>
        <v>50196.34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50196.34</v>
      </c>
      <c r="H458" s="18"/>
      <c r="I458" s="56">
        <f t="shared" si="34"/>
        <v>50196.34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50196.34</v>
      </c>
      <c r="H459" s="83">
        <f>SUM(H453:H458)</f>
        <v>0</v>
      </c>
      <c r="I459" s="83">
        <f>SUM(I453:I458)</f>
        <v>50196.34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50196.34</v>
      </c>
      <c r="H460" s="42">
        <f>H451+H459</f>
        <v>0</v>
      </c>
      <c r="I460" s="42">
        <f>I451+I459</f>
        <v>50196.34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4179.8</v>
      </c>
      <c r="G464" s="18">
        <v>0</v>
      </c>
      <c r="H464" s="18">
        <v>0</v>
      </c>
      <c r="I464" s="18">
        <v>0</v>
      </c>
      <c r="J464" s="18">
        <v>50158.93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46634.46</v>
      </c>
      <c r="G467" s="18"/>
      <c r="H467" s="18"/>
      <c r="I467" s="18"/>
      <c r="J467" s="18">
        <v>37.409999999999997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46634.46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37.409999999999997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65818.100000000006</v>
      </c>
      <c r="G471" s="18">
        <v>0</v>
      </c>
      <c r="H471" s="18">
        <v>0</v>
      </c>
      <c r="I471" s="18">
        <v>0</v>
      </c>
      <c r="J471" s="18">
        <v>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65818.100000000006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-15003.840000000004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50196.340000000004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/>
      <c r="I520" s="18"/>
      <c r="J520" s="18"/>
      <c r="K520" s="18"/>
      <c r="L520" s="88">
        <f>SUM(F520:K520)</f>
        <v>0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0</v>
      </c>
      <c r="G523" s="108">
        <f t="shared" ref="G523:L523" si="36">SUM(G520:G522)</f>
        <v>0</v>
      </c>
      <c r="H523" s="108">
        <f t="shared" si="36"/>
        <v>0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0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0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0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0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0</v>
      </c>
      <c r="G551" s="89">
        <f t="shared" si="42"/>
        <v>0</v>
      </c>
      <c r="H551" s="89">
        <f t="shared" si="42"/>
        <v>0</v>
      </c>
      <c r="I551" s="89">
        <f t="shared" si="42"/>
        <v>0</v>
      </c>
      <c r="J551" s="89">
        <f t="shared" si="42"/>
        <v>0</v>
      </c>
      <c r="K551" s="89">
        <f t="shared" si="42"/>
        <v>0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/>
      <c r="H574" s="18">
        <v>0</v>
      </c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/>
      <c r="H575" s="18">
        <v>30000</v>
      </c>
      <c r="I575" s="87">
        <f t="shared" ref="I575:I586" si="47">SUM(F575:H575)</f>
        <v>30000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3971</v>
      </c>
      <c r="G578" s="18"/>
      <c r="H578" s="18">
        <v>0</v>
      </c>
      <c r="I578" s="87">
        <f t="shared" si="47"/>
        <v>3971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/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12044.9</v>
      </c>
      <c r="I590" s="18"/>
      <c r="J590" s="18">
        <v>19802.2</v>
      </c>
      <c r="K590" s="104">
        <f t="shared" ref="K590:K596" si="48">SUM(H590:J590)</f>
        <v>31847.1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12044.9</v>
      </c>
      <c r="I597" s="108">
        <f>SUM(I590:I596)</f>
        <v>0</v>
      </c>
      <c r="J597" s="108">
        <f>SUM(J590:J596)</f>
        <v>19802.2</v>
      </c>
      <c r="K597" s="108">
        <f>SUM(K590:K596)</f>
        <v>31847.1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0</v>
      </c>
      <c r="H616" s="109">
        <f>SUM(F51)</f>
        <v>0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50196.34</v>
      </c>
      <c r="H620" s="109">
        <f>SUM(J51)</f>
        <v>50196.34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-15003.84</v>
      </c>
      <c r="H621" s="109">
        <f>F475</f>
        <v>-15003.840000000004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50196.34</v>
      </c>
      <c r="H625" s="109">
        <f>J475</f>
        <v>50196.340000000004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46634.46</v>
      </c>
      <c r="H626" s="104">
        <f>SUM(F467)</f>
        <v>46634.46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37.409999999999997</v>
      </c>
      <c r="H630" s="104">
        <f>SUM(J467)</f>
        <v>37.409999999999997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65818.099999999991</v>
      </c>
      <c r="H631" s="104">
        <f>SUM(F471)</f>
        <v>65818.100000000006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37.409999999999997</v>
      </c>
      <c r="H636" s="164">
        <f>SUM(J467)</f>
        <v>37.409999999999997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50196.34</v>
      </c>
      <c r="H639" s="104">
        <f>SUM(G460)</f>
        <v>50196.34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50196.34</v>
      </c>
      <c r="H641" s="104">
        <f>SUM(I460)</f>
        <v>50196.34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37.409999999999997</v>
      </c>
      <c r="H643" s="104">
        <f>H407</f>
        <v>37.409999999999997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37.409999999999997</v>
      </c>
      <c r="H645" s="104">
        <f>L407</f>
        <v>37.409999999999997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31847.1</v>
      </c>
      <c r="H646" s="104">
        <f>L207+L225+L243</f>
        <v>31847.1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12044.9</v>
      </c>
      <c r="H648" s="104">
        <f>H597</f>
        <v>12044.9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19802.2</v>
      </c>
      <c r="H650" s="104">
        <f>J597</f>
        <v>19802.2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16015.9</v>
      </c>
      <c r="G659" s="19">
        <f>(L228+L308+L358)</f>
        <v>0</v>
      </c>
      <c r="H659" s="19">
        <f>(L246+L327+L359)</f>
        <v>49802.2</v>
      </c>
      <c r="I659" s="19">
        <f>SUM(F659:H659)</f>
        <v>65818.099999999991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12044.9</v>
      </c>
      <c r="G661" s="19">
        <f>(L225+L305)-(J225+J305)</f>
        <v>0</v>
      </c>
      <c r="H661" s="19">
        <f>(L243+L324)-(J243+J324)</f>
        <v>19802.2</v>
      </c>
      <c r="I661" s="19">
        <f>SUM(F661:H661)</f>
        <v>31847.1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3971</v>
      </c>
      <c r="G662" s="200">
        <f>SUM(G574:G586)+SUM(I601:I603)+L611</f>
        <v>0</v>
      </c>
      <c r="H662" s="200">
        <f>SUM(H574:H586)+SUM(J601:J603)+L612</f>
        <v>30000</v>
      </c>
      <c r="I662" s="19">
        <f>SUM(F662:H662)</f>
        <v>33971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0</v>
      </c>
      <c r="G663" s="19">
        <f>G659-SUM(G660:G662)</f>
        <v>0</v>
      </c>
      <c r="H663" s="19">
        <f>H659-SUM(H660:H662)</f>
        <v>0</v>
      </c>
      <c r="I663" s="19">
        <f>I659-SUM(I660:I662)</f>
        <v>0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/>
      <c r="G664" s="249"/>
      <c r="H664" s="249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Coös County Unincorporated Places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0</v>
      </c>
      <c r="C9" s="230">
        <f>'DOE25'!G196+'DOE25'!G214+'DOE25'!G232+'DOE25'!G275+'DOE25'!G294+'DOE25'!G313</f>
        <v>0</v>
      </c>
    </row>
    <row r="10" spans="1:3">
      <c r="A10" t="s">
        <v>779</v>
      </c>
      <c r="B10" s="241"/>
      <c r="C10" s="241"/>
    </row>
    <row r="11" spans="1:3">
      <c r="A11" t="s">
        <v>780</v>
      </c>
      <c r="B11" s="241"/>
      <c r="C11" s="241"/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0</v>
      </c>
      <c r="C18" s="230">
        <f>'DOE25'!G197+'DOE25'!G215+'DOE25'!G233+'DOE25'!G276+'DOE25'!G295+'DOE25'!G314</f>
        <v>0</v>
      </c>
    </row>
    <row r="19" spans="1:3">
      <c r="A19" t="s">
        <v>779</v>
      </c>
      <c r="B19" s="241"/>
      <c r="C19" s="241"/>
    </row>
    <row r="20" spans="1:3">
      <c r="A20" t="s">
        <v>780</v>
      </c>
      <c r="B20" s="241"/>
      <c r="C20" s="241"/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44" sqref="E44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Coös County Unincorporated Places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33971</v>
      </c>
      <c r="D5" s="20">
        <f>SUM('DOE25'!L196:L199)+SUM('DOE25'!L214:L217)+SUM('DOE25'!L232:L235)-F5-G5</f>
        <v>33971</v>
      </c>
      <c r="E5" s="244"/>
      <c r="F5" s="256">
        <f>SUM('DOE25'!J196:J199)+SUM('DOE25'!J214:J217)+SUM('DOE25'!J232:J235)</f>
        <v>0</v>
      </c>
      <c r="G5" s="53">
        <f>SUM('DOE25'!K196:K199)+SUM('DOE25'!K214:K217)+SUM('DOE25'!K232:K235)</f>
        <v>0</v>
      </c>
      <c r="H5" s="260"/>
    </row>
    <row r="6" spans="1:9">
      <c r="A6" s="32">
        <v>2100</v>
      </c>
      <c r="B6" t="s">
        <v>801</v>
      </c>
      <c r="C6" s="246">
        <f t="shared" si="0"/>
        <v>0</v>
      </c>
      <c r="D6" s="20">
        <f>'DOE25'!L201+'DOE25'!L219+'DOE25'!L237-F6-G6</f>
        <v>0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0</v>
      </c>
      <c r="D7" s="20">
        <f>'DOE25'!L202+'DOE25'!L220+'DOE25'!L238-F7-G7</f>
        <v>0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0</v>
      </c>
      <c r="D8" s="244"/>
      <c r="E8" s="20">
        <f>'DOE25'!L203+'DOE25'!L221+'DOE25'!L239-F8-G8-D9-D11</f>
        <v>0</v>
      </c>
      <c r="F8" s="256">
        <f>'DOE25'!J203+'DOE25'!J221+'DOE25'!J239</f>
        <v>0</v>
      </c>
      <c r="G8" s="53">
        <f>'DOE25'!K203+'DOE25'!K221+'DOE25'!K239</f>
        <v>0</v>
      </c>
      <c r="H8" s="260"/>
    </row>
    <row r="9" spans="1:9">
      <c r="A9" s="32">
        <v>2310</v>
      </c>
      <c r="B9" t="s">
        <v>818</v>
      </c>
      <c r="C9" s="246">
        <f t="shared" si="0"/>
        <v>0</v>
      </c>
      <c r="D9" s="245"/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0</v>
      </c>
      <c r="D10" s="244"/>
      <c r="E10" s="245"/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0</v>
      </c>
      <c r="D11" s="245"/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0</v>
      </c>
      <c r="D12" s="20">
        <f>'DOE25'!L204+'DOE25'!L222+'DOE25'!L240-F12-G12</f>
        <v>0</v>
      </c>
      <c r="E12" s="244"/>
      <c r="F12" s="256">
        <f>'DOE25'!J204+'DOE25'!J222+'DOE25'!J240</f>
        <v>0</v>
      </c>
      <c r="G12" s="53">
        <f>'DOE25'!K204+'DOE25'!K222+'DOE25'!K240</f>
        <v>0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0</v>
      </c>
      <c r="D14" s="20">
        <f>'DOE25'!L206+'DOE25'!L224+'DOE25'!L242-F14-G14</f>
        <v>0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31847.1</v>
      </c>
      <c r="D15" s="20">
        <f>'DOE25'!L207+'DOE25'!L225+'DOE25'!L243-F15-G15</f>
        <v>31847.1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0</v>
      </c>
      <c r="D29" s="20">
        <f>'DOE25'!L357+'DOE25'!L358+'DOE25'!L359-'DOE25'!I366-F29-G29</f>
        <v>0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0</v>
      </c>
      <c r="D31" s="20">
        <f>'DOE25'!L289+'DOE25'!L308+'DOE25'!L327+'DOE25'!L332+'DOE25'!L333+'DOE25'!L334-F31-G31</f>
        <v>0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65818.100000000006</v>
      </c>
      <c r="E33" s="247">
        <f>SUM(E5:E31)</f>
        <v>0</v>
      </c>
      <c r="F33" s="247">
        <f>SUM(F5:F31)</f>
        <v>0</v>
      </c>
      <c r="G33" s="247">
        <f>SUM(G5:G31)</f>
        <v>0</v>
      </c>
      <c r="H33" s="247">
        <f>SUM(H5:H31)</f>
        <v>0</v>
      </c>
    </row>
    <row r="35" spans="2:8" ht="12" thickBot="1">
      <c r="B35" s="254" t="s">
        <v>847</v>
      </c>
      <c r="D35" s="255">
        <f>E33</f>
        <v>0</v>
      </c>
      <c r="E35" s="250"/>
    </row>
    <row r="36" spans="2:8" ht="12" thickTop="1">
      <c r="B36" t="s">
        <v>815</v>
      </c>
      <c r="D36" s="20">
        <f>D33</f>
        <v>65818.100000000006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N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66" activePane="bottomLeft" state="frozen"/>
      <selection pane="bottomLeft" activeCell="D92" sqref="D92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Coös County Unincorporated Places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0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50196.34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0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50196.34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15003.84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15003.84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50196.34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-15003.84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-15003.84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50196.34</v>
      </c>
      <c r="H49" s="124"/>
      <c r="I49" s="124"/>
    </row>
    <row r="50" spans="1:9" ht="12" thickTop="1">
      <c r="A50" s="38" t="s">
        <v>895</v>
      </c>
      <c r="B50" s="2"/>
      <c r="C50" s="41">
        <f>C49+C31</f>
        <v>0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50196.34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15131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37.409999999999997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0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37.409999999999997</v>
      </c>
      <c r="H61"/>
      <c r="I61"/>
    </row>
    <row r="62" spans="1:9" ht="12" thickTop="1">
      <c r="A62" s="29" t="s">
        <v>175</v>
      </c>
      <c r="B62" s="6"/>
      <c r="C62" s="22">
        <f>C55+C61</f>
        <v>15131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37.409999999999997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30710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793.46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31503.46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31503.46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0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46634.46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37.409999999999997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30000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3971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33971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0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31847.1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31847.1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37.409999999999997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-37.409999999999997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65818.100000000006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11" sqref="C11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Coös County Unincorporated Places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0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0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30000</v>
      </c>
      <c r="D10" s="182">
        <f>ROUND((C10/$C$28)*100,1)</f>
        <v>45.6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3971</v>
      </c>
      <c r="D11" s="182">
        <f>ROUND((C11/$C$28)*100,1)</f>
        <v>6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0</v>
      </c>
      <c r="D15" s="182">
        <f t="shared" ref="D15:D27" si="0">ROUND((C15/$C$28)*100,1)</f>
        <v>0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0</v>
      </c>
      <c r="D17" s="182">
        <f t="shared" si="0"/>
        <v>0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0</v>
      </c>
      <c r="D20" s="182">
        <f t="shared" si="0"/>
        <v>0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31847</v>
      </c>
      <c r="D21" s="182">
        <f t="shared" si="0"/>
        <v>48.4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>
      <c r="B28" s="187" t="s">
        <v>723</v>
      </c>
      <c r="C28" s="180">
        <f>SUM(C10:C27)</f>
        <v>65818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65818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15131</v>
      </c>
      <c r="D35" s="182">
        <f t="shared" ref="D35:D40" si="1">ROUND((C35/$C$41)*100,1)</f>
        <v>32.4</v>
      </c>
    </row>
    <row r="36" spans="1:4">
      <c r="B36" s="185" t="s">
        <v>743</v>
      </c>
      <c r="C36" s="179">
        <f>SUM('DOE25'!F111:J111)-SUM('DOE25'!G96:G109)+('DOE25'!F173+'DOE25'!F174+'DOE25'!I173+'DOE25'!I174)-C35</f>
        <v>37.409999999999854</v>
      </c>
      <c r="D36" s="182">
        <f t="shared" si="1"/>
        <v>0.1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31503</v>
      </c>
      <c r="D37" s="182">
        <f t="shared" si="1"/>
        <v>67.5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0</v>
      </c>
      <c r="D38" s="182">
        <f t="shared" si="1"/>
        <v>0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0</v>
      </c>
      <c r="D39" s="182">
        <f t="shared" si="1"/>
        <v>0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46671.41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topLeftCell="B1" workbookViewId="0">
      <pane ySplit="3" topLeftCell="A4" activePane="bottomLeft" state="frozen"/>
      <selection pane="bottomLeft" activeCell="C41" sqref="C41:M41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>
      <c r="A2" s="284" t="s">
        <v>767</v>
      </c>
      <c r="B2" s="285"/>
      <c r="C2" s="285"/>
      <c r="D2" s="285"/>
      <c r="E2" s="285"/>
      <c r="F2" s="293" t="str">
        <f>'DOE25'!A2</f>
        <v>Coös County Unincorporated Places</v>
      </c>
      <c r="G2" s="294"/>
      <c r="H2" s="294"/>
      <c r="I2" s="294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6" t="s">
        <v>910</v>
      </c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 t="s">
        <v>911</v>
      </c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>
        <v>7</v>
      </c>
      <c r="B8" s="220">
        <v>1</v>
      </c>
      <c r="C8" s="281" t="s">
        <v>912</v>
      </c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>
        <v>7</v>
      </c>
      <c r="B9" s="220">
        <v>1</v>
      </c>
      <c r="C9" s="281" t="s">
        <v>913</v>
      </c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>
        <v>7</v>
      </c>
      <c r="B10" s="220">
        <v>1</v>
      </c>
      <c r="C10" s="281" t="s">
        <v>919</v>
      </c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 t="s">
        <v>5</v>
      </c>
      <c r="C11" s="281" t="s">
        <v>920</v>
      </c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 t="s">
        <v>914</v>
      </c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>
        <v>7</v>
      </c>
      <c r="B14" s="220">
        <v>2</v>
      </c>
      <c r="C14" s="281" t="s">
        <v>912</v>
      </c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>
        <v>7</v>
      </c>
      <c r="B15" s="220">
        <v>2</v>
      </c>
      <c r="C15" s="281" t="s">
        <v>921</v>
      </c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>
        <v>7</v>
      </c>
      <c r="B16" s="220">
        <v>2</v>
      </c>
      <c r="C16" s="281" t="s">
        <v>919</v>
      </c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 t="s">
        <v>5</v>
      </c>
      <c r="C17" s="281" t="s">
        <v>930</v>
      </c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 t="s">
        <v>915</v>
      </c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>
        <v>7</v>
      </c>
      <c r="B20" s="220">
        <v>11</v>
      </c>
      <c r="C20" s="281" t="s">
        <v>912</v>
      </c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>
        <v>7</v>
      </c>
      <c r="B21" s="220">
        <v>11</v>
      </c>
      <c r="C21" s="281" t="s">
        <v>923</v>
      </c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>
        <v>7</v>
      </c>
      <c r="B22" s="220">
        <v>11</v>
      </c>
      <c r="C22" s="281" t="s">
        <v>924</v>
      </c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 t="s">
        <v>5</v>
      </c>
      <c r="C23" s="281" t="s">
        <v>922</v>
      </c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 t="s">
        <v>916</v>
      </c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>
        <v>9</v>
      </c>
      <c r="B26" s="220">
        <v>1</v>
      </c>
      <c r="C26" s="281" t="s">
        <v>912</v>
      </c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>
        <v>9</v>
      </c>
      <c r="B27" s="220">
        <v>1</v>
      </c>
      <c r="C27" s="281" t="s">
        <v>913</v>
      </c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>
        <v>9</v>
      </c>
      <c r="B28" s="220">
        <v>1</v>
      </c>
      <c r="C28" s="281" t="s">
        <v>925</v>
      </c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 t="s">
        <v>5</v>
      </c>
      <c r="C29" s="281" t="s">
        <v>926</v>
      </c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>
      <c r="A31" s="219">
        <v>9</v>
      </c>
      <c r="B31" s="220">
        <v>2</v>
      </c>
      <c r="C31" s="281" t="s">
        <v>917</v>
      </c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>
      <c r="A32" s="219">
        <v>9</v>
      </c>
      <c r="B32" s="220">
        <v>2</v>
      </c>
      <c r="C32" s="281" t="s">
        <v>912</v>
      </c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8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>
        <v>9</v>
      </c>
      <c r="B33" s="220">
        <v>2</v>
      </c>
      <c r="C33" s="281" t="s">
        <v>913</v>
      </c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 t="s">
        <v>919</v>
      </c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 t="s">
        <v>5</v>
      </c>
      <c r="C35" s="281" t="s">
        <v>920</v>
      </c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 t="s">
        <v>918</v>
      </c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>
        <v>9</v>
      </c>
      <c r="B38" s="220">
        <v>11</v>
      </c>
      <c r="C38" s="281" t="s">
        <v>912</v>
      </c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>
      <c r="A39" s="219">
        <v>9</v>
      </c>
      <c r="B39" s="220">
        <v>11</v>
      </c>
      <c r="C39" s="281" t="s">
        <v>927</v>
      </c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>
      <c r="A40" s="219">
        <v>9</v>
      </c>
      <c r="B40" s="220">
        <v>11</v>
      </c>
      <c r="C40" s="281" t="s">
        <v>928</v>
      </c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>
      <c r="A41" s="219"/>
      <c r="B41" s="220" t="s">
        <v>5</v>
      </c>
      <c r="C41" s="281" t="s">
        <v>929</v>
      </c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>
      <c r="A74" s="212"/>
      <c r="B74" s="212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>
      <c r="A75" s="212"/>
      <c r="B75" s="212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>
      <c r="A76" s="212"/>
      <c r="B76" s="212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>
      <c r="A77" s="212"/>
      <c r="B77" s="212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>
      <c r="A78" s="212"/>
      <c r="B78" s="212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>
      <c r="A79" s="212"/>
      <c r="B79" s="212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>
      <c r="A80" s="212"/>
      <c r="B80" s="212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>
      <c r="A81" s="212"/>
      <c r="B81" s="212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>
      <c r="A82" s="212"/>
      <c r="B82" s="212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>
      <c r="A83" s="212"/>
      <c r="B83" s="212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>
      <c r="A84" s="212"/>
      <c r="B84" s="212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>
      <c r="A85" s="212"/>
      <c r="B85" s="212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>
      <c r="A86" s="212"/>
      <c r="B86" s="212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>
      <c r="A87" s="212"/>
      <c r="B87" s="212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>
      <c r="A88" s="212"/>
      <c r="B88" s="212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>
      <c r="A89" s="212"/>
      <c r="B89" s="212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>
      <c r="A90" s="212"/>
      <c r="B90" s="212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F0A" sheet="1" objects="1" scenarios="1"/>
  <mergeCells count="223">
    <mergeCell ref="C88:M88"/>
    <mergeCell ref="C89:M89"/>
    <mergeCell ref="C90:M90"/>
    <mergeCell ref="C83:M83"/>
    <mergeCell ref="C84:M84"/>
    <mergeCell ref="C85:M85"/>
    <mergeCell ref="C86:M86"/>
    <mergeCell ref="C25:M25"/>
    <mergeCell ref="C26:M26"/>
    <mergeCell ref="C27:M27"/>
    <mergeCell ref="C28:M28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70:M70"/>
    <mergeCell ref="A72:E72"/>
    <mergeCell ref="C73:M73"/>
    <mergeCell ref="C74:M74"/>
    <mergeCell ref="C66:M66"/>
    <mergeCell ref="C67:M67"/>
    <mergeCell ref="C68:M68"/>
    <mergeCell ref="C69:M69"/>
    <mergeCell ref="C29:M2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21:M21"/>
    <mergeCell ref="C22:M22"/>
    <mergeCell ref="C23:M23"/>
    <mergeCell ref="C24:M24"/>
    <mergeCell ref="C61:M61"/>
    <mergeCell ref="C53:M53"/>
    <mergeCell ref="C54:M54"/>
    <mergeCell ref="C55:M55"/>
    <mergeCell ref="A1:I1"/>
    <mergeCell ref="C3:M3"/>
    <mergeCell ref="C4:M4"/>
    <mergeCell ref="F2:I2"/>
    <mergeCell ref="C9:M9"/>
    <mergeCell ref="C10:M10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A2:E2"/>
    <mergeCell ref="C20:M20"/>
    <mergeCell ref="BC29:BM29"/>
    <mergeCell ref="BP29:BZ29"/>
    <mergeCell ref="CC29:CM29"/>
    <mergeCell ref="CP29:CZ29"/>
    <mergeCell ref="C11:M11"/>
    <mergeCell ref="C12:M12"/>
    <mergeCell ref="C5:M5"/>
    <mergeCell ref="C6:M6"/>
    <mergeCell ref="C7:M7"/>
    <mergeCell ref="C8:M8"/>
    <mergeCell ref="P29:Z29"/>
    <mergeCell ref="AC29:AM29"/>
    <mergeCell ref="AP29:AZ29"/>
    <mergeCell ref="GC29:GM29"/>
    <mergeCell ref="GP29:GZ29"/>
    <mergeCell ref="HC29:HM29"/>
    <mergeCell ref="HP29:HZ29"/>
    <mergeCell ref="IC29:IM29"/>
    <mergeCell ref="IP29:IV29"/>
    <mergeCell ref="DC29:DM29"/>
    <mergeCell ref="DP29:DZ29"/>
    <mergeCell ref="EC29:EM29"/>
    <mergeCell ref="EP29:EZ29"/>
    <mergeCell ref="FC29:FM29"/>
    <mergeCell ref="FP29:FZ29"/>
    <mergeCell ref="AC32:AM32"/>
    <mergeCell ref="AP32:AZ32"/>
    <mergeCell ref="P38:Z38"/>
    <mergeCell ref="AC38:AM38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AP31:AZ31"/>
    <mergeCell ref="C32:M32"/>
    <mergeCell ref="C30:M30"/>
    <mergeCell ref="C31:M31"/>
    <mergeCell ref="P31:Z31"/>
    <mergeCell ref="AC31:AM31"/>
    <mergeCell ref="P32: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BC30:BM30"/>
    <mergeCell ref="BP30:BZ30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HC32:HM32"/>
    <mergeCell ref="DC32:DM32"/>
    <mergeCell ref="DP32:DZ32"/>
    <mergeCell ref="EC32:EM32"/>
    <mergeCell ref="EP32:EZ32"/>
    <mergeCell ref="FP32:FZ32"/>
    <mergeCell ref="GC32:GM32"/>
    <mergeCell ref="AP38:AZ38"/>
    <mergeCell ref="GP32:GZ32"/>
    <mergeCell ref="BP38:BZ38"/>
    <mergeCell ref="CC38:CM38"/>
    <mergeCell ref="CC32:CM32"/>
    <mergeCell ref="CP38:CZ38"/>
    <mergeCell ref="DC38:DM38"/>
    <mergeCell ref="DP38:DZ38"/>
    <mergeCell ref="EC38:EM38"/>
    <mergeCell ref="EP38:EZ38"/>
    <mergeCell ref="BP32:BZ32"/>
    <mergeCell ref="BC38:BM38"/>
    <mergeCell ref="CC39:CM39"/>
    <mergeCell ref="CP39:CZ39"/>
    <mergeCell ref="IP39:IV39"/>
    <mergeCell ref="EP39:EZ39"/>
    <mergeCell ref="FC39:FM39"/>
    <mergeCell ref="FP39:FZ39"/>
    <mergeCell ref="GP39:GZ39"/>
    <mergeCell ref="FC38:FM38"/>
    <mergeCell ref="FP38:FZ38"/>
    <mergeCell ref="GC38:GM38"/>
    <mergeCell ref="GP38:GZ38"/>
    <mergeCell ref="HC38:HM38"/>
    <mergeCell ref="HP38:HZ38"/>
    <mergeCell ref="HP39:HZ39"/>
    <mergeCell ref="IC39:IM39"/>
    <mergeCell ref="HC39:HM39"/>
    <mergeCell ref="DC39:DM39"/>
    <mergeCell ref="DP39:DZ39"/>
    <mergeCell ref="EC39:EM39"/>
    <mergeCell ref="GC39:GM39"/>
    <mergeCell ref="IC38:IM38"/>
    <mergeCell ref="IP38:IV38"/>
    <mergeCell ref="BP39:BZ39"/>
    <mergeCell ref="C56:M56"/>
    <mergeCell ref="C57:M57"/>
    <mergeCell ref="C59:M59"/>
    <mergeCell ref="C60:M60"/>
    <mergeCell ref="C58:M58"/>
    <mergeCell ref="P39:Z39"/>
    <mergeCell ref="AC39:AM39"/>
    <mergeCell ref="AP39:AZ39"/>
    <mergeCell ref="C42:M42"/>
    <mergeCell ref="P40:Z40"/>
    <mergeCell ref="AC40:AM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EP40:EZ40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2012-08-23T12:36:37Z</cp:lastPrinted>
  <dcterms:created xsi:type="dcterms:W3CDTF">1997-12-04T19:04:30Z</dcterms:created>
  <dcterms:modified xsi:type="dcterms:W3CDTF">2012-11-21T14:25:31Z</dcterms:modified>
</cp:coreProperties>
</file>