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6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D102" i="2" s="1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570" i="1" l="1"/>
  <c r="F31" i="13"/>
  <c r="I433" i="1"/>
  <c r="G433" i="1"/>
  <c r="F544" i="1"/>
  <c r="J641" i="1"/>
  <c r="J648" i="1"/>
  <c r="A22" i="1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C7" i="10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F192" i="1" l="1"/>
  <c r="G626" i="1" s="1"/>
  <c r="J626" i="1" s="1"/>
  <c r="D26" i="10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<sst xmlns="http://schemas.openxmlformats.org/spreadsheetml/2006/main" count="3943" uniqueCount="910">
  <si>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</si>
  <si>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</si>
  <si>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</si>
  <si>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</si>
  <si>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</si>
  <si>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</si>
  <si>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</si>
  <si>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</si>
  <si>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</si>
  <si>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</si>
  <si>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</si>
  <si>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</si>
  <si>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</si>
  <si>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</si>
  <si>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</si>
  <si>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</si>
  <si>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</si>
  <si>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</si>
  <si>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</si>
  <si>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</si>
  <si>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</si>
  <si>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</si>
  <si>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</si>
  <si>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</si>
  <si>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</si>
  <si>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</si>
  <si>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</si>
  <si>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</si>
  <si>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</si>
  <si>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</si>
  <si>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</si>
  <si>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</si>
  <si>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</si>
  <si>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</si>
  <si>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</si>
  <si>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</si>
  <si>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</si>
  <si>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</si>
  <si>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</si>
  <si>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</si>
  <si>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</si>
  <si>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</si>
  <si>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</si>
  <si>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</si>
  <si>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</si>
  <si>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</si>
  <si>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</si>
  <si>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</si>
  <si>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</si>
  <si>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</si>
  <si>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</si>
  <si>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</si>
  <si>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</si>
  <si>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</si>
  <si>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</si>
  <si>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</si>
  <si>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</si>
  <si>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</si>
  <si>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</si>
  <si>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</si>
  <si>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</si>
  <si>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</si>
  <si>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</si>
  <si>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</si>
  <si>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</si>
  <si>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</si>
  <si>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</si>
  <si>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</si>
  <si>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</si>
  <si>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</si>
  <si>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</si>
  <si>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</si>
  <si>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</si>
  <si>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</si>
  <si>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</si>
  <si>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</si>
  <si>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</si>
  <si>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</si>
  <si>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</si>
  <si>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</si>
  <si>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</si>
  <si>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</si>
  <si>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</si>
  <si>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</si>
  <si>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</si>
  <si>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</si>
  <si>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</si>
  <si>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</si>
  <si>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</si>
  <si>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</si>
  <si>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</si>
  <si>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</si>
  <si>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</si>
  <si>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</si>
  <si>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</si>
  <si>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</si>
  <si>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</si>
  <si>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</si>
  <si>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</si>
  <si>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</si>
  <si>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</si>
  <si>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</si>
  <si>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</si>
  <si>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</si>
  <si>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</si>
  <si>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</si>
  <si>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</si>
  <si>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</si>
  <si>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</si>
  <si>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</si>
  <si>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</si>
  <si>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</si>
  <si>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</si>
  <si>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</si>
  <si>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</si>
  <si>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</si>
  <si>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</si>
  <si>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</si>
  <si>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</si>
  <si>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</si>
  <si>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</si>
  <si>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</si>
  <si>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</si>
  <si>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</si>
  <si>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</si>
  <si>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</si>
  <si>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</si>
  <si>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</si>
  <si>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</si>
  <si>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</si>
  <si>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</si>
  <si>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</si>
  <si>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</si>
  <si>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</si>
  <si>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</si>
  <si>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</si>
  <si>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</si>
  <si>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</si>
  <si>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</si>
  <si>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</si>
  <si>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</si>
  <si>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</si>
  <si>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</si>
  <si>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</si>
  <si>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</si>
  <si>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</si>
  <si>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</si>
  <si>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</si>
  <si>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</si>
  <si>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</si>
  <si>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</si>
  <si>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</si>
  <si>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</si>
  <si>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</si>
  <si>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</si>
  <si>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</si>
  <si>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</si>
  <si>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</si>
  <si>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</si>
  <si>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</si>
  <si>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</si>
  <si>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</si>
  <si>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</si>
  <si>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</si>
  <si>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</si>
  <si>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</si>
  <si>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</si>
  <si>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</si>
  <si>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</si>
  <si>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</si>
  <si>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</si>
  <si>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</si>
  <si>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</si>
  <si>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</si>
  <si>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</si>
  <si>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</si>
  <si>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</si>
  <si>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</si>
  <si>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</si>
  <si>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</si>
  <si>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</si>
  <si>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</si>
  <si>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</si>
  <si>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</si>
  <si>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</si>
  <si>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</si>
  <si>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</si>
  <si>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</si>
  <si>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</si>
  <si>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</si>
  <si>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</si>
  <si>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</si>
  <si>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</si>
  <si>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</si>
  <si>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</si>
  <si>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</si>
  <si>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</si>
  <si>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</si>
  <si>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</si>
  <si>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</si>
  <si>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</si>
  <si>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</si>
  <si>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</si>
  <si>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</si>
  <si>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</si>
  <si>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</si>
  <si>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</si>
  <si>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</si>
  <si>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</si>
  <si>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</si>
  <si>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</si>
  <si>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</si>
  <si>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</si>
  <si>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</si>
  <si>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</si>
  <si>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</si>
  <si>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</si>
  <si>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</si>
  <si>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</si>
  <si>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</si>
  <si>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</si>
  <si>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</si>
  <si>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</si>
  <si>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</si>
  <si>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</si>
  <si>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</si>
  <si>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</si>
  <si>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</si>
  <si>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</si>
  <si>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</si>
  <si>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</si>
  <si>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</si>
  <si>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</si>
  <si>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</si>
  <si>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</si>
  <si>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</si>
  <si>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</si>
  <si>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</si>
  <si>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</si>
  <si>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</si>
  <si>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</si>
  <si>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</si>
  <si>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</si>
  <si>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</si>
  <si>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</si>
  <si>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</si>
  <si>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</si>
  <si>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</si>
  <si>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</si>
  <si>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</si>
  <si>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</si>
  <si>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</si>
  <si>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</si>
  <si>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</si>
  <si>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</si>
  <si>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</si>
  <si>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</si>
  <si>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</si>
  <si>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</si>
  <si>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</si>
  <si>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</si>
  <si>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</si>
  <si>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</si>
  <si>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</si>
  <si>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</si>
  <si>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</si>
  <si>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</si>
  <si>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</si>
  <si>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</si>
  <si>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</si>
  <si>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</si>
  <si>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</si>
  <si>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</si>
  <si>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</si>
  <si>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</si>
  <si>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</si>
  <si>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</si>
  <si>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</si>
  <si>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</si>
  <si>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</si>
  <si>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</si>
  <si>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</si>
  <si>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</si>
  <si>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</si>
  <si>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</si>
  <si>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</si>
  <si>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</si>
  <si>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</si>
  <si>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</si>
  <si>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</si>
  <si>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</si>
  <si>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</si>
  <si>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</si>
  <si>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</si>
  <si>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</si>
  <si>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</si>
  <si>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</si>
  <si>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</si>
  <si>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</si>
  <si>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</si>
  <si>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</si>
  <si>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</si>
  <si>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</si>
  <si>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</si>
  <si>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</si>
  <si>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</si>
  <si>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</si>
  <si>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</si>
  <si>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</si>
  <si>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</si>
  <si>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</si>
  <si>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</si>
  <si>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</si>
  <si>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</si>
  <si>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</si>
  <si>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</si>
  <si>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</si>
  <si>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</si>
  <si>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</si>
  <si>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</si>
  <si>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</si>
  <si>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</si>
  <si>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</si>
  <si>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</si>
  <si>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</si>
  <si>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</si>
  <si>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</si>
  <si>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</si>
  <si>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</si>
  <si>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</si>
  <si>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</si>
  <si>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</si>
  <si>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</si>
  <si>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</si>
  <si>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</si>
  <si>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</si>
  <si>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</si>
  <si>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</si>
  <si>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</si>
  <si>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</si>
  <si>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</si>
  <si>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</si>
  <si>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</si>
  <si>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</si>
  <si>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</si>
  <si>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</si>
  <si>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</si>
  <si>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</si>
  <si>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</si>
  <si>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</si>
  <si>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</si>
  <si>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</si>
  <si>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</si>
  <si>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</si>
  <si>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</si>
  <si>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</si>
  <si>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</si>
  <si>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</si>
  <si>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</si>
  <si>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</si>
  <si>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</si>
  <si>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</si>
  <si>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</si>
  <si>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</si>
  <si>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</si>
  <si>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</si>
  <si>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</si>
  <si>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</si>
  <si>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</si>
  <si>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</si>
  <si>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</si>
  <si>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</si>
  <si>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</si>
  <si>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</si>
  <si>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</si>
  <si>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</si>
  <si>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</si>
  <si>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</si>
  <si>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</si>
  <si>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</si>
  <si>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</si>
  <si>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</si>
  <si>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</si>
  <si>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</si>
  <si>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</si>
  <si>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</si>
  <si>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</si>
  <si>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</si>
  <si>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</si>
  <si>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</si>
  <si>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</si>
  <si>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</si>
  <si>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</si>
  <si>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</si>
  <si>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</si>
  <si>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</si>
  <si>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</si>
  <si>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</si>
  <si>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</si>
  <si>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</si>
  <si>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</si>
  <si>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</si>
  <si>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</si>
  <si>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</si>
  <si>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</si>
  <si>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</si>
  <si>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</si>
  <si>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</si>
  <si>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</si>
  <si>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</si>
  <si>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</si>
  <si>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</si>
  <si>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</si>
  <si>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</si>
  <si>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</si>
  <si>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</si>
  <si>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</si>
  <si>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</si>
  <si>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</si>
  <si>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</si>
  <si>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</si>
  <si>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</si>
  <si>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</si>
  <si>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</si>
  <si>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</si>
  <si>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</si>
  <si>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</si>
  <si>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</si>
  <si>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</si>
  <si>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</si>
  <si>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</si>
  <si>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</si>
  <si>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</si>
  <si>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</si>
  <si>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</si>
  <si>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</si>
  <si>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</si>
  <si>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</si>
  <si>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</si>
  <si>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</si>
  <si>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</si>
  <si>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</si>
  <si>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</si>
  <si>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</si>
  <si>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</si>
  <si>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</si>
  <si>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</si>
  <si>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</si>
  <si>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</si>
  <si>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</si>
  <si>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</si>
  <si>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</si>
  <si>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</si>
  <si>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</si>
  <si>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</si>
  <si>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</si>
  <si>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</si>
  <si>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</si>
  <si>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</si>
  <si>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</si>
  <si>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</si>
  <si>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</si>
  <si>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</si>
  <si>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</si>
  <si>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</si>
  <si>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</si>
  <si>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</si>
  <si>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</si>
  <si>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</si>
  <si>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</si>
  <si>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</si>
  <si>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</si>
  <si>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</si>
  <si>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</si>
  <si>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</si>
  <si>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</si>
  <si>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</si>
  <si>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</si>
  <si>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</si>
  <si>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</si>
  <si>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</si>
  <si>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</si>
  <si>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</si>
  <si>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</si>
  <si>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</si>
  <si>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</si>
  <si>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</si>
  <si>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</si>
  <si>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</si>
  <si>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</si>
  <si>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</si>
  <si>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</si>
  <si>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</si>
  <si>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</si>
  <si>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</si>
  <si>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</si>
  <si>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</si>
  <si>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</si>
  <si>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</si>
  <si>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</si>
  <si>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</si>
  <si>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</si>
  <si>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</si>
  <si>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</si>
  <si>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</si>
  <si>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</si>
  <si>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</si>
  <si>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</si>
  <si>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</si>
  <si>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</si>
  <si>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</si>
  <si>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</si>
  <si>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</si>
  <si>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</si>
  <si>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</si>
  <si>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</si>
  <si>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</si>
  <si>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</si>
  <si>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</si>
  <si>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</si>
  <si>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</si>
  <si>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</si>
  <si>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</si>
  <si>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</si>
  <si>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</si>
  <si>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</si>
  <si>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</si>
  <si>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</si>
  <si>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</si>
  <si>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</si>
  <si>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</si>
  <si>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</si>
  <si>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</si>
  <si>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</si>
  <si>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</si>
  <si>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</si>
  <si>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</si>
  <si>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</si>
  <si>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</si>
  <si>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</si>
  <si>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</si>
  <si>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</si>
  <si>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</si>
  <si>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</si>
  <si>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</si>
  <si>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</si>
  <si>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</si>
  <si>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</si>
  <si>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</si>
  <si>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</si>
  <si>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</si>
  <si>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</si>
  <si>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</si>
  <si>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</si>
  <si>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</si>
  <si>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</si>
  <si>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</si>
  <si>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</si>
  <si>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</si>
  <si>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</si>
  <si>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</si>
  <si>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</si>
  <si>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</si>
  <si>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</si>
  <si>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</si>
  <si>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</si>
  <si>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</si>
  <si>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</si>
  <si>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</si>
  <si>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</si>
  <si>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</si>
  <si>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</si>
  <si>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</si>
  <si>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</si>
  <si>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</si>
  <si>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</si>
  <si>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</si>
  <si>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</si>
  <si>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</si>
  <si>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</si>
  <si>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</si>
  <si>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</si>
  <si>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</si>
  <si>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</si>
  <si>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</si>
  <si>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</si>
  <si>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</si>
  <si>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</si>
  <si>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</si>
  <si>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</si>
  <si>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</si>
  <si>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</si>
  <si>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</si>
  <si>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</si>
  <si>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</si>
  <si>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</si>
  <si>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</si>
  <si>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</si>
  <si>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</si>
  <si>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</si>
  <si>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</si>
  <si>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</si>
  <si>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</si>
  <si>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</si>
  <si>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</si>
  <si>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</si>
  <si>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</si>
  <si>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</si>
  <si>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</si>
  <si>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</si>
  <si>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</si>
  <si>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</si>
  <si>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</si>
  <si>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</si>
  <si>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</si>
  <si>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</si>
  <si>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</si>
  <si>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</si>
  <si>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</si>
  <si>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</si>
  <si>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</si>
  <si>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</si>
  <si>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</si>
  <si>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</si>
  <si>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</si>
  <si>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</si>
  <si>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</si>
  <si>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</si>
  <si>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</si>
  <si>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</si>
  <si>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</si>
  <si>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</si>
  <si>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</si>
  <si>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</si>
  <si>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</si>
  <si>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</si>
  <si>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</si>
  <si>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</si>
  <si>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</si>
  <si>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</si>
  <si>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</si>
  <si>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</si>
  <si>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</si>
  <si>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</si>
  <si>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</si>
  <si>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</si>
  <si>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</si>
  <si>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</si>
  <si>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</si>
  <si>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</si>
  <si>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</si>
  <si>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</si>
  <si>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</si>
  <si>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</si>
  <si>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</si>
  <si>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</si>
  <si>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</si>
  <si>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</si>
  <si>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</si>
  <si>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</si>
  <si>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</si>
  <si>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</si>
  <si>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</si>
  <si>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</si>
  <si>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</si>
  <si>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</si>
  <si>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</si>
  <si>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</si>
  <si>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</si>
  <si>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</si>
  <si>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</si>
  <si>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</si>
  <si>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</si>
  <si>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</si>
  <si>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</si>
  <si>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</si>
  <si>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</si>
  <si>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</si>
  <si>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</si>
  <si>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</si>
  <si>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</si>
  <si>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</si>
  <si>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</si>
  <si>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</si>
  <si>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</si>
  <si>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</si>
  <si>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</si>
  <si>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</si>
  <si>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</si>
  <si>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</si>
  <si>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</si>
  <si>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</si>
  <si>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</si>
  <si>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</si>
  <si>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</si>
  <si>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</si>
  <si>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</si>
  <si>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</si>
  <si>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</si>
  <si>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</si>
  <si>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</si>
  <si>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</si>
  <si>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</si>
  <si>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</si>
  <si>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</si>
  <si>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</si>
  <si>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</si>
  <si>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</si>
  <si>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</si>
  <si>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</si>
  <si>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</si>
  <si>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</si>
  <si>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</si>
  <si>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</si>
  <si>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</si>
  <si>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</si>
  <si>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</si>
  <si>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</si>
  <si>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</si>
  <si>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</si>
  <si>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</si>
  <si>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</si>
  <si>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</si>
  <si>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</si>
  <si>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</si>
  <si>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</si>
  <si>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</si>
  <si>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</si>
  <si>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</si>
  <si>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</si>
  <si>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</si>
  <si>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</si>
  <si>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</si>
  <si>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</si>
  <si>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</si>
  <si>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</si>
  <si>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</si>
  <si>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</si>
  <si>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</si>
  <si>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</si>
  <si>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</si>
  <si>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</si>
  <si>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</si>
  <si>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</si>
  <si>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</si>
  <si>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</si>
  <si>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</si>
  <si>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</si>
  <si>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</si>
  <si>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</si>
  <si>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</si>
  <si>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</si>
  <si>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</si>
  <si>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</si>
  <si>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</si>
  <si>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</si>
  <si>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</si>
  <si>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</si>
  <si>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</si>
  <si>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</si>
  <si>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</si>
  <si>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</si>
  <si>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</si>
  <si>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</si>
  <si>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</si>
  <si>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</si>
  <si>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</si>
  <si>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</si>
  <si>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</si>
  <si>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</si>
  <si>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</si>
  <si>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</si>
  <si>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</si>
  <si>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</si>
  <si>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</si>
  <si>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</si>
  <si>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</si>
  <si>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</si>
  <si>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</si>
  <si>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</si>
  <si>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</si>
  <si>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</si>
  <si>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</si>
  <si>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</si>
  <si>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</si>
  <si>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</si>
  <si>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</si>
  <si>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</si>
  <si>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</si>
  <si>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</si>
  <si>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</si>
  <si>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</si>
  <si>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</si>
  <si>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</si>
  <si>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</si>
  <si>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</si>
  <si>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</si>
  <si>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</si>
  <si>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</si>
  <si>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</si>
  <si>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</si>
  <si>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</si>
  <si>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</si>
  <si>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</si>
  <si>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</si>
  <si>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</si>
  <si>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</si>
  <si>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</si>
  <si>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</si>
  <si>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</si>
  <si>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</si>
  <si>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</si>
  <si>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</si>
  <si>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</si>
  <si>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</si>
  <si>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</si>
  <si>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</si>
  <si>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</si>
  <si>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</si>
  <si>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</si>
  <si>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</si>
  <si>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</si>
  <si>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</si>
  <si>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</si>
  <si>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</si>
  <si>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</si>
  <si>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</si>
  <si>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</si>
  <si>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</si>
  <si>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</si>
  <si>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</si>
  <si>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</si>
  <si>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</si>
  <si>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</si>
  <si>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</si>
  <si>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</si>
  <si>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</si>
  <si>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</si>
  <si>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</si>
  <si>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</si>
  <si>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</si>
  <si>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</si>
  <si>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</si>
  <si>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</si>
  <si>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</si>
  <si>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</si>
  <si>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</si>
  <si>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</si>
  <si>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</si>
  <si>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</si>
  <si>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</si>
  <si>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</si>
  <si>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</si>
  <si>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</si>
  <si>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</si>
  <si>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</si>
  <si>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</si>
  <si>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</si>
  <si>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</si>
  <si>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</si>
  <si>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</si>
  <si>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</si>
  <si>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</si>
  <si>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</si>
  <si>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</si>
  <si>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</si>
  <si>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</si>
  <si>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</si>
  <si>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</si>
  <si>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</si>
  <si>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</si>
  <si>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</si>
  <si>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</si>
  <si>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</si>
  <si>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</si>
  <si>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</si>
  <si>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</si>
  <si>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</si>
  <si>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</si>
  <si>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</si>
  <si>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</si>
  <si>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</si>
  <si>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</si>
  <si>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</si>
  <si>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</si>
  <si>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</si>
  <si>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</si>
  <si>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</si>
  <si>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</si>
  <si>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</si>
  <si>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</si>
  <si>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</si>
  <si>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</si>
  <si>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</si>
  <si>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</si>
  <si>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</si>
  <si>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</si>
  <si>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</si>
  <si>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</si>
  <si>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</si>
  <si>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</si>
  <si>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</si>
  <si>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</si>
  <si>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</si>
  <si>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</si>
  <si>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</si>
  <si>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</si>
  <si>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</si>
  <si>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</si>
  <si>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ELLSWORTH SCHOOL DISTRICE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</si>
</sst>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8" sqref="F5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162</v>
      </c>
      <c r="C2" s="21">
        <v>162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6590.48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31135.81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43225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49815.479999999996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31135.81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1425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11425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25000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31135.81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13390.48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38390.479999999996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31135.81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49815.479999999996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31135.81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75949-683</f>
        <v>75266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683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75949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3.2</v>
      </c>
      <c r="G95" s="18"/>
      <c r="H95" s="18"/>
      <c r="I95" s="18"/>
      <c r="J95" s="18">
        <v>70.400000000000006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3.2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70.400000000000006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75952.2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70.400000000000006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13536.27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32276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11.73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45824.000000000007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45824.000000000007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8047.94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8047.94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129824.14000000001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70.400000000000006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102790.65</v>
      </c>
      <c r="I196" s="18"/>
      <c r="J196" s="18"/>
      <c r="K196" s="18"/>
      <c r="L196" s="19">
        <f>SUM(F196:K196)</f>
        <v>102790.65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825</v>
      </c>
      <c r="G203" s="18"/>
      <c r="H203" s="18">
        <v>9985.7999999999993</v>
      </c>
      <c r="I203" s="18">
        <v>8.8000000000000007</v>
      </c>
      <c r="J203" s="18"/>
      <c r="K203" s="18">
        <v>235.79</v>
      </c>
      <c r="L203" s="19">
        <f t="shared" si="0"/>
        <v>11055.39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4876</v>
      </c>
      <c r="I207" s="18"/>
      <c r="J207" s="18"/>
      <c r="K207" s="18"/>
      <c r="L207" s="19">
        <f t="shared" si="0"/>
        <v>4876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825</v>
      </c>
      <c r="G210" s="41">
        <f t="shared" si="1"/>
        <v>0</v>
      </c>
      <c r="H210" s="41">
        <f t="shared" si="1"/>
        <v>117652.45</v>
      </c>
      <c r="I210" s="41">
        <f t="shared" si="1"/>
        <v>8.8000000000000007</v>
      </c>
      <c r="J210" s="41">
        <f t="shared" si="1"/>
        <v>0</v>
      </c>
      <c r="K210" s="41">
        <f t="shared" si="1"/>
        <v>235.79</v>
      </c>
      <c r="L210" s="41">
        <f t="shared" si="1"/>
        <v>118722.04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825</v>
      </c>
      <c r="G256" s="41">
        <f t="shared" si="8"/>
        <v>0</v>
      </c>
      <c r="H256" s="41">
        <f t="shared" si="8"/>
        <v>117652.45</v>
      </c>
      <c r="I256" s="41">
        <f t="shared" si="8"/>
        <v>8.8000000000000007</v>
      </c>
      <c r="J256" s="41">
        <f t="shared" si="8"/>
        <v>0</v>
      </c>
      <c r="K256" s="41">
        <f t="shared" si="8"/>
        <v>235.79</v>
      </c>
      <c r="L256" s="41">
        <f t="shared" si="8"/>
        <v>118722.04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825</v>
      </c>
      <c r="G270" s="42">
        <f t="shared" si="11"/>
        <v>0</v>
      </c>
      <c r="H270" s="42">
        <f t="shared" si="11"/>
        <v>117652.45</v>
      </c>
      <c r="I270" s="42">
        <f t="shared" si="11"/>
        <v>8.8000000000000007</v>
      </c>
      <c r="J270" s="42">
        <f t="shared" si="11"/>
        <v>0</v>
      </c>
      <c r="K270" s="42">
        <f t="shared" si="11"/>
        <v>235.79</v>
      </c>
      <c r="L270" s="42">
        <f t="shared" si="11"/>
        <v>118722.04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70.400000000000006</v>
      </c>
      <c r="I396" s="18"/>
      <c r="J396" s="24" t="s">
        <v>289</v>
      </c>
      <c r="K396" s="24" t="s">
        <v>289</v>
      </c>
      <c r="L396" s="56">
        <f t="shared" si="26"/>
        <v>70.400000000000006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70.400000000000006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70.400000000000006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70.400000000000006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70.400000000000006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10000</v>
      </c>
      <c r="L422" s="56">
        <f t="shared" si="29"/>
        <v>10000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10000</v>
      </c>
      <c r="L426" s="47">
        <f t="shared" si="30"/>
        <v>10000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10000</v>
      </c>
      <c r="L433" s="47">
        <f t="shared" si="32"/>
        <v>10000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31135.81</v>
      </c>
      <c r="I439" s="56">
        <f t="shared" si="33"/>
        <v>31135.81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31135.81</v>
      </c>
      <c r="I445" s="13">
        <f>SUM(I438:I444)</f>
        <v>31135.81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31135.81</v>
      </c>
      <c r="I458" s="56">
        <f t="shared" si="34"/>
        <v>31135.81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31135.81</v>
      </c>
      <c r="I459" s="83">
        <f>SUM(I453:I458)</f>
        <v>31135.81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31135.81</v>
      </c>
      <c r="I460" s="42">
        <f>I451+I459</f>
        <v>31135.81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27288.38</v>
      </c>
      <c r="G464" s="18"/>
      <c r="H464" s="18"/>
      <c r="I464" s="18"/>
      <c r="J464" s="18">
        <v>41065.410000000003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129824.14</v>
      </c>
      <c r="G467" s="18"/>
      <c r="H467" s="18"/>
      <c r="I467" s="18"/>
      <c r="J467" s="18">
        <v>70.400000000000006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129824.14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70.400000000000006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118722.04</v>
      </c>
      <c r="G471" s="18"/>
      <c r="H471" s="18"/>
      <c r="I471" s="18"/>
      <c r="J471" s="18">
        <v>10000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118722.04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10000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38390.479999999996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31135.810000000005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515.84</v>
      </c>
      <c r="G530" s="18">
        <v>191.39</v>
      </c>
      <c r="H530" s="18">
        <v>8.9700000000000006</v>
      </c>
      <c r="I530" s="18"/>
      <c r="J530" s="18"/>
      <c r="K530" s="18"/>
      <c r="L530" s="88">
        <f>SUM(F530:K530)</f>
        <v>716.2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515.84</v>
      </c>
      <c r="G533" s="89">
        <f t="shared" ref="G533:L533" si="38">SUM(G530:G532)</f>
        <v>191.39</v>
      </c>
      <c r="H533" s="89">
        <f t="shared" si="38"/>
        <v>8.9700000000000006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716.2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515.84</v>
      </c>
      <c r="G544" s="89">
        <f t="shared" ref="G544:L544" si="41">G523+G528+G533+G538+G543</f>
        <v>191.39</v>
      </c>
      <c r="H544" s="89">
        <f t="shared" si="41"/>
        <v>8.9700000000000006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716.2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716.2</v>
      </c>
      <c r="I548" s="87">
        <f>L535</f>
        <v>0</v>
      </c>
      <c r="J548" s="87">
        <f>L540</f>
        <v>0</v>
      </c>
      <c r="K548" s="87">
        <f>SUM(F548:J548)</f>
        <v>716.2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716.2</v>
      </c>
      <c r="I551" s="89">
        <f t="shared" si="42"/>
        <v>0</v>
      </c>
      <c r="J551" s="89">
        <f t="shared" si="42"/>
        <v>0</v>
      </c>
      <c r="K551" s="89">
        <f t="shared" si="42"/>
        <v>716.2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102790.65</v>
      </c>
      <c r="G574" s="18"/>
      <c r="H574" s="18"/>
      <c r="I574" s="87">
        <f>SUM(F574:H574)</f>
        <v>102790.65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4876</v>
      </c>
      <c r="I590" s="18"/>
      <c r="J590" s="18"/>
      <c r="K590" s="104">
        <f t="shared" ref="K590:K596" si="48">SUM(H590:J590)</f>
        <v>4876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4876</v>
      </c>
      <c r="I597" s="108">
        <f>SUM(I590:I596)</f>
        <v>0</v>
      </c>
      <c r="J597" s="108">
        <f>SUM(J590:J596)</f>
        <v>0</v>
      </c>
      <c r="K597" s="108">
        <f>SUM(K590:K596)</f>
        <v>4876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49815.479999999996</v>
      </c>
      <c r="H616" s="109">
        <f>SUM(F51)</f>
        <v>49815.479999999996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31135.81</v>
      </c>
      <c r="H620" s="109">
        <f>SUM(J51)</f>
        <v>31135.81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38390.479999999996</v>
      </c>
      <c r="H621" s="109">
        <f>F475</f>
        <v>38390.479999999996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31135.81</v>
      </c>
      <c r="H625" s="109">
        <f>J475</f>
        <v>31135.810000000005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129824.14000000001</v>
      </c>
      <c r="H626" s="104">
        <f>SUM(F467)</f>
        <v>129824.14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70.400000000000006</v>
      </c>
      <c r="H630" s="104">
        <f>SUM(J467)</f>
        <v>70.400000000000006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118722.04</v>
      </c>
      <c r="H631" s="104">
        <f>SUM(F471)</f>
        <v>118722.04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70.400000000000006</v>
      </c>
      <c r="H636" s="164">
        <f>SUM(J467)</f>
        <v>70.400000000000006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10000</v>
      </c>
      <c r="H637" s="164">
        <f>SUM(J471)</f>
        <v>10000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31135.81</v>
      </c>
      <c r="H640" s="104">
        <f>SUM(H460)</f>
        <v>31135.81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31135.81</v>
      </c>
      <c r="H641" s="104">
        <f>SUM(I460)</f>
        <v>31135.81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70.400000000000006</v>
      </c>
      <c r="H643" s="104">
        <f>H407</f>
        <v>70.400000000000006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70.400000000000006</v>
      </c>
      <c r="H645" s="104">
        <f>L407</f>
        <v>70.400000000000006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4876</v>
      </c>
      <c r="H646" s="104">
        <f>L207+L225+L243</f>
        <v>4876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4876</v>
      </c>
      <c r="H648" s="104">
        <f>H597</f>
        <v>4876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118722.04</v>
      </c>
      <c r="G659" s="19">
        <f>(L228+L308+L358)</f>
        <v>0</v>
      </c>
      <c r="H659" s="19">
        <f>(L246+L327+L359)</f>
        <v>0</v>
      </c>
      <c r="I659" s="19">
        <f>SUM(F659:H659)</f>
        <v>118722.04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4876</v>
      </c>
      <c r="G661" s="19">
        <f>(L225+L305)-(J225+J305)</f>
        <v>0</v>
      </c>
      <c r="H661" s="19">
        <f>(L243+L324)-(J243+J324)</f>
        <v>0</v>
      </c>
      <c r="I661" s="19">
        <f>SUM(F661:H661)</f>
        <v>4876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102790.65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102790.65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11055.39</v>
      </c>
      <c r="G663" s="19">
        <f>G659-SUM(G660:G662)</f>
        <v>0</v>
      </c>
      <c r="H663" s="19">
        <f>H659-SUM(H660:H662)</f>
        <v>0</v>
      </c>
      <c r="I663" s="19">
        <f>I659-SUM(I660:I662)</f>
        <v>11055.39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>
        <v>-11055.39</v>
      </c>
      <c r="G668" s="18"/>
      <c r="H668" s="18"/>
      <c r="I668" s="19">
        <f>SUM(F668:H668)</f>
        <v>-11055.39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ELLSWORTH SCHOOL DISTRICE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ELLSWORTH SCHOOL DISTRICE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102790.65</v>
      </c>
      <c r="D5" s="20">
        <f>SUM('DOE25'!L196:L199)+SUM('DOE25'!L214:L217)+SUM('DOE25'!L232:L235)-F5-G5</f>
        <v>102790.65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3811.929999999998</v>
      </c>
      <c r="D8" s="244"/>
      <c r="E8" s="20">
        <f>'DOE25'!L203+'DOE25'!L221+'DOE25'!L239-F8-G8-D9-D11</f>
        <v>3576.1399999999981</v>
      </c>
      <c r="F8" s="256">
        <f>'DOE25'!J203+'DOE25'!J221+'DOE25'!J239</f>
        <v>0</v>
      </c>
      <c r="G8" s="53">
        <f>'DOE25'!K203+'DOE25'!K221+'DOE25'!K239</f>
        <v>235.79</v>
      </c>
      <c r="H8" s="260"/>
    </row>
    <row r="9" spans="1:9">
      <c r="A9" s="32">
        <v>2310</v>
      </c>
      <c r="B9" t="s">
        <v>818</v>
      </c>
      <c r="C9" s="246">
        <f t="shared" si="0"/>
        <v>4818.3900000000003</v>
      </c>
      <c r="D9" s="245">
        <v>4818.3900000000003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2500</v>
      </c>
      <c r="D10" s="244"/>
      <c r="E10" s="245">
        <v>2500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2425.0700000000002</v>
      </c>
      <c r="D11" s="245">
        <v>2425.0700000000002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4876</v>
      </c>
      <c r="D15" s="20">
        <f>'DOE25'!L207+'DOE25'!L225+'DOE25'!L243-F15-G15</f>
        <v>4876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114910.11</v>
      </c>
      <c r="E33" s="247">
        <f>SUM(E5:E31)</f>
        <v>6076.1399999999976</v>
      </c>
      <c r="F33" s="247">
        <f>SUM(F5:F31)</f>
        <v>0</v>
      </c>
      <c r="G33" s="247">
        <f>SUM(G5:G31)</f>
        <v>235.79</v>
      </c>
      <c r="H33" s="247">
        <f>SUM(H5:H31)</f>
        <v>0</v>
      </c>
    </row>
    <row r="35" spans="2:8" ht="12" thickBot="1">
      <c r="B35" s="254" t="s">
        <v>847</v>
      </c>
      <c r="D35" s="255">
        <f>E33</f>
        <v>6076.1399999999976</v>
      </c>
      <c r="E35" s="250"/>
    </row>
    <row r="36" spans="2:8" ht="12" thickTop="1">
      <c r="B36" t="s">
        <v>815</v>
      </c>
      <c r="D36" s="20">
        <f>D33</f>
        <v>114910.11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ELLSWORTH SCHOOL DISTRICE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6590.48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31135.81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43225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49815.479999999996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31135.81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1425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10000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11425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25000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31135.81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13390.48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38390.479999999996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31135.81</v>
      </c>
      <c r="H49" s="124"/>
      <c r="I49" s="124"/>
    </row>
    <row r="50" spans="1:9" ht="12" thickTop="1">
      <c r="A50" s="38" t="s">
        <v>895</v>
      </c>
      <c r="B50" s="2"/>
      <c r="C50" s="41">
        <f>C49+C31</f>
        <v>49815.479999999996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31135.81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75949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3.2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70.400000000000006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3.2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70.400000000000006</v>
      </c>
      <c r="H61"/>
      <c r="I61"/>
    </row>
    <row r="62" spans="1:9" ht="12" thickTop="1">
      <c r="A62" s="29" t="s">
        <v>175</v>
      </c>
      <c r="B62" s="6"/>
      <c r="C62" s="22">
        <f>C55+C61</f>
        <v>75952.2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70.400000000000006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13536.27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32276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11.73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45824.000000000007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45824.000000000007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8047.94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8047.94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129824.14000000001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70.400000000000006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102790.65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102790.65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11055.39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4876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15931.39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10000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70.400000000000006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-70.400000000000006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10000</v>
      </c>
    </row>
    <row r="144" spans="1:7" ht="12.75" thickTop="1" thickBot="1">
      <c r="A144" s="33" t="s">
        <v>244</v>
      </c>
      <c r="C144" s="86">
        <f>(C114+C127+C143)</f>
        <v>118722.04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10000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ELLSWORTH SCHOOL DISTRICE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102791</v>
      </c>
      <c r="D10" s="182">
        <f>ROUND((C10/$C$28)*100,1)</f>
        <v>86.6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11055</v>
      </c>
      <c r="D17" s="182">
        <f t="shared" si="0"/>
        <v>9.3000000000000007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4876</v>
      </c>
      <c r="D21" s="182">
        <f t="shared" si="0"/>
        <v>4.0999999999999996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118722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118722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75949</v>
      </c>
      <c r="D35" s="182">
        <f t="shared" ref="D35:D40" si="1">ROUND((C35/$C$41)*100,1)</f>
        <v>58.5</v>
      </c>
    </row>
    <row r="36" spans="1:4">
      <c r="B36" s="185" t="s">
        <v>743</v>
      </c>
      <c r="C36" s="179">
        <f>SUM('DOE25'!F111:J111)-SUM('DOE25'!G96:G109)+('DOE25'!F173+'DOE25'!F174+'DOE25'!I173+'DOE25'!I174)-C35</f>
        <v>73.599999999991269</v>
      </c>
      <c r="D36" s="182">
        <f t="shared" si="1"/>
        <v>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45824</v>
      </c>
      <c r="D37" s="182">
        <f t="shared" si="1"/>
        <v>35.299999999999997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8048</v>
      </c>
      <c r="D39" s="182">
        <f t="shared" si="1"/>
        <v>6.2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129894.59999999999</v>
      </c>
      <c r="D41" s="184">
        <f>SUM(D35:D40)</f>
        <v>100.10000000000001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ELLSWORTH SCHOOL DISTRICE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2012-08-29T13:11:09Z</cp:lastPrinted>
  <dcterms:created xsi:type="dcterms:W3CDTF">1997-12-04T19:04:30Z</dcterms:created>
  <dcterms:modified xsi:type="dcterms:W3CDTF">2012-11-21T14:30:22Z</dcterms:modified>
</cp:coreProperties>
</file>