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90" windowWidth="12735" windowHeight="64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1" i="12" l="1"/>
  <c r="D27" i="2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E8" i="13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C108" i="2" s="1"/>
  <c r="L197" i="1"/>
  <c r="L198" i="1"/>
  <c r="L199" i="1"/>
  <c r="L214" i="1"/>
  <c r="L215" i="1"/>
  <c r="L216" i="1"/>
  <c r="L217" i="1"/>
  <c r="C13" i="10" s="1"/>
  <c r="L232" i="1"/>
  <c r="L233" i="1"/>
  <c r="L234" i="1"/>
  <c r="L235" i="1"/>
  <c r="F6" i="13"/>
  <c r="G6" i="13"/>
  <c r="L201" i="1"/>
  <c r="L219" i="1"/>
  <c r="L237" i="1"/>
  <c r="F7" i="13"/>
  <c r="G7" i="13"/>
  <c r="L202" i="1"/>
  <c r="C16" i="10" s="1"/>
  <c r="L220" i="1"/>
  <c r="L238" i="1"/>
  <c r="F12" i="13"/>
  <c r="G12" i="13"/>
  <c r="L204" i="1"/>
  <c r="D12" i="13" s="1"/>
  <c r="C12" i="13" s="1"/>
  <c r="L222" i="1"/>
  <c r="L240" i="1"/>
  <c r="F14" i="13"/>
  <c r="G14" i="13"/>
  <c r="L206" i="1"/>
  <c r="L224" i="1"/>
  <c r="D14" i="13" s="1"/>
  <c r="C14" i="13" s="1"/>
  <c r="L242" i="1"/>
  <c r="F15" i="13"/>
  <c r="G15" i="13"/>
  <c r="L207" i="1"/>
  <c r="L225" i="1"/>
  <c r="L243" i="1"/>
  <c r="F17" i="13"/>
  <c r="G17" i="13"/>
  <c r="L250" i="1"/>
  <c r="F18" i="13"/>
  <c r="G18" i="13"/>
  <c r="L251" i="1"/>
  <c r="D18" i="13" s="1"/>
  <c r="C18" i="13" s="1"/>
  <c r="F19" i="13"/>
  <c r="G19" i="13"/>
  <c r="L252" i="1"/>
  <c r="F29" i="13"/>
  <c r="G29" i="13"/>
  <c r="L357" i="1"/>
  <c r="L358" i="1"/>
  <c r="L359" i="1"/>
  <c r="H660" i="1" s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E111" i="2" s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260" i="1"/>
  <c r="L340" i="1"/>
  <c r="L341" i="1"/>
  <c r="L254" i="1"/>
  <c r="C129" i="2"/>
  <c r="L335" i="1"/>
  <c r="E129" i="2"/>
  <c r="C11" i="13"/>
  <c r="C10" i="13"/>
  <c r="C9" i="13"/>
  <c r="L360" i="1"/>
  <c r="B4" i="12"/>
  <c r="B36" i="12"/>
  <c r="C36" i="12"/>
  <c r="B40" i="12"/>
  <c r="C40" i="12"/>
  <c r="A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400" i="1" s="1"/>
  <c r="L396" i="1"/>
  <c r="L397" i="1"/>
  <c r="L398" i="1"/>
  <c r="L399" i="1"/>
  <c r="L402" i="1"/>
  <c r="L403" i="1"/>
  <c r="L404" i="1"/>
  <c r="L406" i="1" s="1"/>
  <c r="C139" i="2" s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E55" i="2" s="1"/>
  <c r="I59" i="1"/>
  <c r="F78" i="1"/>
  <c r="F93" i="1"/>
  <c r="C57" i="2"/>
  <c r="F110" i="1"/>
  <c r="F111" i="1"/>
  <c r="G110" i="1"/>
  <c r="G111" i="1"/>
  <c r="H78" i="1"/>
  <c r="E56" i="2" s="1"/>
  <c r="H93" i="1"/>
  <c r="H110" i="1"/>
  <c r="I110" i="1"/>
  <c r="I111" i="1" s="1"/>
  <c r="J110" i="1"/>
  <c r="J111" i="1" s="1"/>
  <c r="F120" i="1"/>
  <c r="F135" i="1"/>
  <c r="G120" i="1"/>
  <c r="G135" i="1"/>
  <c r="G139" i="1"/>
  <c r="H120" i="1"/>
  <c r="H135" i="1"/>
  <c r="I120" i="1"/>
  <c r="I135" i="1"/>
  <c r="I139" i="1" s="1"/>
  <c r="J120" i="1"/>
  <c r="J135" i="1"/>
  <c r="F146" i="1"/>
  <c r="C84" i="2" s="1"/>
  <c r="F161" i="1"/>
  <c r="G146" i="1"/>
  <c r="H146" i="1"/>
  <c r="E84" i="2" s="1"/>
  <c r="E90" i="2" s="1"/>
  <c r="H161" i="1"/>
  <c r="I146" i="1"/>
  <c r="I161" i="1"/>
  <c r="C12" i="10"/>
  <c r="L249" i="1"/>
  <c r="C112" i="2"/>
  <c r="L331" i="1"/>
  <c r="E112" i="2"/>
  <c r="L253" i="1"/>
  <c r="C25" i="10"/>
  <c r="L267" i="1"/>
  <c r="L268" i="1"/>
  <c r="L348" i="1"/>
  <c r="L349" i="1"/>
  <c r="E142" i="2" s="1"/>
  <c r="I664" i="1"/>
  <c r="I669" i="1"/>
  <c r="L228" i="1"/>
  <c r="F661" i="1"/>
  <c r="G661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E136" i="2"/>
  <c r="L346" i="1"/>
  <c r="K350" i="1"/>
  <c r="L520" i="1"/>
  <c r="F548" i="1"/>
  <c r="L521" i="1"/>
  <c r="F549" i="1"/>
  <c r="L522" i="1"/>
  <c r="F550" i="1"/>
  <c r="L525" i="1"/>
  <c r="L528" i="1"/>
  <c r="L526" i="1"/>
  <c r="G549" i="1"/>
  <c r="L527" i="1"/>
  <c r="G550" i="1"/>
  <c r="L530" i="1"/>
  <c r="H548" i="1"/>
  <c r="L531" i="1"/>
  <c r="L532" i="1"/>
  <c r="H550" i="1" s="1"/>
  <c r="L535" i="1"/>
  <c r="L536" i="1"/>
  <c r="I549" i="1"/>
  <c r="L537" i="1"/>
  <c r="I550" i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C131" i="2"/>
  <c r="A1" i="2"/>
  <c r="A2" i="2"/>
  <c r="C8" i="2"/>
  <c r="D8" i="2"/>
  <c r="E8" i="2"/>
  <c r="F8" i="2"/>
  <c r="I438" i="1"/>
  <c r="I445" i="1" s="1"/>
  <c r="G641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D18" i="2" s="1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 s="1"/>
  <c r="C22" i="2"/>
  <c r="D22" i="2"/>
  <c r="D31" i="2" s="1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C49" i="2" s="1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C48" i="2"/>
  <c r="C55" i="2"/>
  <c r="F55" i="2"/>
  <c r="C56" i="2"/>
  <c r="C58" i="2"/>
  <c r="D58" i="2"/>
  <c r="E58" i="2"/>
  <c r="F58" i="2"/>
  <c r="D59" i="2"/>
  <c r="D61" i="2" s="1"/>
  <c r="C60" i="2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C77" i="2" s="1"/>
  <c r="C80" i="2" s="1"/>
  <c r="E75" i="2"/>
  <c r="F75" i="2"/>
  <c r="C76" i="2"/>
  <c r="D76" i="2"/>
  <c r="D77" i="2" s="1"/>
  <c r="D80" i="2" s="1"/>
  <c r="E76" i="2"/>
  <c r="F76" i="2"/>
  <c r="G76" i="2"/>
  <c r="G77" i="2"/>
  <c r="C78" i="2"/>
  <c r="D78" i="2"/>
  <c r="E78" i="2"/>
  <c r="C79" i="2"/>
  <c r="E79" i="2"/>
  <c r="D84" i="2"/>
  <c r="F84" i="2"/>
  <c r="C86" i="2"/>
  <c r="E86" i="2"/>
  <c r="F86" i="2"/>
  <c r="C87" i="2"/>
  <c r="E87" i="2"/>
  <c r="F87" i="2"/>
  <c r="C88" i="2"/>
  <c r="D88" i="2"/>
  <c r="E88" i="2"/>
  <c r="F88" i="2"/>
  <c r="F90" i="2"/>
  <c r="C89" i="2"/>
  <c r="C92" i="2"/>
  <c r="F92" i="2"/>
  <c r="C93" i="2"/>
  <c r="F93" i="2"/>
  <c r="D95" i="2"/>
  <c r="E95" i="2"/>
  <c r="F95" i="2"/>
  <c r="F102" i="2" s="1"/>
  <c r="G95" i="2"/>
  <c r="C96" i="2"/>
  <c r="D96" i="2"/>
  <c r="E96" i="2"/>
  <c r="E102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C111" i="2"/>
  <c r="E113" i="2"/>
  <c r="D114" i="2"/>
  <c r="F114" i="2"/>
  <c r="G114" i="2"/>
  <c r="E118" i="2"/>
  <c r="E119" i="2"/>
  <c r="E122" i="2"/>
  <c r="C123" i="2"/>
  <c r="E123" i="2"/>
  <c r="E124" i="2"/>
  <c r="F127" i="2"/>
  <c r="G127" i="2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G155" i="2" s="1"/>
  <c r="C155" i="2"/>
  <c r="D155" i="2"/>
  <c r="E155" i="2"/>
  <c r="F155" i="2"/>
  <c r="B156" i="2"/>
  <c r="C156" i="2"/>
  <c r="D156" i="2"/>
  <c r="E156" i="2"/>
  <c r="G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K499" i="1" s="1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K502" i="1"/>
  <c r="G502" i="1"/>
  <c r="C163" i="2"/>
  <c r="H502" i="1"/>
  <c r="D163" i="2"/>
  <c r="I502" i="1"/>
  <c r="E163" i="2"/>
  <c r="J502" i="1"/>
  <c r="F163" i="2"/>
  <c r="F19" i="1"/>
  <c r="G19" i="1"/>
  <c r="G617" i="1" s="1"/>
  <c r="H19" i="1"/>
  <c r="G618" i="1" s="1"/>
  <c r="J618" i="1" s="1"/>
  <c r="I19" i="1"/>
  <c r="F32" i="1"/>
  <c r="G32" i="1"/>
  <c r="H32" i="1"/>
  <c r="I32" i="1"/>
  <c r="F50" i="1"/>
  <c r="G621" i="1"/>
  <c r="G50" i="1"/>
  <c r="G51" i="1" s="1"/>
  <c r="H617" i="1" s="1"/>
  <c r="H50" i="1"/>
  <c r="H51" i="1" s="1"/>
  <c r="H618" i="1" s="1"/>
  <c r="I50" i="1"/>
  <c r="G624" i="1" s="1"/>
  <c r="I51" i="1"/>
  <c r="H619" i="1" s="1"/>
  <c r="F176" i="1"/>
  <c r="F191" i="1" s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J256" i="1" s="1"/>
  <c r="J270" i="1" s="1"/>
  <c r="K246" i="1"/>
  <c r="F255" i="1"/>
  <c r="G255" i="1"/>
  <c r="H255" i="1"/>
  <c r="I255" i="1"/>
  <c r="J255" i="1"/>
  <c r="L255" i="1" s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L336" i="1" s="1"/>
  <c r="G336" i="1"/>
  <c r="H336" i="1"/>
  <c r="I336" i="1"/>
  <c r="I337" i="1" s="1"/>
  <c r="I351" i="1" s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G433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H433" i="1" s="1"/>
  <c r="I426" i="1"/>
  <c r="J426" i="1"/>
  <c r="L428" i="1"/>
  <c r="L429" i="1"/>
  <c r="L430" i="1"/>
  <c r="L432" i="1"/>
  <c r="L431" i="1"/>
  <c r="F432" i="1"/>
  <c r="G432" i="1"/>
  <c r="H432" i="1"/>
  <c r="I432" i="1"/>
  <c r="J432" i="1"/>
  <c r="J433" i="1"/>
  <c r="F445" i="1"/>
  <c r="G638" i="1"/>
  <c r="G445" i="1"/>
  <c r="H445" i="1"/>
  <c r="G640" i="1" s="1"/>
  <c r="F451" i="1"/>
  <c r="G451" i="1"/>
  <c r="H451" i="1"/>
  <c r="I451" i="1"/>
  <c r="F459" i="1"/>
  <c r="G459" i="1"/>
  <c r="H459" i="1"/>
  <c r="G460" i="1"/>
  <c r="H460" i="1"/>
  <c r="F469" i="1"/>
  <c r="G469" i="1"/>
  <c r="G475" i="1" s="1"/>
  <c r="H622" i="1" s="1"/>
  <c r="H469" i="1"/>
  <c r="I469" i="1"/>
  <c r="J469" i="1"/>
  <c r="F473" i="1"/>
  <c r="F475" i="1"/>
  <c r="H621" i="1" s="1"/>
  <c r="J621" i="1"/>
  <c r="G473" i="1"/>
  <c r="H473" i="1"/>
  <c r="I473" i="1"/>
  <c r="J473" i="1"/>
  <c r="J475" i="1" s="1"/>
  <c r="H625" i="1" s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G544" i="1" s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I544" i="1" s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G570" i="1"/>
  <c r="H559" i="1"/>
  <c r="I559" i="1"/>
  <c r="J559" i="1"/>
  <c r="K559" i="1"/>
  <c r="L561" i="1"/>
  <c r="L562" i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I570" i="1" s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G648" i="1"/>
  <c r="I597" i="1"/>
  <c r="J597" i="1"/>
  <c r="H650" i="1" s="1"/>
  <c r="K601" i="1"/>
  <c r="K602" i="1"/>
  <c r="K603" i="1"/>
  <c r="K604" i="1" s="1"/>
  <c r="G647" i="1" s="1"/>
  <c r="J647" i="1" s="1"/>
  <c r="H604" i="1"/>
  <c r="I604" i="1"/>
  <c r="J604" i="1"/>
  <c r="F613" i="1"/>
  <c r="G613" i="1"/>
  <c r="H613" i="1"/>
  <c r="I613" i="1"/>
  <c r="J613" i="1"/>
  <c r="K613" i="1"/>
  <c r="G616" i="1"/>
  <c r="G619" i="1"/>
  <c r="G622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9" i="1"/>
  <c r="J639" i="1" s="1"/>
  <c r="H639" i="1"/>
  <c r="H640" i="1"/>
  <c r="J640" i="1"/>
  <c r="G642" i="1"/>
  <c r="H642" i="1"/>
  <c r="J642" i="1" s="1"/>
  <c r="G643" i="1"/>
  <c r="J643" i="1" s="1"/>
  <c r="G644" i="1"/>
  <c r="H644" i="1"/>
  <c r="G649" i="1"/>
  <c r="H649" i="1"/>
  <c r="J649" i="1" s="1"/>
  <c r="G650" i="1"/>
  <c r="G651" i="1"/>
  <c r="H651" i="1"/>
  <c r="G652" i="1"/>
  <c r="J652" i="1" s="1"/>
  <c r="H652" i="1"/>
  <c r="G653" i="1"/>
  <c r="H653" i="1"/>
  <c r="H654" i="1"/>
  <c r="K256" i="1"/>
  <c r="K270" i="1" s="1"/>
  <c r="F31" i="2"/>
  <c r="L350" i="1"/>
  <c r="E49" i="2"/>
  <c r="D17" i="13"/>
  <c r="C17" i="13"/>
  <c r="G158" i="2"/>
  <c r="G80" i="2"/>
  <c r="F77" i="2"/>
  <c r="F80" i="2"/>
  <c r="D49" i="2"/>
  <c r="D50" i="2" s="1"/>
  <c r="F18" i="2"/>
  <c r="G162" i="2"/>
  <c r="E143" i="2"/>
  <c r="G102" i="2"/>
  <c r="C102" i="2"/>
  <c r="E31" i="2"/>
  <c r="E50" i="2"/>
  <c r="E77" i="2"/>
  <c r="E80" i="2"/>
  <c r="L426" i="1"/>
  <c r="J570" i="1"/>
  <c r="K570" i="1"/>
  <c r="L418" i="1"/>
  <c r="L433" i="1"/>
  <c r="G637" i="1" s="1"/>
  <c r="J637" i="1" s="1"/>
  <c r="I168" i="1"/>
  <c r="H168" i="1"/>
  <c r="I475" i="1"/>
  <c r="H624" i="1" s="1"/>
  <c r="J624" i="1" s="1"/>
  <c r="G337" i="1"/>
  <c r="G351" i="1"/>
  <c r="C23" i="10"/>
  <c r="F168" i="1"/>
  <c r="J139" i="1"/>
  <c r="F570" i="1"/>
  <c r="G12" i="2"/>
  <c r="G22" i="2"/>
  <c r="G31" i="2" s="1"/>
  <c r="J32" i="1"/>
  <c r="K544" i="1"/>
  <c r="H139" i="1"/>
  <c r="F22" i="13"/>
  <c r="C22" i="13"/>
  <c r="L559" i="1"/>
  <c r="J544" i="1"/>
  <c r="F337" i="1"/>
  <c r="F351" i="1"/>
  <c r="G191" i="1"/>
  <c r="H191" i="1"/>
  <c r="L308" i="1"/>
  <c r="G659" i="1"/>
  <c r="J654" i="1"/>
  <c r="J644" i="1"/>
  <c r="L569" i="1"/>
  <c r="G36" i="2"/>
  <c r="L564" i="1"/>
  <c r="I191" i="1"/>
  <c r="I192" i="1" s="1"/>
  <c r="G629" i="1" s="1"/>
  <c r="J629" i="1" s="1"/>
  <c r="G159" i="2"/>
  <c r="F31" i="13"/>
  <c r="J337" i="1"/>
  <c r="D15" i="13"/>
  <c r="C15" i="13" s="1"/>
  <c r="C15" i="10"/>
  <c r="C117" i="2"/>
  <c r="D6" i="13"/>
  <c r="C6" i="13"/>
  <c r="C124" i="2"/>
  <c r="E16" i="13"/>
  <c r="C16" i="13" s="1"/>
  <c r="H25" i="13"/>
  <c r="C25" i="13" s="1"/>
  <c r="C29" i="10"/>
  <c r="D19" i="13"/>
  <c r="C19" i="13"/>
  <c r="G623" i="1"/>
  <c r="I433" i="1"/>
  <c r="F49" i="2"/>
  <c r="F50" i="2"/>
  <c r="C90" i="2"/>
  <c r="E57" i="2"/>
  <c r="E61" i="2" s="1"/>
  <c r="E62" i="2" s="1"/>
  <c r="E103" i="2" s="1"/>
  <c r="H111" i="1"/>
  <c r="H192" i="1" s="1"/>
  <c r="G628" i="1" s="1"/>
  <c r="J628" i="1" s="1"/>
  <c r="D55" i="2"/>
  <c r="D62" i="2" s="1"/>
  <c r="L392" i="1"/>
  <c r="H337" i="1"/>
  <c r="H351" i="1" s="1"/>
  <c r="D102" i="2"/>
  <c r="C141" i="2"/>
  <c r="C26" i="10"/>
  <c r="E120" i="2"/>
  <c r="L289" i="1"/>
  <c r="L570" i="1"/>
  <c r="L613" i="1"/>
  <c r="G161" i="2"/>
  <c r="I548" i="1"/>
  <c r="C32" i="10"/>
  <c r="F61" i="2"/>
  <c r="F62" i="2" s="1"/>
  <c r="F103" i="2" s="1"/>
  <c r="H549" i="1"/>
  <c r="G61" i="2"/>
  <c r="G62" i="2" s="1"/>
  <c r="G103" i="2" s="1"/>
  <c r="L327" i="1"/>
  <c r="E121" i="2"/>
  <c r="E117" i="2"/>
  <c r="E108" i="2"/>
  <c r="E114" i="2" s="1"/>
  <c r="E144" i="2" s="1"/>
  <c r="K337" i="1"/>
  <c r="K351" i="1" s="1"/>
  <c r="G31" i="13"/>
  <c r="D87" i="2"/>
  <c r="D90" i="2"/>
  <c r="G161" i="1"/>
  <c r="G168" i="1"/>
  <c r="G192" i="1" s="1"/>
  <c r="G627" i="1" s="1"/>
  <c r="J627" i="1" s="1"/>
  <c r="J653" i="1"/>
  <c r="J619" i="1"/>
  <c r="F433" i="1"/>
  <c r="K433" i="1"/>
  <c r="G133" i="2"/>
  <c r="G143" i="2" s="1"/>
  <c r="G144" i="2" s="1"/>
  <c r="E18" i="2"/>
  <c r="G548" i="1"/>
  <c r="G551" i="1" s="1"/>
  <c r="L381" i="1"/>
  <c r="G635" i="1" s="1"/>
  <c r="J635" i="1" s="1"/>
  <c r="F129" i="2"/>
  <c r="F143" i="2" s="1"/>
  <c r="F144" i="2" s="1"/>
  <c r="G660" i="1"/>
  <c r="C24" i="10"/>
  <c r="C113" i="2"/>
  <c r="L337" i="1"/>
  <c r="L351" i="1"/>
  <c r="G632" i="1" s="1"/>
  <c r="J632" i="1" s="1"/>
  <c r="D31" i="13"/>
  <c r="C31" i="13"/>
  <c r="C137" i="2"/>
  <c r="K549" i="1"/>
  <c r="J351" i="1"/>
  <c r="E127" i="2"/>
  <c r="C35" i="10"/>
  <c r="F51" i="1"/>
  <c r="H616" i="1"/>
  <c r="I459" i="1"/>
  <c r="I460" i="1"/>
  <c r="H641" i="1" s="1"/>
  <c r="J641" i="1" s="1"/>
  <c r="H33" i="13"/>
  <c r="E13" i="13"/>
  <c r="C13" i="13" s="1"/>
  <c r="L246" i="1"/>
  <c r="H659" i="1" s="1"/>
  <c r="C19" i="10"/>
  <c r="H646" i="1"/>
  <c r="H661" i="1"/>
  <c r="I661" i="1" s="1"/>
  <c r="C109" i="2"/>
  <c r="C11" i="10"/>
  <c r="C10" i="10"/>
  <c r="H256" i="1"/>
  <c r="H270" i="1" s="1"/>
  <c r="G256" i="1"/>
  <c r="G270" i="1"/>
  <c r="F256" i="1"/>
  <c r="F270" i="1"/>
  <c r="G33" i="13"/>
  <c r="F33" i="13"/>
  <c r="H647" i="1"/>
  <c r="D7" i="13"/>
  <c r="C7" i="13"/>
  <c r="D5" i="13"/>
  <c r="C5" i="13"/>
  <c r="C121" i="2"/>
  <c r="C18" i="10"/>
  <c r="C17" i="10"/>
  <c r="C122" i="2"/>
  <c r="C20" i="10"/>
  <c r="C120" i="2"/>
  <c r="E33" i="13"/>
  <c r="D35" i="13"/>
  <c r="C8" i="13"/>
  <c r="C119" i="2"/>
  <c r="C118" i="2"/>
  <c r="C61" i="2"/>
  <c r="C62" i="2" s="1"/>
  <c r="C103" i="2" s="1"/>
  <c r="C39" i="10"/>
  <c r="D103" i="2"/>
  <c r="C36" i="10"/>
  <c r="G46" i="2"/>
  <c r="G49" i="2" s="1"/>
  <c r="G50" i="2" s="1"/>
  <c r="J50" i="1"/>
  <c r="J617" i="1"/>
  <c r="C31" i="2"/>
  <c r="C50" i="2" s="1"/>
  <c r="J616" i="1"/>
  <c r="C18" i="2"/>
  <c r="C127" i="2"/>
  <c r="G625" i="1"/>
  <c r="J625" i="1" s="1"/>
  <c r="J51" i="1"/>
  <c r="H620" i="1" s="1"/>
  <c r="D126" i="2"/>
  <c r="D127" i="2"/>
  <c r="D144" i="2" s="1"/>
  <c r="F660" i="1"/>
  <c r="I660" i="1" s="1"/>
  <c r="L361" i="1"/>
  <c r="G634" i="1" s="1"/>
  <c r="J634" i="1" s="1"/>
  <c r="D29" i="13"/>
  <c r="C29" i="13" s="1"/>
  <c r="L210" i="1"/>
  <c r="L256" i="1" s="1"/>
  <c r="L270" i="1" s="1"/>
  <c r="G631" i="1" s="1"/>
  <c r="J631" i="1" s="1"/>
  <c r="J651" i="1"/>
  <c r="J633" i="1"/>
  <c r="G663" i="1"/>
  <c r="L407" i="1"/>
  <c r="C138" i="2"/>
  <c r="A22" i="12"/>
  <c r="A13" i="12"/>
  <c r="J551" i="1"/>
  <c r="L543" i="1"/>
  <c r="K597" i="1"/>
  <c r="G646" i="1" s="1"/>
  <c r="J646" i="1" s="1"/>
  <c r="H551" i="1"/>
  <c r="L533" i="1"/>
  <c r="F544" i="1"/>
  <c r="H544" i="1"/>
  <c r="F551" i="1"/>
  <c r="B163" i="2"/>
  <c r="G163" i="2"/>
  <c r="D33" i="13"/>
  <c r="D36" i="13" s="1"/>
  <c r="G666" i="1"/>
  <c r="G671" i="1"/>
  <c r="C140" i="2"/>
  <c r="C143" i="2"/>
  <c r="G636" i="1"/>
  <c r="H645" i="1"/>
  <c r="J636" i="1"/>
  <c r="I551" i="1"/>
  <c r="L538" i="1"/>
  <c r="L544" i="1"/>
  <c r="K548" i="1"/>
  <c r="J650" i="1" l="1"/>
  <c r="C21" i="10"/>
  <c r="F659" i="1"/>
  <c r="F663" i="1" s="1"/>
  <c r="J648" i="1"/>
  <c r="B160" i="2"/>
  <c r="G160" i="2" s="1"/>
  <c r="F139" i="1"/>
  <c r="H663" i="1"/>
  <c r="I659" i="1"/>
  <c r="I663" i="1" s="1"/>
  <c r="J622" i="1"/>
  <c r="H475" i="1"/>
  <c r="H623" i="1" s="1"/>
  <c r="C114" i="2"/>
  <c r="C144" i="2" s="1"/>
  <c r="C27" i="10"/>
  <c r="J623" i="1"/>
  <c r="F460" i="1"/>
  <c r="H638" i="1" s="1"/>
  <c r="J638" i="1" s="1"/>
  <c r="K550" i="1"/>
  <c r="K551" i="1" s="1"/>
  <c r="J192" i="1"/>
  <c r="J9" i="1"/>
  <c r="F666" i="1" l="1"/>
  <c r="F671" i="1"/>
  <c r="C4" i="10" s="1"/>
  <c r="C38" i="10"/>
  <c r="F192" i="1"/>
  <c r="G626" i="1" s="1"/>
  <c r="J626" i="1" s="1"/>
  <c r="G645" i="1"/>
  <c r="J645" i="1" s="1"/>
  <c r="G630" i="1"/>
  <c r="J630" i="1" s="1"/>
  <c r="C28" i="10"/>
  <c r="I666" i="1"/>
  <c r="I671" i="1"/>
  <c r="C7" i="10" s="1"/>
  <c r="G8" i="2"/>
  <c r="G18" i="2" s="1"/>
  <c r="J19" i="1"/>
  <c r="G620" i="1" s="1"/>
  <c r="H671" i="1"/>
  <c r="H666" i="1"/>
  <c r="C41" i="10" l="1"/>
  <c r="H655" i="1"/>
  <c r="J620" i="1"/>
  <c r="D17" i="10"/>
  <c r="D15" i="10"/>
  <c r="D20" i="10"/>
  <c r="D25" i="10"/>
  <c r="D23" i="10"/>
  <c r="C30" i="10"/>
  <c r="D16" i="10"/>
  <c r="D22" i="10"/>
  <c r="D13" i="10"/>
  <c r="D18" i="10"/>
  <c r="D21" i="10"/>
  <c r="D12" i="10"/>
  <c r="D10" i="10"/>
  <c r="D24" i="10"/>
  <c r="D19" i="10"/>
  <c r="D11" i="10"/>
  <c r="D26" i="10"/>
  <c r="D27" i="10"/>
  <c r="D39" i="10" l="1"/>
  <c r="D36" i="10"/>
  <c r="D37" i="10"/>
  <c r="D35" i="10"/>
  <c r="D40" i="10"/>
  <c r="D38" i="10"/>
  <c r="D2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<sst xmlns="http://schemas.openxmlformats.org/spreadsheetml/2006/main" count="3945" uniqueCount="912">
  <si>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</si>
  <si>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</si>
  <si>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</si>
  <si>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</si>
  <si>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</si>
  <si>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</si>
  <si>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</si>
  <si>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</si>
  <si>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</si>
  <si>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</si>
  <si>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</si>
  <si>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</si>
  <si>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</si>
  <si>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</si>
  <si>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</si>
  <si>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</si>
  <si>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</si>
  <si>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</si>
  <si>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</si>
  <si>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</si>
  <si>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</si>
  <si>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</si>
  <si>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</si>
  <si>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</si>
  <si>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</si>
  <si>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</si>
  <si>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</si>
  <si>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</si>
  <si>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</si>
  <si>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</si>
  <si>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</si>
  <si>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</si>
  <si>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</si>
  <si>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</si>
  <si>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</si>
  <si>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</si>
  <si>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</si>
  <si>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</si>
  <si>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</si>
  <si>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</si>
  <si>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</si>
  <si>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</si>
  <si>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</si>
  <si>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</si>
  <si>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</si>
  <si>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</si>
  <si>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</si>
  <si>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</si>
  <si>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</si>
  <si>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</si>
  <si>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</si>
  <si>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</si>
  <si>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</si>
  <si>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</si>
  <si>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</si>
  <si>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</si>
  <si>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</si>
  <si>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</si>
  <si>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</si>
  <si>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</si>
  <si>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</si>
  <si>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</si>
  <si>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</si>
  <si>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</si>
  <si>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</si>
  <si>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</si>
  <si>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</si>
  <si>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</si>
  <si>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</si>
  <si>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</si>
  <si>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</si>
  <si>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</si>
  <si>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</si>
  <si>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</si>
  <si>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</si>
  <si>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</si>
  <si>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</si>
  <si>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</si>
  <si>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</si>
  <si>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</si>
  <si>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</si>
  <si>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</si>
  <si>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</si>
  <si>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</si>
  <si>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</si>
  <si>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</si>
  <si>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</si>
  <si>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</si>
  <si>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</si>
  <si>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</si>
  <si>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</si>
  <si>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</si>
  <si>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</si>
  <si>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</si>
  <si>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</si>
  <si>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</si>
  <si>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</si>
  <si>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</si>
  <si>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</si>
  <si>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</si>
  <si>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</si>
  <si>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</si>
  <si>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</si>
  <si>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</si>
  <si>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</si>
  <si>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</si>
  <si>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</si>
  <si>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</si>
  <si>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</si>
  <si>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</si>
  <si>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</si>
  <si>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</si>
  <si>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</si>
  <si>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</si>
  <si>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</si>
  <si>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</si>
  <si>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</si>
  <si>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</si>
  <si>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</si>
  <si>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</si>
  <si>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</si>
  <si>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</si>
  <si>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</si>
  <si>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</si>
  <si>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</si>
  <si>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</si>
  <si>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</si>
  <si>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</si>
  <si>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</si>
  <si>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</si>
  <si>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</si>
  <si>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</si>
  <si>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</si>
  <si>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</si>
  <si>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</si>
  <si>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</si>
  <si>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</si>
  <si>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</si>
  <si>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</si>
  <si>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</si>
  <si>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</si>
  <si>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</si>
  <si>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</si>
  <si>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</si>
  <si>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</si>
  <si>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</si>
  <si>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</si>
  <si>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</si>
  <si>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</si>
  <si>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</si>
  <si>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</si>
  <si>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</si>
  <si>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</si>
  <si>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</si>
  <si>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</si>
  <si>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</si>
  <si>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</si>
  <si>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</si>
  <si>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</si>
  <si>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</si>
  <si>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</si>
  <si>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</si>
  <si>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</si>
  <si>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</si>
  <si>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</si>
  <si>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</si>
  <si>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</si>
  <si>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</si>
  <si>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</si>
  <si>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</si>
  <si>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</si>
  <si>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</si>
  <si>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</si>
  <si>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</si>
  <si>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</si>
  <si>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</si>
  <si>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</si>
  <si>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</si>
  <si>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</si>
  <si>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</si>
  <si>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</si>
  <si>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</si>
  <si>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</si>
  <si>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</si>
  <si>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</si>
  <si>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</si>
  <si>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</si>
  <si>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</si>
  <si>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</si>
  <si>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</si>
  <si>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</si>
  <si>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</si>
  <si>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</si>
  <si>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</si>
  <si>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</si>
  <si>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</si>
  <si>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</si>
  <si>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</si>
  <si>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</si>
  <si>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</si>
  <si>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</si>
  <si>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</si>
  <si>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</si>
  <si>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</si>
  <si>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</si>
  <si>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</si>
  <si>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</si>
  <si>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</si>
  <si>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</si>
  <si>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</si>
  <si>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</si>
  <si>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</si>
  <si>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</si>
  <si>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</si>
  <si>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</si>
  <si>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</si>
  <si>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</si>
  <si>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</si>
  <si>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</si>
  <si>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</si>
  <si>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</si>
  <si>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</si>
  <si>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</si>
  <si>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</si>
  <si>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</si>
  <si>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</si>
  <si>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</si>
  <si>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</si>
  <si>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</si>
  <si>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</si>
  <si>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</si>
  <si>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</si>
  <si>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</si>
  <si>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</si>
  <si>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</si>
  <si>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</si>
  <si>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</si>
  <si>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</si>
  <si>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</si>
  <si>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</si>
  <si>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</si>
  <si>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</si>
  <si>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</si>
  <si>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</si>
  <si>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</si>
  <si>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</si>
  <si>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</si>
  <si>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</si>
  <si>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</si>
  <si>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</si>
  <si>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</si>
  <si>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</si>
  <si>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</si>
  <si>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</si>
  <si>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</si>
  <si>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</si>
  <si>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</si>
  <si>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</si>
  <si>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</si>
  <si>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</si>
  <si>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</si>
  <si>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</si>
  <si>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</si>
  <si>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</si>
  <si>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</si>
  <si>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</si>
  <si>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</si>
  <si>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</si>
  <si>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</si>
  <si>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</si>
  <si>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</si>
  <si>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</si>
  <si>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</si>
  <si>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</si>
  <si>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</si>
  <si>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</si>
  <si>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</si>
  <si>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</si>
  <si>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</si>
  <si>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</si>
  <si>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</si>
  <si>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</si>
  <si>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</si>
  <si>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</si>
  <si>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</si>
  <si>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</si>
  <si>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</si>
  <si>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</si>
  <si>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</si>
  <si>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</si>
  <si>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</si>
  <si>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</si>
  <si>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</si>
  <si>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</si>
  <si>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</si>
  <si>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</si>
  <si>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</si>
  <si>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</si>
  <si>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</si>
  <si>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</si>
  <si>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</si>
  <si>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</si>
  <si>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</si>
  <si>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</si>
  <si>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</si>
  <si>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</si>
  <si>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</si>
  <si>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</si>
  <si>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</si>
  <si>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</si>
  <si>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</si>
  <si>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</si>
  <si>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</si>
  <si>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</si>
  <si>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</si>
  <si>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</si>
  <si>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</si>
  <si>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</si>
  <si>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</si>
  <si>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</si>
  <si>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</si>
  <si>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</si>
  <si>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</si>
  <si>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</si>
  <si>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</si>
  <si>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</si>
  <si>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</si>
  <si>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</si>
  <si>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</si>
  <si>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</si>
  <si>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</si>
  <si>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</si>
  <si>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</si>
  <si>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</si>
  <si>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</si>
  <si>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</si>
  <si>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</si>
  <si>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</si>
  <si>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</si>
  <si>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</si>
  <si>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</si>
  <si>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</si>
  <si>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</si>
  <si>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</si>
  <si>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</si>
  <si>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</si>
  <si>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</si>
  <si>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</si>
  <si>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</si>
  <si>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</si>
  <si>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</si>
  <si>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</si>
  <si>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</si>
  <si>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</si>
  <si>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</si>
  <si>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</si>
  <si>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</si>
  <si>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</si>
  <si>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</si>
  <si>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</si>
  <si>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</si>
  <si>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</si>
  <si>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</si>
  <si>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</si>
  <si>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</si>
  <si>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</si>
  <si>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</si>
  <si>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</si>
  <si>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</si>
  <si>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</si>
  <si>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</si>
  <si>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</si>
  <si>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</si>
  <si>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</si>
  <si>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</si>
  <si>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</si>
  <si>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</si>
  <si>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</si>
  <si>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</si>
  <si>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</si>
  <si>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</si>
  <si>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</si>
  <si>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</si>
  <si>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</si>
  <si>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</si>
  <si>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</si>
  <si>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</si>
  <si>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</si>
  <si>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</si>
  <si>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</si>
  <si>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</si>
  <si>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</si>
  <si>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</si>
  <si>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</si>
  <si>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</si>
  <si>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</si>
  <si>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</si>
  <si>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</si>
  <si>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</si>
  <si>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</si>
  <si>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</si>
  <si>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</si>
  <si>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</si>
  <si>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</si>
  <si>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</si>
  <si>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</si>
  <si>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</si>
  <si>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</si>
  <si>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</si>
  <si>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</si>
  <si>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</si>
  <si>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</si>
  <si>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</si>
  <si>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</si>
  <si>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</si>
  <si>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</si>
  <si>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</si>
  <si>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</si>
  <si>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</si>
  <si>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</si>
  <si>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</si>
  <si>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</si>
  <si>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</si>
  <si>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</si>
  <si>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</si>
  <si>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</si>
  <si>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</si>
  <si>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</si>
  <si>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</si>
  <si>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</si>
  <si>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</si>
  <si>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</si>
  <si>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</si>
  <si>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</si>
  <si>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</si>
  <si>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</si>
  <si>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</si>
  <si>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</si>
  <si>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</si>
  <si>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</si>
  <si>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</si>
  <si>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</si>
  <si>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</si>
  <si>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</si>
  <si>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</si>
  <si>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</si>
  <si>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</si>
  <si>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</si>
  <si>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</si>
  <si>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</si>
  <si>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</si>
  <si>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</si>
  <si>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</si>
  <si>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</si>
  <si>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</si>
  <si>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</si>
  <si>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</si>
  <si>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</si>
  <si>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</si>
  <si>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</si>
  <si>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</si>
  <si>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</si>
  <si>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</si>
  <si>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</si>
  <si>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</si>
  <si>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</si>
  <si>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</si>
  <si>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</si>
  <si>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</si>
  <si>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</si>
  <si>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</si>
  <si>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</si>
  <si>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</si>
  <si>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</si>
  <si>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</si>
  <si>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</si>
  <si>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</si>
  <si>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</si>
  <si>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</si>
  <si>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</si>
  <si>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</si>
  <si>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</si>
  <si>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</si>
  <si>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</si>
  <si>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</si>
  <si>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</si>
  <si>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</si>
  <si>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</si>
  <si>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</si>
  <si>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</si>
  <si>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</si>
  <si>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</si>
  <si>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</si>
  <si>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</si>
  <si>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</si>
  <si>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</si>
  <si>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</si>
  <si>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</si>
  <si>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</si>
  <si>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</si>
  <si>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</si>
  <si>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</si>
  <si>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</si>
  <si>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</si>
  <si>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</si>
  <si>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</si>
  <si>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</si>
  <si>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</si>
  <si>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</si>
  <si>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</si>
  <si>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</si>
  <si>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</si>
  <si>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</si>
  <si>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</si>
  <si>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</si>
  <si>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</si>
  <si>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</si>
  <si>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</si>
  <si>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</si>
  <si>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</si>
  <si>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</si>
  <si>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</si>
  <si>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</si>
  <si>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</si>
  <si>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</si>
  <si>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</si>
  <si>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</si>
  <si>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</si>
  <si>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</si>
  <si>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</si>
  <si>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</si>
  <si>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</si>
  <si>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</si>
  <si>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</si>
  <si>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</si>
  <si>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</si>
  <si>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</si>
  <si>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</si>
  <si>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</si>
  <si>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</si>
  <si>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</si>
  <si>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</si>
  <si>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</si>
  <si>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</si>
  <si>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</si>
  <si>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</si>
  <si>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</si>
  <si>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</si>
  <si>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</si>
  <si>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</si>
  <si>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</si>
  <si>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</si>
  <si>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</si>
  <si>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</si>
  <si>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</si>
  <si>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</si>
  <si>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</si>
  <si>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</si>
  <si>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</si>
  <si>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</si>
  <si>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</si>
  <si>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</si>
  <si>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</si>
  <si>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</si>
  <si>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</si>
  <si>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</si>
  <si>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</si>
  <si>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</si>
  <si>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</si>
  <si>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</si>
  <si>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</si>
  <si>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</si>
  <si>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</si>
  <si>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</si>
  <si>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</si>
  <si>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</si>
  <si>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</si>
  <si>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</si>
  <si>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</si>
  <si>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</si>
  <si>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</si>
  <si>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</si>
  <si>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</si>
  <si>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</si>
  <si>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</si>
  <si>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</si>
  <si>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</si>
  <si>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</si>
  <si>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</si>
  <si>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</si>
  <si>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</si>
  <si>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</si>
  <si>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</si>
  <si>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</si>
  <si>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</si>
  <si>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</si>
  <si>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</si>
  <si>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</si>
  <si>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</si>
  <si>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</si>
  <si>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</si>
  <si>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</si>
  <si>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</si>
  <si>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</si>
  <si>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</si>
  <si>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</si>
  <si>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</si>
  <si>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</si>
  <si>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</si>
  <si>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</si>
  <si>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</si>
  <si>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</si>
  <si>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</si>
  <si>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</si>
  <si>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</si>
  <si>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</si>
  <si>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</si>
  <si>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</si>
  <si>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</si>
  <si>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</si>
  <si>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</si>
  <si>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</si>
  <si>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</si>
  <si>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</si>
  <si>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</si>
  <si>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</si>
  <si>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</si>
  <si>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</si>
  <si>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</si>
  <si>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</si>
  <si>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</si>
  <si>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</si>
  <si>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</si>
  <si>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</si>
  <si>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</si>
  <si>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</si>
  <si>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</si>
  <si>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</si>
  <si>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</si>
  <si>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</si>
  <si>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</si>
  <si>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</si>
  <si>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</si>
  <si>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</si>
  <si>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</si>
  <si>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</si>
  <si>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</si>
  <si>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</si>
  <si>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</si>
  <si>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</si>
  <si>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</si>
  <si>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</si>
  <si>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</si>
  <si>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</si>
  <si>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</si>
  <si>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</si>
  <si>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</si>
  <si>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</si>
  <si>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</si>
  <si>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</si>
  <si>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</si>
  <si>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</si>
  <si>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</si>
  <si>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</si>
  <si>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</si>
  <si>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</si>
  <si>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</si>
  <si>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</si>
  <si>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</si>
  <si>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</si>
  <si>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</si>
  <si>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</si>
  <si>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</si>
  <si>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</si>
  <si>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</si>
  <si>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</si>
  <si>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</si>
  <si>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</si>
  <si>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</si>
  <si>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</si>
  <si>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</si>
  <si>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</si>
  <si>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</si>
  <si>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</si>
  <si>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</si>
  <si>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</si>
  <si>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</si>
  <si>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</si>
  <si>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</si>
  <si>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</si>
  <si>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</si>
  <si>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</si>
  <si>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</si>
  <si>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</si>
  <si>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</si>
  <si>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</si>
  <si>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</si>
  <si>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</si>
  <si>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</si>
  <si>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</si>
  <si>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</si>
  <si>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</si>
  <si>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</si>
  <si>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</si>
  <si>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</si>
  <si>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</si>
  <si>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</si>
  <si>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</si>
  <si>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</si>
  <si>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</si>
  <si>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</si>
  <si>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</si>
  <si>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</si>
  <si>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</si>
  <si>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</si>
  <si>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</si>
  <si>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</si>
  <si>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</si>
  <si>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</si>
  <si>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</si>
  <si>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</si>
  <si>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</si>
  <si>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</si>
  <si>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</si>
  <si>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</si>
  <si>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</si>
  <si>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</si>
  <si>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</si>
  <si>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</si>
  <si>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</si>
  <si>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</si>
  <si>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</si>
  <si>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</si>
  <si>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</si>
  <si>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</si>
  <si>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</si>
  <si>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</si>
  <si>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</si>
  <si>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</si>
  <si>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</si>
  <si>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</si>
  <si>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</si>
  <si>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</si>
  <si>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</si>
  <si>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</si>
  <si>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</si>
  <si>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</si>
  <si>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</si>
  <si>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</si>
  <si>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</si>
  <si>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</si>
  <si>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</si>
  <si>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</si>
  <si>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</si>
  <si>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</si>
  <si>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</si>
  <si>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</si>
  <si>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</si>
  <si>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</si>
  <si>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</si>
  <si>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</si>
  <si>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</si>
  <si>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</si>
  <si>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</si>
  <si>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</si>
  <si>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</si>
  <si>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</si>
  <si>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</si>
  <si>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</si>
  <si>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</si>
  <si>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</si>
  <si>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</si>
  <si>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</si>
  <si>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</si>
  <si>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</si>
  <si>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</si>
  <si>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</si>
  <si>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</si>
  <si>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</si>
  <si>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</si>
  <si>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</si>
  <si>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</si>
  <si>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</si>
  <si>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</si>
  <si>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</si>
  <si>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</si>
  <si>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</si>
  <si>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</si>
  <si>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</si>
  <si>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</si>
  <si>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</si>
  <si>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</si>
  <si>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</si>
  <si>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</si>
  <si>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</si>
  <si>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</si>
  <si>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</si>
  <si>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</si>
  <si>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</si>
  <si>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</si>
  <si>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</si>
  <si>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</si>
  <si>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</si>
  <si>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</si>
  <si>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</si>
  <si>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</si>
  <si>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</si>
  <si>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</si>
  <si>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</si>
  <si>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</si>
  <si>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</si>
  <si>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</si>
  <si>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</si>
  <si>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</si>
  <si>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</si>
  <si>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</si>
  <si>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</si>
  <si>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</si>
  <si>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</si>
  <si>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</si>
  <si>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</si>
  <si>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</si>
  <si>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</si>
  <si>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</si>
  <si>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</si>
  <si>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</si>
  <si>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</si>
  <si>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</si>
  <si>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</si>
  <si>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</si>
  <si>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</si>
  <si>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</si>
  <si>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</si>
  <si>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</si>
  <si>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</si>
  <si>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</si>
  <si>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</si>
  <si>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</si>
  <si>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</si>
  <si>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</si>
  <si>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</si>
  <si>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</si>
  <si>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</si>
  <si>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</si>
  <si>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</si>
  <si>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</si>
  <si>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</si>
  <si>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</si>
  <si>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</si>
  <si>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</si>
  <si>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</si>
  <si>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</si>
  <si>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</si>
  <si>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</si>
  <si>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</si>
  <si>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</si>
  <si>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</si>
  <si>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</si>
  <si>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</si>
  <si>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</si>
  <si>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</si>
  <si>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</si>
  <si>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</si>
  <si>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</si>
  <si>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</si>
  <si>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</si>
  <si>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</si>
  <si>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</si>
  <si>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</si>
  <si>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</si>
  <si>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</si>
  <si>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</si>
  <si>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</si>
  <si>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</si>
  <si>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</si>
  <si>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</si>
  <si>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</si>
  <si>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</si>
  <si>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</si>
  <si>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</si>
  <si>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</si>
  <si>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</si>
  <si>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</si>
  <si>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</si>
  <si>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</si>
  <si>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</si>
  <si>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</si>
  <si>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</si>
  <si>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</si>
  <si>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</si>
  <si>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</si>
  <si>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</si>
  <si>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</si>
  <si>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</si>
  <si>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</si>
  <si>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</si>
  <si>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</si>
  <si>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</si>
  <si>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</si>
  <si>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</si>
  <si>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</si>
  <si>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</si>
  <si>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</si>
  <si>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</si>
  <si>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</si>
  <si>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</si>
  <si>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</si>
  <si>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</si>
  <si>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</si>
  <si>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08/01</t>
  </si>
  <si>
    <t>08/16</t>
  </si>
  <si>
    <t>Northwood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</si>
</sst>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639" zoomScale="80" zoomScaleNormal="80" workbookViewId="0">
      <selection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911</v>
      </c>
      <c r="B2" s="21">
        <v>411</v>
      </c>
      <c r="C2" s="21">
        <v>411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575988</v>
      </c>
      <c r="G9" s="18">
        <v>50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14626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59602</v>
      </c>
      <c r="G13" s="18">
        <v>13348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3891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6748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654107</v>
      </c>
      <c r="G19" s="41">
        <f>SUM(G9:G18)</f>
        <v>20146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14626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57891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190529</v>
      </c>
      <c r="G24" s="18">
        <v>3086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76198</v>
      </c>
      <c r="G28" s="18">
        <v>2434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324618</v>
      </c>
      <c r="G32" s="41">
        <f>SUM(G22:G31)</f>
        <v>20146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43209</v>
      </c>
      <c r="G47" s="18">
        <v>0</v>
      </c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286280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329489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654107</v>
      </c>
      <c r="G51" s="41">
        <f>G50+G32</f>
        <v>20146</v>
      </c>
      <c r="H51" s="41">
        <f>H50+H32</f>
        <v>0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7880900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7880900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1272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70821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21885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962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3434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27553</v>
      </c>
      <c r="G110" s="41">
        <f>SUM(G95:G109)</f>
        <v>70821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7908453</v>
      </c>
      <c r="G111" s="41">
        <f>G59+G110</f>
        <v>70821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2371354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1177917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2055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3551326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87814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355623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15891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443437</v>
      </c>
      <c r="G135" s="41">
        <f>SUM(G122:G134)</f>
        <v>15891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3994763</v>
      </c>
      <c r="G139" s="41">
        <f>G120+SUM(G135:G136)</f>
        <v>15891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45404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180623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74862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255485</v>
      </c>
      <c r="G161" s="41">
        <f>SUM(G149:G160)</f>
        <v>45404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255485</v>
      </c>
      <c r="G168" s="41">
        <f>G146+G161+SUM(G162:G167)</f>
        <v>45404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24511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24511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24511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12158701</v>
      </c>
      <c r="G192" s="47">
        <f>G111+G139+G168+G191</f>
        <v>156627</v>
      </c>
      <c r="H192" s="47">
        <f>H111+H139+H168+H191</f>
        <v>0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1501857</v>
      </c>
      <c r="G196" s="18">
        <v>806950</v>
      </c>
      <c r="H196" s="18">
        <v>10945</v>
      </c>
      <c r="I196" s="18">
        <v>53924</v>
      </c>
      <c r="J196" s="18">
        <v>514</v>
      </c>
      <c r="K196" s="18">
        <v>0</v>
      </c>
      <c r="L196" s="19">
        <f>SUM(F196:K196)</f>
        <v>2374190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754320</v>
      </c>
      <c r="G197" s="18">
        <v>338944</v>
      </c>
      <c r="H197" s="18">
        <v>485187</v>
      </c>
      <c r="I197" s="18">
        <v>3265</v>
      </c>
      <c r="J197" s="18"/>
      <c r="K197" s="18">
        <v>0</v>
      </c>
      <c r="L197" s="19">
        <f>SUM(F197:K197)</f>
        <v>1581716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33050</v>
      </c>
      <c r="G199" s="18">
        <v>4232</v>
      </c>
      <c r="H199" s="18">
        <v>2990</v>
      </c>
      <c r="I199" s="18">
        <v>104</v>
      </c>
      <c r="J199" s="18"/>
      <c r="K199" s="18">
        <v>175</v>
      </c>
      <c r="L199" s="19">
        <f>SUM(F199:K199)</f>
        <v>40551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140269</v>
      </c>
      <c r="G201" s="18">
        <v>77416</v>
      </c>
      <c r="H201" s="18">
        <v>222057</v>
      </c>
      <c r="I201" s="18">
        <v>727</v>
      </c>
      <c r="J201" s="18"/>
      <c r="K201" s="18">
        <v>367</v>
      </c>
      <c r="L201" s="19">
        <f t="shared" ref="L201:L207" si="0">SUM(F201:K201)</f>
        <v>440836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119759</v>
      </c>
      <c r="G202" s="18">
        <v>78761</v>
      </c>
      <c r="H202" s="18">
        <v>8043</v>
      </c>
      <c r="I202" s="18">
        <v>25054</v>
      </c>
      <c r="J202" s="18">
        <v>2405</v>
      </c>
      <c r="K202" s="18">
        <v>125</v>
      </c>
      <c r="L202" s="19">
        <f t="shared" si="0"/>
        <v>234147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7850</v>
      </c>
      <c r="G203" s="18">
        <v>661</v>
      </c>
      <c r="H203" s="18">
        <v>224341</v>
      </c>
      <c r="I203" s="18"/>
      <c r="J203" s="18"/>
      <c r="K203" s="18">
        <v>3134</v>
      </c>
      <c r="L203" s="19">
        <f t="shared" si="0"/>
        <v>235986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204785</v>
      </c>
      <c r="G204" s="18">
        <v>102570</v>
      </c>
      <c r="H204" s="18">
        <v>18937</v>
      </c>
      <c r="I204" s="18">
        <v>814</v>
      </c>
      <c r="J204" s="18">
        <v>300</v>
      </c>
      <c r="K204" s="18">
        <v>3215</v>
      </c>
      <c r="L204" s="19">
        <f t="shared" si="0"/>
        <v>330621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27254</v>
      </c>
      <c r="G205" s="18">
        <v>13527</v>
      </c>
      <c r="H205" s="18">
        <v>1276</v>
      </c>
      <c r="I205" s="18">
        <v>467</v>
      </c>
      <c r="J205" s="18"/>
      <c r="K205" s="18"/>
      <c r="L205" s="19">
        <f t="shared" si="0"/>
        <v>42524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142198</v>
      </c>
      <c r="G206" s="18">
        <v>60462</v>
      </c>
      <c r="H206" s="18">
        <v>73722</v>
      </c>
      <c r="I206" s="18">
        <v>137616</v>
      </c>
      <c r="J206" s="18"/>
      <c r="K206" s="18"/>
      <c r="L206" s="19">
        <f t="shared" si="0"/>
        <v>413998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517824</v>
      </c>
      <c r="I207" s="18"/>
      <c r="J207" s="18"/>
      <c r="K207" s="18"/>
      <c r="L207" s="19">
        <f t="shared" si="0"/>
        <v>517824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2931342</v>
      </c>
      <c r="G210" s="41">
        <f t="shared" si="1"/>
        <v>1483523</v>
      </c>
      <c r="H210" s="41">
        <f t="shared" si="1"/>
        <v>1565322</v>
      </c>
      <c r="I210" s="41">
        <f t="shared" si="1"/>
        <v>221971</v>
      </c>
      <c r="J210" s="41">
        <f t="shared" si="1"/>
        <v>3219</v>
      </c>
      <c r="K210" s="41">
        <f t="shared" si="1"/>
        <v>7016</v>
      </c>
      <c r="L210" s="41">
        <f t="shared" si="1"/>
        <v>6212393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3329122</v>
      </c>
      <c r="I232" s="18"/>
      <c r="J232" s="18"/>
      <c r="K232" s="18"/>
      <c r="L232" s="19">
        <f>SUM(F232:K232)</f>
        <v>3329122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1447340</v>
      </c>
      <c r="I233" s="18"/>
      <c r="J233" s="18"/>
      <c r="K233" s="18"/>
      <c r="L233" s="19">
        <f>SUM(F233:K233)</f>
        <v>1447340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26707</v>
      </c>
      <c r="I234" s="18"/>
      <c r="J234" s="18"/>
      <c r="K234" s="18"/>
      <c r="L234" s="19">
        <f>SUM(F234:K234)</f>
        <v>26707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4610</v>
      </c>
      <c r="G239" s="18">
        <v>388</v>
      </c>
      <c r="H239" s="18">
        <v>131756</v>
      </c>
      <c r="I239" s="18"/>
      <c r="J239" s="18"/>
      <c r="K239" s="18">
        <v>1841</v>
      </c>
      <c r="L239" s="19">
        <f t="shared" si="4"/>
        <v>138595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16006</v>
      </c>
      <c r="G241" s="18">
        <v>7944</v>
      </c>
      <c r="H241" s="18">
        <v>749</v>
      </c>
      <c r="I241" s="18">
        <v>273</v>
      </c>
      <c r="J241" s="18"/>
      <c r="K241" s="18"/>
      <c r="L241" s="19">
        <f t="shared" si="4"/>
        <v>24972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194978</v>
      </c>
      <c r="I243" s="18"/>
      <c r="J243" s="18"/>
      <c r="K243" s="18"/>
      <c r="L243" s="19">
        <f t="shared" si="4"/>
        <v>194978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20616</v>
      </c>
      <c r="G246" s="41">
        <f t="shared" si="5"/>
        <v>8332</v>
      </c>
      <c r="H246" s="41">
        <f t="shared" si="5"/>
        <v>5130652</v>
      </c>
      <c r="I246" s="41">
        <f t="shared" si="5"/>
        <v>273</v>
      </c>
      <c r="J246" s="41">
        <f t="shared" si="5"/>
        <v>0</v>
      </c>
      <c r="K246" s="41">
        <f t="shared" si="5"/>
        <v>1841</v>
      </c>
      <c r="L246" s="41">
        <f t="shared" si="5"/>
        <v>5161714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2951958</v>
      </c>
      <c r="G256" s="41">
        <f t="shared" si="8"/>
        <v>1491855</v>
      </c>
      <c r="H256" s="41">
        <f t="shared" si="8"/>
        <v>6695974</v>
      </c>
      <c r="I256" s="41">
        <f t="shared" si="8"/>
        <v>222244</v>
      </c>
      <c r="J256" s="41">
        <f t="shared" si="8"/>
        <v>3219</v>
      </c>
      <c r="K256" s="41">
        <f t="shared" si="8"/>
        <v>8857</v>
      </c>
      <c r="L256" s="41">
        <f t="shared" si="8"/>
        <v>11374107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290000</v>
      </c>
      <c r="L259" s="19">
        <f>SUM(F259:K259)</f>
        <v>290000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61687</v>
      </c>
      <c r="L260" s="19">
        <f>SUM(F260:K260)</f>
        <v>61687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24511</v>
      </c>
      <c r="L262" s="19">
        <f>SUM(F262:K262)</f>
        <v>24511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376198</v>
      </c>
      <c r="L269" s="41">
        <f t="shared" si="9"/>
        <v>376198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2951958</v>
      </c>
      <c r="G270" s="42">
        <f t="shared" si="11"/>
        <v>1491855</v>
      </c>
      <c r="H270" s="42">
        <f t="shared" si="11"/>
        <v>6695974</v>
      </c>
      <c r="I270" s="42">
        <f t="shared" si="11"/>
        <v>222244</v>
      </c>
      <c r="J270" s="42">
        <f t="shared" si="11"/>
        <v>3219</v>
      </c>
      <c r="K270" s="42">
        <f t="shared" si="11"/>
        <v>385055</v>
      </c>
      <c r="L270" s="42">
        <f t="shared" si="11"/>
        <v>11750305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64632</v>
      </c>
      <c r="G357" s="18">
        <v>20454</v>
      </c>
      <c r="H357" s="18">
        <v>1205</v>
      </c>
      <c r="I357" s="18">
        <v>70211</v>
      </c>
      <c r="J357" s="18">
        <v>0</v>
      </c>
      <c r="K357" s="18">
        <v>125</v>
      </c>
      <c r="L357" s="13">
        <f>SUM(F357:K357)</f>
        <v>156627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64632</v>
      </c>
      <c r="G361" s="47">
        <f t="shared" si="22"/>
        <v>20454</v>
      </c>
      <c r="H361" s="47">
        <f t="shared" si="22"/>
        <v>1205</v>
      </c>
      <c r="I361" s="47">
        <f t="shared" si="22"/>
        <v>70211</v>
      </c>
      <c r="J361" s="47">
        <f t="shared" si="22"/>
        <v>0</v>
      </c>
      <c r="K361" s="47">
        <f t="shared" si="22"/>
        <v>125</v>
      </c>
      <c r="L361" s="47">
        <f t="shared" si="22"/>
        <v>156627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66171</v>
      </c>
      <c r="G366" s="18"/>
      <c r="H366" s="18"/>
      <c r="I366" s="56">
        <f>SUM(F366:H366)</f>
        <v>66171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4040</v>
      </c>
      <c r="G367" s="63"/>
      <c r="H367" s="63"/>
      <c r="I367" s="56">
        <f>SUM(F367:H367)</f>
        <v>4040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70211</v>
      </c>
      <c r="G368" s="47">
        <f>SUM(G366:G367)</f>
        <v>0</v>
      </c>
      <c r="H368" s="47">
        <f>SUM(H366:H367)</f>
        <v>0</v>
      </c>
      <c r="I368" s="47">
        <f>SUM(I366:I367)</f>
        <v>70211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-78907</v>
      </c>
      <c r="G464" s="18">
        <v>0</v>
      </c>
      <c r="H464" s="18"/>
      <c r="I464" s="18"/>
      <c r="J464" s="18"/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12158701</v>
      </c>
      <c r="G467" s="18">
        <v>156627</v>
      </c>
      <c r="H467" s="18"/>
      <c r="I467" s="18"/>
      <c r="J467" s="18"/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12158701</v>
      </c>
      <c r="G469" s="53">
        <f>SUM(G467:G468)</f>
        <v>156627</v>
      </c>
      <c r="H469" s="53">
        <f>SUM(H467:H468)</f>
        <v>0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11750305</v>
      </c>
      <c r="G471" s="18">
        <v>156627</v>
      </c>
      <c r="H471" s="18"/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11750305</v>
      </c>
      <c r="G473" s="53">
        <f>SUM(G471:G472)</f>
        <v>156627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329489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4370000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1740000</v>
      </c>
      <c r="G494" s="18"/>
      <c r="H494" s="18"/>
      <c r="I494" s="18"/>
      <c r="J494" s="18"/>
      <c r="K494" s="53">
        <f>SUM(F494:J494)</f>
        <v>1740000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290000</v>
      </c>
      <c r="G496" s="18"/>
      <c r="H496" s="18"/>
      <c r="I496" s="18"/>
      <c r="J496" s="18"/>
      <c r="K496" s="53">
        <f t="shared" si="35"/>
        <v>290000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1450000</v>
      </c>
      <c r="G497" s="205"/>
      <c r="H497" s="205"/>
      <c r="I497" s="205"/>
      <c r="J497" s="205"/>
      <c r="K497" s="206">
        <f t="shared" si="35"/>
        <v>1450000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170920</v>
      </c>
      <c r="G498" s="18"/>
      <c r="H498" s="18"/>
      <c r="I498" s="18"/>
      <c r="J498" s="18"/>
      <c r="K498" s="53">
        <f t="shared" si="35"/>
        <v>170920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1620920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1620920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290000</v>
      </c>
      <c r="G500" s="205"/>
      <c r="H500" s="205"/>
      <c r="I500" s="205"/>
      <c r="J500" s="205"/>
      <c r="K500" s="206">
        <f t="shared" si="35"/>
        <v>290000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60973</v>
      </c>
      <c r="G501" s="18"/>
      <c r="H501" s="18"/>
      <c r="I501" s="18"/>
      <c r="J501" s="18"/>
      <c r="K501" s="53">
        <f t="shared" si="35"/>
        <v>60973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350973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350973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754320</v>
      </c>
      <c r="G520" s="18">
        <v>338944</v>
      </c>
      <c r="H520" s="18">
        <v>485187</v>
      </c>
      <c r="I520" s="18">
        <v>3265</v>
      </c>
      <c r="J520" s="18">
        <v>0</v>
      </c>
      <c r="K520" s="18">
        <v>0</v>
      </c>
      <c r="L520" s="88">
        <f>SUM(F520:K520)</f>
        <v>1581716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1447340</v>
      </c>
      <c r="I522" s="18"/>
      <c r="J522" s="18"/>
      <c r="K522" s="18"/>
      <c r="L522" s="88">
        <f>SUM(F522:K522)</f>
        <v>1447340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754320</v>
      </c>
      <c r="G523" s="108">
        <f t="shared" ref="G523:L523" si="36">SUM(G520:G522)</f>
        <v>338944</v>
      </c>
      <c r="H523" s="108">
        <f t="shared" si="36"/>
        <v>1932527</v>
      </c>
      <c r="I523" s="108">
        <f t="shared" si="36"/>
        <v>3265</v>
      </c>
      <c r="J523" s="108">
        <f t="shared" si="36"/>
        <v>0</v>
      </c>
      <c r="K523" s="108">
        <f t="shared" si="36"/>
        <v>0</v>
      </c>
      <c r="L523" s="89">
        <f t="shared" si="36"/>
        <v>3029056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41525</v>
      </c>
      <c r="I525" s="18">
        <v>451</v>
      </c>
      <c r="J525" s="18"/>
      <c r="K525" s="18"/>
      <c r="L525" s="88">
        <f>SUM(F525:K525)</f>
        <v>41976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41525</v>
      </c>
      <c r="I528" s="89">
        <f t="shared" si="37"/>
        <v>451</v>
      </c>
      <c r="J528" s="89">
        <f t="shared" si="37"/>
        <v>0</v>
      </c>
      <c r="K528" s="89">
        <f t="shared" si="37"/>
        <v>0</v>
      </c>
      <c r="L528" s="89">
        <f t="shared" si="37"/>
        <v>41976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34075</v>
      </c>
      <c r="G530" s="18">
        <v>16733</v>
      </c>
      <c r="H530" s="18">
        <v>1620</v>
      </c>
      <c r="I530" s="18">
        <v>659</v>
      </c>
      <c r="J530" s="18"/>
      <c r="K530" s="18"/>
      <c r="L530" s="88">
        <f>SUM(F530:K530)</f>
        <v>53087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34075</v>
      </c>
      <c r="G532" s="18">
        <v>16733</v>
      </c>
      <c r="H532" s="18">
        <v>1620</v>
      </c>
      <c r="I532" s="18">
        <v>659</v>
      </c>
      <c r="J532" s="18"/>
      <c r="K532" s="18"/>
      <c r="L532" s="88">
        <f>SUM(F532:K532)</f>
        <v>53087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68150</v>
      </c>
      <c r="G533" s="89">
        <f t="shared" ref="G533:L533" si="38">SUM(G530:G532)</f>
        <v>33466</v>
      </c>
      <c r="H533" s="89">
        <f t="shared" si="38"/>
        <v>3240</v>
      </c>
      <c r="I533" s="89">
        <f t="shared" si="38"/>
        <v>1318</v>
      </c>
      <c r="J533" s="89">
        <f t="shared" si="38"/>
        <v>0</v>
      </c>
      <c r="K533" s="89">
        <f t="shared" si="38"/>
        <v>0</v>
      </c>
      <c r="L533" s="89">
        <f t="shared" si="38"/>
        <v>106174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600</v>
      </c>
      <c r="I535" s="18"/>
      <c r="J535" s="18"/>
      <c r="K535" s="18"/>
      <c r="L535" s="88">
        <f>SUM(F535:K535)</f>
        <v>600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1254</v>
      </c>
      <c r="I537" s="18"/>
      <c r="J537" s="18"/>
      <c r="K537" s="18"/>
      <c r="L537" s="88">
        <f>SUM(F537:K537)</f>
        <v>1254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1854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1854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236426</v>
      </c>
      <c r="I540" s="18"/>
      <c r="J540" s="18"/>
      <c r="K540" s="18"/>
      <c r="L540" s="88">
        <f>SUM(F540:K540)</f>
        <v>236426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78809</v>
      </c>
      <c r="I542" s="18"/>
      <c r="J542" s="18"/>
      <c r="K542" s="18"/>
      <c r="L542" s="88">
        <f>SUM(F542:K542)</f>
        <v>78809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315235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315235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822470</v>
      </c>
      <c r="G544" s="89">
        <f t="shared" ref="G544:L544" si="41">G523+G528+G533+G538+G543</f>
        <v>372410</v>
      </c>
      <c r="H544" s="89">
        <f t="shared" si="41"/>
        <v>2294381</v>
      </c>
      <c r="I544" s="89">
        <f t="shared" si="41"/>
        <v>5034</v>
      </c>
      <c r="J544" s="89">
        <f t="shared" si="41"/>
        <v>0</v>
      </c>
      <c r="K544" s="89">
        <f t="shared" si="41"/>
        <v>0</v>
      </c>
      <c r="L544" s="89">
        <f t="shared" si="41"/>
        <v>3494295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1581716</v>
      </c>
      <c r="G548" s="87">
        <f>L525</f>
        <v>41976</v>
      </c>
      <c r="H548" s="87">
        <f>L530</f>
        <v>53087</v>
      </c>
      <c r="I548" s="87">
        <f>L535</f>
        <v>600</v>
      </c>
      <c r="J548" s="87">
        <f>L540</f>
        <v>236426</v>
      </c>
      <c r="K548" s="87">
        <f>SUM(F548:J548)</f>
        <v>1913805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1447340</v>
      </c>
      <c r="G550" s="87">
        <f>L527</f>
        <v>0</v>
      </c>
      <c r="H550" s="87">
        <f>L532</f>
        <v>53087</v>
      </c>
      <c r="I550" s="87">
        <f>L537</f>
        <v>1254</v>
      </c>
      <c r="J550" s="87">
        <f>L542</f>
        <v>78809</v>
      </c>
      <c r="K550" s="87">
        <f>SUM(F550:J550)</f>
        <v>1580490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3029056</v>
      </c>
      <c r="G551" s="89">
        <f t="shared" si="42"/>
        <v>41976</v>
      </c>
      <c r="H551" s="89">
        <f t="shared" si="42"/>
        <v>106174</v>
      </c>
      <c r="I551" s="89">
        <f t="shared" si="42"/>
        <v>1854</v>
      </c>
      <c r="J551" s="89">
        <f t="shared" si="42"/>
        <v>315235</v>
      </c>
      <c r="K551" s="89">
        <f t="shared" si="42"/>
        <v>3494295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29271</v>
      </c>
      <c r="I574" s="87">
        <f>SUM(F574:H574)</f>
        <v>29271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3299851</v>
      </c>
      <c r="I576" s="87">
        <f t="shared" si="47"/>
        <v>3299851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205333</v>
      </c>
      <c r="G578" s="18"/>
      <c r="H578" s="18"/>
      <c r="I578" s="87">
        <f t="shared" si="47"/>
        <v>205333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1017.5</v>
      </c>
      <c r="G579" s="18"/>
      <c r="H579" s="18">
        <v>93403.46</v>
      </c>
      <c r="I579" s="87">
        <f t="shared" si="47"/>
        <v>94420.96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558088</v>
      </c>
      <c r="I580" s="87">
        <f t="shared" si="47"/>
        <v>558088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249940</v>
      </c>
      <c r="I581" s="87">
        <f t="shared" si="47"/>
        <v>249940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9990</v>
      </c>
      <c r="G582" s="18"/>
      <c r="H582" s="18">
        <v>340277.61</v>
      </c>
      <c r="I582" s="87">
        <f t="shared" si="47"/>
        <v>350267.61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26707</v>
      </c>
      <c r="I583" s="87">
        <f t="shared" si="47"/>
        <v>26707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276692</v>
      </c>
      <c r="I590" s="18"/>
      <c r="J590" s="18">
        <v>116169</v>
      </c>
      <c r="K590" s="104">
        <f t="shared" ref="K590:K596" si="48">SUM(H590:J590)</f>
        <v>392861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236426</v>
      </c>
      <c r="I591" s="18"/>
      <c r="J591" s="18">
        <v>78809</v>
      </c>
      <c r="K591" s="104">
        <f t="shared" si="48"/>
        <v>315235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4706</v>
      </c>
      <c r="I593" s="18"/>
      <c r="J593" s="18"/>
      <c r="K593" s="104">
        <f t="shared" si="48"/>
        <v>4706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517824</v>
      </c>
      <c r="I597" s="108">
        <f>SUM(I590:I596)</f>
        <v>0</v>
      </c>
      <c r="J597" s="108">
        <f>SUM(J590:J596)</f>
        <v>194978</v>
      </c>
      <c r="K597" s="108">
        <f>SUM(K590:K596)</f>
        <v>712802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3219</v>
      </c>
      <c r="I603" s="18"/>
      <c r="J603" s="18"/>
      <c r="K603" s="104">
        <f>SUM(H603:J603)</f>
        <v>3219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3219</v>
      </c>
      <c r="I604" s="108">
        <f>SUM(I601:I603)</f>
        <v>0</v>
      </c>
      <c r="J604" s="108">
        <f>SUM(J601:J603)</f>
        <v>0</v>
      </c>
      <c r="K604" s="108">
        <f>SUM(K601:K603)</f>
        <v>3219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654107</v>
      </c>
      <c r="H616" s="109">
        <f>SUM(F51)</f>
        <v>654107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20146</v>
      </c>
      <c r="H617" s="109">
        <f>SUM(G51)</f>
        <v>20146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329489</v>
      </c>
      <c r="H621" s="109">
        <f>F475</f>
        <v>329489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12158701</v>
      </c>
      <c r="H626" s="104">
        <f>SUM(F467)</f>
        <v>12158701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156627</v>
      </c>
      <c r="H627" s="104">
        <f>SUM(G467)</f>
        <v>156627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11750305</v>
      </c>
      <c r="H631" s="104">
        <f>SUM(F471)</f>
        <v>11750305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70211</v>
      </c>
      <c r="H633" s="104">
        <f>I368</f>
        <v>70211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156627</v>
      </c>
      <c r="H634" s="104">
        <f>SUM(G471)</f>
        <v>156627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712802</v>
      </c>
      <c r="H646" s="104">
        <f>L207+L225+L243</f>
        <v>712802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3219</v>
      </c>
      <c r="H647" s="104">
        <f>(J256+J337)-(J254+J335)</f>
        <v>3219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517824</v>
      </c>
      <c r="H648" s="104">
        <f>H597</f>
        <v>517824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194978</v>
      </c>
      <c r="H650" s="104">
        <f>J597</f>
        <v>194978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24511</v>
      </c>
      <c r="H651" s="104">
        <f>K262+K344</f>
        <v>24511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6369020</v>
      </c>
      <c r="G659" s="19">
        <f>(L228+L308+L358)</f>
        <v>0</v>
      </c>
      <c r="H659" s="19">
        <f>(L246+L327+L359)</f>
        <v>5161714</v>
      </c>
      <c r="I659" s="19">
        <f>SUM(F659:H659)</f>
        <v>11530734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70821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70821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517824</v>
      </c>
      <c r="G661" s="19">
        <f>(L225+L305)-(J225+J305)</f>
        <v>0</v>
      </c>
      <c r="H661" s="19">
        <f>(L243+L324)-(J243+J324)</f>
        <v>194978</v>
      </c>
      <c r="I661" s="19">
        <f>SUM(F661:H661)</f>
        <v>712802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219559.5</v>
      </c>
      <c r="G662" s="200">
        <f>SUM(G574:G586)+SUM(I601:I603)+L611</f>
        <v>0</v>
      </c>
      <c r="H662" s="200">
        <f>SUM(H574:H586)+SUM(J601:J603)+L612</f>
        <v>4597538.07</v>
      </c>
      <c r="I662" s="19">
        <f>SUM(F662:H662)</f>
        <v>4817097.57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5560815.5</v>
      </c>
      <c r="G663" s="19">
        <f>G659-SUM(G660:G662)</f>
        <v>0</v>
      </c>
      <c r="H663" s="19">
        <f>H659-SUM(H660:H662)</f>
        <v>369197.9299999997</v>
      </c>
      <c r="I663" s="19">
        <f>I659-SUM(I660:I662)</f>
        <v>5930013.4299999997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409.91</v>
      </c>
      <c r="G664" s="249"/>
      <c r="H664" s="249"/>
      <c r="I664" s="19">
        <f>SUM(F664:H664)</f>
        <v>409.91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13565.94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14466.62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-369197.93</v>
      </c>
      <c r="I668" s="19">
        <f>SUM(F668:H668)</f>
        <v>-369197.93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13565.94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13565.94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25" sqref="H2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Northwood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1501857</v>
      </c>
      <c r="C9" s="230">
        <f>'DOE25'!G196+'DOE25'!G214+'DOE25'!G232+'DOE25'!G275+'DOE25'!G294+'DOE25'!G313</f>
        <v>806950</v>
      </c>
    </row>
    <row r="10" spans="1:3" x14ac:dyDescent="0.2">
      <c r="A10" t="s">
        <v>779</v>
      </c>
      <c r="B10" s="241">
        <v>1400403</v>
      </c>
      <c r="C10" s="241">
        <v>760734</v>
      </c>
    </row>
    <row r="11" spans="1:3" x14ac:dyDescent="0.2">
      <c r="A11" t="s">
        <v>780</v>
      </c>
      <c r="B11" s="241">
        <v>69975</v>
      </c>
      <c r="C11" s="241">
        <v>43808</v>
      </c>
    </row>
    <row r="12" spans="1:3" x14ac:dyDescent="0.2">
      <c r="A12" t="s">
        <v>781</v>
      </c>
      <c r="B12" s="241">
        <v>31479</v>
      </c>
      <c r="C12" s="241">
        <v>2408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1501857</v>
      </c>
      <c r="C13" s="232">
        <f>SUM(C10:C12)</f>
        <v>806950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754320</v>
      </c>
      <c r="C18" s="230">
        <f>'DOE25'!G197+'DOE25'!G215+'DOE25'!G233+'DOE25'!G276+'DOE25'!G295+'DOE25'!G314</f>
        <v>338944</v>
      </c>
    </row>
    <row r="19" spans="1:3" x14ac:dyDescent="0.2">
      <c r="A19" t="s">
        <v>779</v>
      </c>
      <c r="B19" s="241">
        <v>304269</v>
      </c>
      <c r="C19" s="241">
        <v>172454</v>
      </c>
    </row>
    <row r="20" spans="1:3" x14ac:dyDescent="0.2">
      <c r="A20" t="s">
        <v>780</v>
      </c>
      <c r="B20" s="241">
        <v>228112</v>
      </c>
      <c r="C20" s="241">
        <v>126353</v>
      </c>
    </row>
    <row r="21" spans="1:3" x14ac:dyDescent="0.2">
      <c r="A21" t="s">
        <v>781</v>
      </c>
      <c r="B21" s="241">
        <f>32965.68+4422.05+39141.64+140147.85+4926.5+335.42-0.14</f>
        <v>221939</v>
      </c>
      <c r="C21" s="241">
        <v>40137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754320</v>
      </c>
      <c r="C22" s="232">
        <f>SUM(C19:C21)</f>
        <v>338944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33050</v>
      </c>
      <c r="C36" s="236">
        <f>'DOE25'!G199+'DOE25'!G217+'DOE25'!G235+'DOE25'!G278+'DOE25'!G297+'DOE25'!G316</f>
        <v>4232</v>
      </c>
    </row>
    <row r="37" spans="1:3" x14ac:dyDescent="0.2">
      <c r="A37" t="s">
        <v>779</v>
      </c>
      <c r="B37" s="241">
        <v>18150</v>
      </c>
      <c r="C37" s="241">
        <v>2626</v>
      </c>
    </row>
    <row r="38" spans="1:3" x14ac:dyDescent="0.2">
      <c r="A38" t="s">
        <v>780</v>
      </c>
      <c r="B38" s="241">
        <v>5900</v>
      </c>
      <c r="C38" s="241">
        <v>451</v>
      </c>
    </row>
    <row r="39" spans="1:3" x14ac:dyDescent="0.2">
      <c r="A39" t="s">
        <v>781</v>
      </c>
      <c r="B39" s="241">
        <v>9000</v>
      </c>
      <c r="C39" s="241">
        <v>1155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33050</v>
      </c>
      <c r="C40" s="232">
        <f>SUM(C37:C39)</f>
        <v>4232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40" sqref="F4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Northwood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8799626</v>
      </c>
      <c r="D5" s="20">
        <f>SUM('DOE25'!L196:L199)+SUM('DOE25'!L214:L217)+SUM('DOE25'!L232:L235)-F5-G5</f>
        <v>8798937</v>
      </c>
      <c r="E5" s="244"/>
      <c r="F5" s="256">
        <f>SUM('DOE25'!J196:J199)+SUM('DOE25'!J214:J217)+SUM('DOE25'!J232:J235)</f>
        <v>514</v>
      </c>
      <c r="G5" s="53">
        <f>SUM('DOE25'!K196:K199)+SUM('DOE25'!K214:K217)+SUM('DOE25'!K232:K235)</f>
        <v>175</v>
      </c>
      <c r="H5" s="260"/>
    </row>
    <row r="6" spans="1:9" x14ac:dyDescent="0.2">
      <c r="A6" s="32">
        <v>2100</v>
      </c>
      <c r="B6" t="s">
        <v>801</v>
      </c>
      <c r="C6" s="246">
        <f t="shared" si="0"/>
        <v>440836</v>
      </c>
      <c r="D6" s="20">
        <f>'DOE25'!L201+'DOE25'!L219+'DOE25'!L237-F6-G6</f>
        <v>440469</v>
      </c>
      <c r="E6" s="244"/>
      <c r="F6" s="256">
        <f>'DOE25'!J201+'DOE25'!J219+'DOE25'!J237</f>
        <v>0</v>
      </c>
      <c r="G6" s="53">
        <f>'DOE25'!K201+'DOE25'!K219+'DOE25'!K237</f>
        <v>367</v>
      </c>
      <c r="H6" s="260"/>
    </row>
    <row r="7" spans="1:9" x14ac:dyDescent="0.2">
      <c r="A7" s="32">
        <v>2200</v>
      </c>
      <c r="B7" t="s">
        <v>834</v>
      </c>
      <c r="C7" s="246">
        <f t="shared" si="0"/>
        <v>234147</v>
      </c>
      <c r="D7" s="20">
        <f>'DOE25'!L202+'DOE25'!L220+'DOE25'!L238-F7-G7</f>
        <v>231617</v>
      </c>
      <c r="E7" s="244"/>
      <c r="F7" s="256">
        <f>'DOE25'!J202+'DOE25'!J220+'DOE25'!J238</f>
        <v>2405</v>
      </c>
      <c r="G7" s="53">
        <f>'DOE25'!K202+'DOE25'!K220+'DOE25'!K238</f>
        <v>125</v>
      </c>
      <c r="H7" s="260"/>
    </row>
    <row r="8" spans="1:9" x14ac:dyDescent="0.2">
      <c r="A8" s="32">
        <v>2300</v>
      </c>
      <c r="B8" t="s">
        <v>802</v>
      </c>
      <c r="C8" s="246">
        <f t="shared" si="0"/>
        <v>241649</v>
      </c>
      <c r="D8" s="244"/>
      <c r="E8" s="20">
        <f>'DOE25'!L203+'DOE25'!L221+'DOE25'!L239-F8-G8-D9-D11</f>
        <v>236674</v>
      </c>
      <c r="F8" s="256">
        <f>'DOE25'!J203+'DOE25'!J221+'DOE25'!J239</f>
        <v>0</v>
      </c>
      <c r="G8" s="53">
        <f>'DOE25'!K203+'DOE25'!K221+'DOE25'!K239</f>
        <v>4975</v>
      </c>
      <c r="H8" s="260"/>
    </row>
    <row r="9" spans="1:9" x14ac:dyDescent="0.2">
      <c r="A9" s="32">
        <v>2310</v>
      </c>
      <c r="B9" t="s">
        <v>818</v>
      </c>
      <c r="C9" s="246">
        <f t="shared" si="0"/>
        <v>63320</v>
      </c>
      <c r="D9" s="245">
        <v>63320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10500</v>
      </c>
      <c r="D10" s="244"/>
      <c r="E10" s="245">
        <v>10500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69612</v>
      </c>
      <c r="D11" s="245">
        <v>69612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330621</v>
      </c>
      <c r="D12" s="20">
        <f>'DOE25'!L204+'DOE25'!L222+'DOE25'!L240-F12-G12</f>
        <v>327106</v>
      </c>
      <c r="E12" s="244"/>
      <c r="F12" s="256">
        <f>'DOE25'!J204+'DOE25'!J222+'DOE25'!J240</f>
        <v>300</v>
      </c>
      <c r="G12" s="53">
        <f>'DOE25'!K204+'DOE25'!K222+'DOE25'!K240</f>
        <v>3215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67496</v>
      </c>
      <c r="D13" s="244"/>
      <c r="E13" s="20">
        <f>'DOE25'!L205+'DOE25'!L223+'DOE25'!L241-F13-G13</f>
        <v>67496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413998</v>
      </c>
      <c r="D14" s="20">
        <f>'DOE25'!L206+'DOE25'!L224+'DOE25'!L242-F14-G14</f>
        <v>413998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712802</v>
      </c>
      <c r="D15" s="20">
        <f>'DOE25'!L207+'DOE25'!L225+'DOE25'!L243-F15-G15</f>
        <v>712802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351687</v>
      </c>
      <c r="D25" s="244"/>
      <c r="E25" s="244"/>
      <c r="F25" s="259"/>
      <c r="G25" s="257"/>
      <c r="H25" s="258">
        <f>'DOE25'!L259+'DOE25'!L260+'DOE25'!L340+'DOE25'!L341</f>
        <v>351687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90456</v>
      </c>
      <c r="D29" s="20">
        <f>'DOE25'!L357+'DOE25'!L358+'DOE25'!L359-'DOE25'!I366-F29-G29</f>
        <v>90331</v>
      </c>
      <c r="E29" s="244"/>
      <c r="F29" s="256">
        <f>'DOE25'!J357+'DOE25'!J358+'DOE25'!J359</f>
        <v>0</v>
      </c>
      <c r="G29" s="53">
        <f>'DOE25'!K357+'DOE25'!K358+'DOE25'!K359</f>
        <v>125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11148192</v>
      </c>
      <c r="E33" s="247">
        <f>SUM(E5:E31)</f>
        <v>314670</v>
      </c>
      <c r="F33" s="247">
        <f>SUM(F5:F31)</f>
        <v>3219</v>
      </c>
      <c r="G33" s="247">
        <f>SUM(G5:G31)</f>
        <v>8982</v>
      </c>
      <c r="H33" s="247">
        <f>SUM(H5:H31)</f>
        <v>351687</v>
      </c>
    </row>
    <row r="35" spans="2:8" ht="12" thickBot="1" x14ac:dyDescent="0.25">
      <c r="B35" s="254" t="s">
        <v>847</v>
      </c>
      <c r="D35" s="255">
        <f>E33</f>
        <v>314670</v>
      </c>
      <c r="E35" s="250"/>
    </row>
    <row r="36" spans="2:8" ht="12" thickTop="1" x14ac:dyDescent="0.2">
      <c r="B36" t="s">
        <v>815</v>
      </c>
      <c r="D36" s="20">
        <f>D33</f>
        <v>11148192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Normal="100" workbookViewId="0">
      <pane ySplit="2" topLeftCell="A109" activePane="bottomLeft" state="frozen"/>
      <selection pane="bottomLeft" activeCell="I60" sqref="I6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575988</v>
      </c>
      <c r="D8" s="95">
        <f>'DOE25'!G9</f>
        <v>50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14626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59602</v>
      </c>
      <c r="D12" s="95">
        <f>'DOE25'!G13</f>
        <v>13348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3891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6748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654107</v>
      </c>
      <c r="D18" s="41">
        <f>SUM(D8:D17)</f>
        <v>20146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14626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57891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190529</v>
      </c>
      <c r="D23" s="95">
        <f>'DOE25'!G24</f>
        <v>3086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76198</v>
      </c>
      <c r="D27" s="95">
        <f>'DOE25'!G28</f>
        <v>2434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324618</v>
      </c>
      <c r="D31" s="41">
        <f>SUM(D21:D30)</f>
        <v>20146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43209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286280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329489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654107</v>
      </c>
      <c r="D50" s="41">
        <f>D49+D31</f>
        <v>20146</v>
      </c>
      <c r="E50" s="41">
        <f>E49+E31</f>
        <v>0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7880900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1272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70821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26281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27553</v>
      </c>
      <c r="D61" s="130">
        <f>SUM(D56:D60)</f>
        <v>70821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7908453</v>
      </c>
      <c r="D62" s="22">
        <f>D55+D61</f>
        <v>70821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2371354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1177917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2055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3551326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87814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355623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15891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443437</v>
      </c>
      <c r="D77" s="130">
        <f>SUM(D71:D76)</f>
        <v>15891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3994763</v>
      </c>
      <c r="D80" s="130">
        <f>SUM(D78:D79)+D77+D69</f>
        <v>15891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255485</v>
      </c>
      <c r="D87" s="95">
        <f>SUM('DOE25'!G152:G160)</f>
        <v>45404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255485</v>
      </c>
      <c r="D90" s="131">
        <f>SUM(D84:D89)</f>
        <v>45404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24511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24511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12158701</v>
      </c>
      <c r="D103" s="86">
        <f>D62+D80+D90+D102</f>
        <v>156627</v>
      </c>
      <c r="E103" s="86">
        <f>E62+E80+E90+E102</f>
        <v>0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5703312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3029056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26707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40551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8799626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440836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234147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374581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330621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67496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413998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712802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156627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2574481</v>
      </c>
      <c r="D127" s="86">
        <f>SUM(D117:D126)</f>
        <v>156627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290000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61687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24511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376198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11750305</v>
      </c>
      <c r="D144" s="86">
        <f>(D114+D127+D143)</f>
        <v>156627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4370000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1740000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1740000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290000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290000</v>
      </c>
    </row>
    <row r="158" spans="1:9" x14ac:dyDescent="0.2">
      <c r="A158" s="22" t="s">
        <v>35</v>
      </c>
      <c r="B158" s="137">
        <f>'DOE25'!F497</f>
        <v>1450000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1450000</v>
      </c>
    </row>
    <row r="159" spans="1:9" x14ac:dyDescent="0.2">
      <c r="A159" s="22" t="s">
        <v>36</v>
      </c>
      <c r="B159" s="137">
        <f>'DOE25'!F498</f>
        <v>170920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170920</v>
      </c>
    </row>
    <row r="160" spans="1:9" x14ac:dyDescent="0.2">
      <c r="A160" s="22" t="s">
        <v>37</v>
      </c>
      <c r="B160" s="137">
        <f>'DOE25'!F499</f>
        <v>1620920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1620920</v>
      </c>
    </row>
    <row r="161" spans="1:7" x14ac:dyDescent="0.2">
      <c r="A161" s="22" t="s">
        <v>38</v>
      </c>
      <c r="B161" s="137">
        <f>'DOE25'!F500</f>
        <v>290000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290000</v>
      </c>
    </row>
    <row r="162" spans="1:7" x14ac:dyDescent="0.2">
      <c r="A162" s="22" t="s">
        <v>39</v>
      </c>
      <c r="B162" s="137">
        <f>'DOE25'!F501</f>
        <v>60973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60973</v>
      </c>
    </row>
    <row r="163" spans="1:7" x14ac:dyDescent="0.2">
      <c r="A163" s="22" t="s">
        <v>246</v>
      </c>
      <c r="B163" s="137">
        <f>'DOE25'!F502</f>
        <v>350973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350973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H28" sqref="H2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Northwood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13566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13566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5703312</v>
      </c>
      <c r="D10" s="182">
        <f>ROUND((C10/$C$28)*100,1)</f>
        <v>49.5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3029056</v>
      </c>
      <c r="D11" s="182">
        <f>ROUND((C11/$C$28)*100,1)</f>
        <v>26.3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26707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40551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440836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234147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374581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330621</v>
      </c>
      <c r="D18" s="182">
        <f t="shared" si="0"/>
        <v>2.9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67496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413998</v>
      </c>
      <c r="D20" s="182">
        <f t="shared" si="0"/>
        <v>3.6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712802</v>
      </c>
      <c r="D21" s="182">
        <f t="shared" si="0"/>
        <v>6.2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61687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85806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11521600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11521600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290000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7880900</v>
      </c>
      <c r="D35" s="182">
        <f t="shared" ref="D35:D40" si="1">ROUND((C35/$C$41)*100,1)</f>
        <v>64.5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27553</v>
      </c>
      <c r="D36" s="182">
        <f t="shared" si="1"/>
        <v>0.2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3551326</v>
      </c>
      <c r="D37" s="182">
        <f t="shared" si="1"/>
        <v>29.1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459328</v>
      </c>
      <c r="D38" s="182">
        <f t="shared" si="1"/>
        <v>3.8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300889</v>
      </c>
      <c r="D39" s="182">
        <f t="shared" si="1"/>
        <v>2.5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12219996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Northwood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8"/>
      <c r="AO29" s="208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8"/>
      <c r="BB29" s="208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8"/>
      <c r="BO29" s="208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8"/>
      <c r="CB29" s="208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8"/>
      <c r="CO29" s="208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8"/>
      <c r="DB29" s="208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8"/>
      <c r="DO29" s="208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8"/>
      <c r="EB29" s="208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8"/>
      <c r="EO29" s="208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8"/>
      <c r="FB29" s="208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8"/>
      <c r="FO29" s="208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8"/>
      <c r="GB29" s="208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8"/>
      <c r="GO29" s="208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8"/>
      <c r="HB29" s="208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8"/>
      <c r="HO29" s="208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8"/>
      <c r="IB29" s="208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8"/>
      <c r="IO29" s="208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8"/>
      <c r="AO30" s="208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8"/>
      <c r="BB30" s="208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8"/>
      <c r="BO30" s="208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8"/>
      <c r="CB30" s="208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8"/>
      <c r="CO30" s="208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8"/>
      <c r="DB30" s="208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8"/>
      <c r="DO30" s="208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8"/>
      <c r="EB30" s="208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8"/>
      <c r="EO30" s="208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8"/>
      <c r="FB30" s="208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8"/>
      <c r="FO30" s="208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8"/>
      <c r="GB30" s="208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8"/>
      <c r="GO30" s="208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8"/>
      <c r="HB30" s="208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8"/>
      <c r="HO30" s="208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8"/>
      <c r="IB30" s="208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8"/>
      <c r="IO30" s="208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8"/>
      <c r="AO31" s="208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8"/>
      <c r="BB31" s="208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8"/>
      <c r="BO31" s="208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8"/>
      <c r="CB31" s="208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8"/>
      <c r="CO31" s="208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8"/>
      <c r="DB31" s="208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8"/>
      <c r="DO31" s="208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8"/>
      <c r="EB31" s="208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8"/>
      <c r="EO31" s="208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8"/>
      <c r="FB31" s="208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8"/>
      <c r="FO31" s="208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8"/>
      <c r="GB31" s="208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8"/>
      <c r="GO31" s="208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8"/>
      <c r="HB31" s="208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8"/>
      <c r="HO31" s="208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8"/>
      <c r="IB31" s="208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8"/>
      <c r="IO31" s="208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8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8"/>
      <c r="AO38" s="208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8"/>
      <c r="BB38" s="208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8"/>
      <c r="BO38" s="208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8"/>
      <c r="CB38" s="208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8"/>
      <c r="CO38" s="208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8"/>
      <c r="DB38" s="208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8"/>
      <c r="DO38" s="208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8"/>
      <c r="EB38" s="208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8"/>
      <c r="EO38" s="208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8"/>
      <c r="FB38" s="208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8"/>
      <c r="FO38" s="208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8"/>
      <c r="GB38" s="208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8"/>
      <c r="GO38" s="208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8"/>
      <c r="HB38" s="208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8"/>
      <c r="HO38" s="208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8"/>
      <c r="IB38" s="208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8"/>
      <c r="IO38" s="208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8"/>
      <c r="AO39" s="208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8"/>
      <c r="BB39" s="208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8"/>
      <c r="BO39" s="208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8"/>
      <c r="CB39" s="208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8"/>
      <c r="CO39" s="208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8"/>
      <c r="DB39" s="208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8"/>
      <c r="DO39" s="208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8"/>
      <c r="EB39" s="208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8"/>
      <c r="EO39" s="208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8"/>
      <c r="FB39" s="208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8"/>
      <c r="FO39" s="208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8"/>
      <c r="GB39" s="208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8"/>
      <c r="GO39" s="208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8"/>
      <c r="HB39" s="208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8"/>
      <c r="HO39" s="208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8"/>
      <c r="IB39" s="208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8"/>
      <c r="IO39" s="208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8"/>
      <c r="AO40" s="208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8"/>
      <c r="BB40" s="208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8"/>
      <c r="BO40" s="208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8"/>
      <c r="CB40" s="208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8"/>
      <c r="CO40" s="208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8"/>
      <c r="DB40" s="208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8"/>
      <c r="DO40" s="208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8"/>
      <c r="EB40" s="208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8"/>
      <c r="EO40" s="208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8"/>
      <c r="FB40" s="208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8"/>
      <c r="FO40" s="208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8"/>
      <c r="GB40" s="208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8"/>
      <c r="GO40" s="208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8"/>
      <c r="HB40" s="208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8"/>
      <c r="HO40" s="208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8"/>
      <c r="IB40" s="208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8"/>
      <c r="IO40" s="208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40: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DP40:DZ40"/>
    <mergeCell ref="EP40:EZ40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IP40:IV40"/>
    <mergeCell ref="GC38:GM38"/>
    <mergeCell ref="GP38:GZ38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GP39:GZ39"/>
    <mergeCell ref="IC39:IM39"/>
    <mergeCell ref="IC40:IM40"/>
    <mergeCell ref="HP32:HZ32"/>
    <mergeCell ref="IC32:IM32"/>
    <mergeCell ref="IP32:IV32"/>
    <mergeCell ref="FC32:FM32"/>
    <mergeCell ref="HC32:HM32"/>
    <mergeCell ref="EP32:EZ32"/>
    <mergeCell ref="AC38:A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BC30:BM30"/>
    <mergeCell ref="BP30:BZ30"/>
    <mergeCell ref="P40:Z40"/>
    <mergeCell ref="AC40:AM40"/>
    <mergeCell ref="BP32:BZ32"/>
    <mergeCell ref="BC38:BM38"/>
    <mergeCell ref="AC32:AM32"/>
    <mergeCell ref="AP32:AZ32"/>
    <mergeCell ref="P38:Z38"/>
    <mergeCell ref="AC31:AM31"/>
    <mergeCell ref="CC30:CM30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BC29:BM29"/>
    <mergeCell ref="C28:M28"/>
    <mergeCell ref="BP29:BZ29"/>
    <mergeCell ref="CC29:CM29"/>
    <mergeCell ref="P29:Z29"/>
    <mergeCell ref="AC29:AM29"/>
    <mergeCell ref="AP29:AZ29"/>
    <mergeCell ref="C24:M24"/>
    <mergeCell ref="C29:M29"/>
    <mergeCell ref="C25:M25"/>
    <mergeCell ref="C60:M60"/>
    <mergeCell ref="C58:M58"/>
    <mergeCell ref="AP31:AZ31"/>
    <mergeCell ref="P32:Z32"/>
    <mergeCell ref="A1:I1"/>
    <mergeCell ref="C3:M3"/>
    <mergeCell ref="C4:M4"/>
    <mergeCell ref="F2:I2"/>
    <mergeCell ref="A2:E2"/>
    <mergeCell ref="C13:M13"/>
    <mergeCell ref="C22:M22"/>
    <mergeCell ref="C23:M23"/>
    <mergeCell ref="P31:Z31"/>
    <mergeCell ref="C9:M9"/>
    <mergeCell ref="C10:M10"/>
    <mergeCell ref="C11:M11"/>
    <mergeCell ref="C12:M12"/>
    <mergeCell ref="C26:M26"/>
    <mergeCell ref="C27:M27"/>
    <mergeCell ref="C21:M21"/>
    <mergeCell ref="C5:M5"/>
    <mergeCell ref="C6:M6"/>
    <mergeCell ref="C7:M7"/>
    <mergeCell ref="C8:M8"/>
    <mergeCell ref="C32:M32"/>
    <mergeCell ref="C30:M30"/>
    <mergeCell ref="C31:M31"/>
    <mergeCell ref="C14:M14"/>
    <mergeCell ref="C15:M15"/>
    <mergeCell ref="C16:M16"/>
    <mergeCell ref="C17:M17"/>
    <mergeCell ref="C18:M18"/>
    <mergeCell ref="C19:M19"/>
    <mergeCell ref="C20:M20"/>
    <mergeCell ref="C66:M66"/>
    <mergeCell ref="C67:M67"/>
    <mergeCell ref="C68:M68"/>
    <mergeCell ref="C69:M69"/>
    <mergeCell ref="C62:M62"/>
    <mergeCell ref="C63:M63"/>
    <mergeCell ref="C64:M64"/>
    <mergeCell ref="C65:M65"/>
    <mergeCell ref="C34:M34"/>
    <mergeCell ref="C35:M35"/>
    <mergeCell ref="C36:M36"/>
    <mergeCell ref="C61:M61"/>
    <mergeCell ref="C53:M53"/>
    <mergeCell ref="C54:M54"/>
    <mergeCell ref="C52:M52"/>
    <mergeCell ref="C50:M50"/>
    <mergeCell ref="C47:M47"/>
    <mergeCell ref="C48:M48"/>
    <mergeCell ref="C49:M49"/>
    <mergeCell ref="C51:M51"/>
    <mergeCell ref="C55:M55"/>
    <mergeCell ref="C56:M56"/>
    <mergeCell ref="C57:M57"/>
    <mergeCell ref="C59:M59"/>
    <mergeCell ref="C89:M89"/>
    <mergeCell ref="C90:M90"/>
    <mergeCell ref="C83:M83"/>
    <mergeCell ref="C84:M84"/>
    <mergeCell ref="C85:M85"/>
    <mergeCell ref="C86:M86"/>
    <mergeCell ref="C87:M87"/>
    <mergeCell ref="C70:M70"/>
    <mergeCell ref="A72:E72"/>
    <mergeCell ref="C73:M73"/>
    <mergeCell ref="C74:M74"/>
    <mergeCell ref="C79:M79"/>
    <mergeCell ref="C80:M80"/>
    <mergeCell ref="C81:M81"/>
    <mergeCell ref="C82:M82"/>
    <mergeCell ref="C75:M75"/>
    <mergeCell ref="C76:M76"/>
    <mergeCell ref="C77:M77"/>
    <mergeCell ref="C78:M78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2012-10-31T15:33:32Z</cp:lastPrinted>
  <dcterms:created xsi:type="dcterms:W3CDTF">1997-12-04T19:04:30Z</dcterms:created>
  <dcterms:modified xsi:type="dcterms:W3CDTF">2012-11-21T15:15:33Z</dcterms:modified>
</cp:coreProperties>
</file>