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D102" i="2" s="1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G570" i="1" l="1"/>
  <c r="I433" i="1"/>
  <c r="G433" i="1"/>
  <c r="F544" i="1"/>
  <c r="J641" i="1"/>
  <c r="J648" i="1"/>
  <c r="A22" i="12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C28" i="10" s="1"/>
  <c r="F168" i="1"/>
  <c r="F192" i="1" s="1"/>
  <c r="G626" i="1" s="1"/>
  <c r="J626" i="1" s="1"/>
  <c r="J139" i="1"/>
  <c r="D103" i="2"/>
  <c r="J637" i="1"/>
  <c r="J621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D25" i="10"/>
  <c r="D23" i="10"/>
  <c r="C30" i="10"/>
  <c r="D24" i="10"/>
  <c r="D17" i="10"/>
  <c r="E103" i="2"/>
  <c r="D11" i="10"/>
  <c r="D22" i="10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D15" i="10"/>
  <c r="D27" i="10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D26" i="10" l="1"/>
  <c r="D19" i="10"/>
  <c r="D18" i="10"/>
  <c r="D16" i="10"/>
  <c r="D13" i="10"/>
  <c r="D12" i="10"/>
  <c r="D20" i="10"/>
  <c r="D21" i="10"/>
  <c r="D10" i="10"/>
  <c r="D28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G636" i="1" l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<sst xmlns="http://schemas.openxmlformats.org/spreadsheetml/2006/main" count="3949" uniqueCount="910">
  <si>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</si>
  <si>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</si>
  <si>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</si>
  <si>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</si>
  <si>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</si>
  <si>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</si>
  <si>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</si>
  <si>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</si>
  <si>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</si>
  <si>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</si>
  <si>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</si>
  <si>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</si>
  <si>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</si>
  <si>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</si>
  <si>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</si>
  <si>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</si>
  <si>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</si>
  <si>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</si>
  <si>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</si>
  <si>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</si>
  <si>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</si>
  <si>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</si>
  <si>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</si>
  <si>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</si>
  <si>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</si>
  <si>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</si>
  <si>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</si>
  <si>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</si>
  <si>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</si>
  <si>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</si>
  <si>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</si>
  <si>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</si>
  <si>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</si>
  <si>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</si>
  <si>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</si>
  <si>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</si>
  <si>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</si>
  <si>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</si>
  <si>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</si>
  <si>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</si>
  <si>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</si>
  <si>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</si>
  <si>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</si>
  <si>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</si>
  <si>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</si>
  <si>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</si>
  <si>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</si>
  <si>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</si>
  <si>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</si>
  <si>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</si>
  <si>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</si>
  <si>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</si>
  <si>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</si>
  <si>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</si>
  <si>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</si>
  <si>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</si>
  <si>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</si>
  <si>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</si>
  <si>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</si>
  <si>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</si>
  <si>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</si>
  <si>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</si>
  <si>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</si>
  <si>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</si>
  <si>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</si>
  <si>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</si>
  <si>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</si>
  <si>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</si>
  <si>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</si>
  <si>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</si>
  <si>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</si>
  <si>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</si>
  <si>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</si>
  <si>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</si>
  <si>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</si>
  <si>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</si>
  <si>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</si>
  <si>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</si>
  <si>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</si>
  <si>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</si>
  <si>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</si>
  <si>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</si>
  <si>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</si>
  <si>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</si>
  <si>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</si>
  <si>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</si>
  <si>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</si>
  <si>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</si>
  <si>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</si>
  <si>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</si>
  <si>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</si>
  <si>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</si>
  <si>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</si>
  <si>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</si>
  <si>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</si>
  <si>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</si>
  <si>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</si>
  <si>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</si>
  <si>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</si>
  <si>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</si>
  <si>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</si>
  <si>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</si>
  <si>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</si>
  <si>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</si>
  <si>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</si>
  <si>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</si>
  <si>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</si>
  <si>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</si>
  <si>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</si>
  <si>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</si>
  <si>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</si>
  <si>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</si>
  <si>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</si>
  <si>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</si>
  <si>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</si>
  <si>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</si>
  <si>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</si>
  <si>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</si>
  <si>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</si>
  <si>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</si>
  <si>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</si>
  <si>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</si>
  <si>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</si>
  <si>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</si>
  <si>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</si>
  <si>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</si>
  <si>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</si>
  <si>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</si>
  <si>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</si>
  <si>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</si>
  <si>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</si>
  <si>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</si>
  <si>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</si>
  <si>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</si>
  <si>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</si>
  <si>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</si>
  <si>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</si>
  <si>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</si>
  <si>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</si>
  <si>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</si>
  <si>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</si>
  <si>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</si>
  <si>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</si>
  <si>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</si>
  <si>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</si>
  <si>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</si>
  <si>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</si>
  <si>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</si>
  <si>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</si>
  <si>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</si>
  <si>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</si>
  <si>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</si>
  <si>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</si>
  <si>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</si>
  <si>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</si>
  <si>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</si>
  <si>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</si>
  <si>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</si>
  <si>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</si>
  <si>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</si>
  <si>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</si>
  <si>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</si>
  <si>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</si>
  <si>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</si>
  <si>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</si>
  <si>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</si>
  <si>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</si>
  <si>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</si>
  <si>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</si>
  <si>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</si>
  <si>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</si>
  <si>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</si>
  <si>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</si>
  <si>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</si>
  <si>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</si>
  <si>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</si>
  <si>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</si>
  <si>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</si>
  <si>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</si>
  <si>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</si>
  <si>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</si>
  <si>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</si>
  <si>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</si>
  <si>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</si>
  <si>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</si>
  <si>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</si>
  <si>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</si>
  <si>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</si>
  <si>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</si>
  <si>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</si>
  <si>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</si>
  <si>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</si>
  <si>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</si>
  <si>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</si>
  <si>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</si>
  <si>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</si>
  <si>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</si>
  <si>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</si>
  <si>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</si>
  <si>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</si>
  <si>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</si>
  <si>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</si>
  <si>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</si>
  <si>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</si>
  <si>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</si>
  <si>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</si>
  <si>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</si>
  <si>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</si>
  <si>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</si>
  <si>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</si>
  <si>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</si>
  <si>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</si>
  <si>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</si>
  <si>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</si>
  <si>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</si>
  <si>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</si>
  <si>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</si>
  <si>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</si>
  <si>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</si>
  <si>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</si>
  <si>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</si>
  <si>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</si>
  <si>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</si>
  <si>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</si>
  <si>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</si>
  <si>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</si>
  <si>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</si>
  <si>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</si>
  <si>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</si>
  <si>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</si>
  <si>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</si>
  <si>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</si>
  <si>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</si>
  <si>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</si>
  <si>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</si>
  <si>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</si>
  <si>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</si>
  <si>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</si>
  <si>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</si>
  <si>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</si>
  <si>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</si>
  <si>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</si>
  <si>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</si>
  <si>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</si>
  <si>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</si>
  <si>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</si>
  <si>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</si>
  <si>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</si>
  <si>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</si>
  <si>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</si>
  <si>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</si>
  <si>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</si>
  <si>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</si>
  <si>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</si>
  <si>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</si>
  <si>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</si>
  <si>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</si>
  <si>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</si>
  <si>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</si>
  <si>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</si>
  <si>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</si>
  <si>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</si>
  <si>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</si>
  <si>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</si>
  <si>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</si>
  <si>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</si>
  <si>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</si>
  <si>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</si>
  <si>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</si>
  <si>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</si>
  <si>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</si>
  <si>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</si>
  <si>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</si>
  <si>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</si>
  <si>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</si>
  <si>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</si>
  <si>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</si>
  <si>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</si>
  <si>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</si>
  <si>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</si>
  <si>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</si>
  <si>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</si>
  <si>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</si>
  <si>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</si>
  <si>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</si>
  <si>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</si>
  <si>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</si>
  <si>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</si>
  <si>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</si>
  <si>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</si>
  <si>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</si>
  <si>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</si>
  <si>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</si>
  <si>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</si>
  <si>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</si>
  <si>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</si>
  <si>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</si>
  <si>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</si>
  <si>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</si>
  <si>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</si>
  <si>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</si>
  <si>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</si>
  <si>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</si>
  <si>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</si>
  <si>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</si>
  <si>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</si>
  <si>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</si>
  <si>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</si>
  <si>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</si>
  <si>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</si>
  <si>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</si>
  <si>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</si>
  <si>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</si>
  <si>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</si>
  <si>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</si>
  <si>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</si>
  <si>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</si>
  <si>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</si>
  <si>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</si>
  <si>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</si>
  <si>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</si>
  <si>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</si>
  <si>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</si>
  <si>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</si>
  <si>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</si>
  <si>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</si>
  <si>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</si>
  <si>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</si>
  <si>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</si>
  <si>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</si>
  <si>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</si>
  <si>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</si>
  <si>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</si>
  <si>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</si>
  <si>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</si>
  <si>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</si>
  <si>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</si>
  <si>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</si>
  <si>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</si>
  <si>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</si>
  <si>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</si>
  <si>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</si>
  <si>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</si>
  <si>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</si>
  <si>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</si>
  <si>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</si>
  <si>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</si>
  <si>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</si>
  <si>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</si>
  <si>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</si>
  <si>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</si>
  <si>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</si>
  <si>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</si>
  <si>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</si>
  <si>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</si>
  <si>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</si>
  <si>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</si>
  <si>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</si>
  <si>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</si>
  <si>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</si>
  <si>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</si>
  <si>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</si>
  <si>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</si>
  <si>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</si>
  <si>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</si>
  <si>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</si>
  <si>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</si>
  <si>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</si>
  <si>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</si>
  <si>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</si>
  <si>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</si>
  <si>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</si>
  <si>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</si>
  <si>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</si>
  <si>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</si>
  <si>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</si>
  <si>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</si>
  <si>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</si>
  <si>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</si>
  <si>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</si>
  <si>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</si>
  <si>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</si>
  <si>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</si>
  <si>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</si>
  <si>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</si>
  <si>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</si>
  <si>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</si>
  <si>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</si>
  <si>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</si>
  <si>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</si>
  <si>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</si>
  <si>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</si>
  <si>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</si>
  <si>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</si>
  <si>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</si>
  <si>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</si>
  <si>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</si>
  <si>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</si>
  <si>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</si>
  <si>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</si>
  <si>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</si>
  <si>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</si>
  <si>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</si>
  <si>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</si>
  <si>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</si>
  <si>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</si>
  <si>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</si>
  <si>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</si>
  <si>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</si>
  <si>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</si>
  <si>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</si>
  <si>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</si>
  <si>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</si>
  <si>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</si>
  <si>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</si>
  <si>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</si>
  <si>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</si>
  <si>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</si>
  <si>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</si>
  <si>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</si>
  <si>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</si>
  <si>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</si>
  <si>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</si>
  <si>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</si>
  <si>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</si>
  <si>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</si>
  <si>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</si>
  <si>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</si>
  <si>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</si>
  <si>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</si>
  <si>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</si>
  <si>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</si>
  <si>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</si>
  <si>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</si>
  <si>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</si>
  <si>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</si>
  <si>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</si>
  <si>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</si>
  <si>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</si>
  <si>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</si>
  <si>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</si>
  <si>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</si>
  <si>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</si>
  <si>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</si>
  <si>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</si>
  <si>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</si>
  <si>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</si>
  <si>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</si>
  <si>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</si>
  <si>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</si>
  <si>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</si>
  <si>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</si>
  <si>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</si>
  <si>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</si>
  <si>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</si>
  <si>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</si>
  <si>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</si>
  <si>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</si>
  <si>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</si>
  <si>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</si>
  <si>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</si>
  <si>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</si>
  <si>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</si>
  <si>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</si>
  <si>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</si>
  <si>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</si>
  <si>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</si>
  <si>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</si>
  <si>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</si>
  <si>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</si>
  <si>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</si>
  <si>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</si>
  <si>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</si>
  <si>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</si>
  <si>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</si>
  <si>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</si>
  <si>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</si>
  <si>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</si>
  <si>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</si>
  <si>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</si>
  <si>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</si>
  <si>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</si>
  <si>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</si>
  <si>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</si>
  <si>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</si>
  <si>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</si>
  <si>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</si>
  <si>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</si>
  <si>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</si>
  <si>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</si>
  <si>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</si>
  <si>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</si>
  <si>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</si>
  <si>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</si>
  <si>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</si>
  <si>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</si>
  <si>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</si>
  <si>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</si>
  <si>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</si>
  <si>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</si>
  <si>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</si>
  <si>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</si>
  <si>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</si>
  <si>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</si>
  <si>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</si>
  <si>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</si>
  <si>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</si>
  <si>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</si>
  <si>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</si>
  <si>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</si>
  <si>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</si>
  <si>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</si>
  <si>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</si>
  <si>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</si>
  <si>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</si>
  <si>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</si>
  <si>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</si>
  <si>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</si>
  <si>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</si>
  <si>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</si>
  <si>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</si>
  <si>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</si>
  <si>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</si>
  <si>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</si>
  <si>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</si>
  <si>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</si>
  <si>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</si>
  <si>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</si>
  <si>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</si>
  <si>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</si>
  <si>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</si>
  <si>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</si>
  <si>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</si>
  <si>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</si>
  <si>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</si>
  <si>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</si>
  <si>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</si>
  <si>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</si>
  <si>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</si>
  <si>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</si>
  <si>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</si>
  <si>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</si>
  <si>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</si>
  <si>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</si>
  <si>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</si>
  <si>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</si>
  <si>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</si>
  <si>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</si>
  <si>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</si>
  <si>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</si>
  <si>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</si>
  <si>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</si>
  <si>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</si>
  <si>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</si>
  <si>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</si>
  <si>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</si>
  <si>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</si>
  <si>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</si>
  <si>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</si>
  <si>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</si>
  <si>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</si>
  <si>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</si>
  <si>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</si>
  <si>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</si>
  <si>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</si>
  <si>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</si>
  <si>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</si>
  <si>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</si>
  <si>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</si>
  <si>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</si>
  <si>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</si>
  <si>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</si>
  <si>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</si>
  <si>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</si>
  <si>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</si>
  <si>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</si>
  <si>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</si>
  <si>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</si>
  <si>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</si>
  <si>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</si>
  <si>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</si>
  <si>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</si>
  <si>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</si>
  <si>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</si>
  <si>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</si>
  <si>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</si>
  <si>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</si>
  <si>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</si>
  <si>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</si>
  <si>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</si>
  <si>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</si>
  <si>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</si>
  <si>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</si>
  <si>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</si>
  <si>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</si>
  <si>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</si>
  <si>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</si>
  <si>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</si>
  <si>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</si>
  <si>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</si>
  <si>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</si>
  <si>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</si>
  <si>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</si>
  <si>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</si>
  <si>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</si>
  <si>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</si>
  <si>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</si>
  <si>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</si>
  <si>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</si>
  <si>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</si>
  <si>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</si>
  <si>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</si>
  <si>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</si>
  <si>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</si>
  <si>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</si>
  <si>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</si>
  <si>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</si>
  <si>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</si>
  <si>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</si>
  <si>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</si>
  <si>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</si>
  <si>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</si>
  <si>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</si>
  <si>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</si>
  <si>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</si>
  <si>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</si>
  <si>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</si>
  <si>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</si>
  <si>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</si>
  <si>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</si>
  <si>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</si>
  <si>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</si>
  <si>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</si>
  <si>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</si>
  <si>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</si>
  <si>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</si>
  <si>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</si>
  <si>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</si>
  <si>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</si>
  <si>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</si>
  <si>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</si>
  <si>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</si>
  <si>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</si>
  <si>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</si>
  <si>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</si>
  <si>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</si>
  <si>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</si>
  <si>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</si>
  <si>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</si>
  <si>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</si>
  <si>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</si>
  <si>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</si>
  <si>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</si>
  <si>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</si>
  <si>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</si>
  <si>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</si>
  <si>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</si>
  <si>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</si>
  <si>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</si>
  <si>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</si>
  <si>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</si>
  <si>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</si>
  <si>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</si>
  <si>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</si>
  <si>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</si>
  <si>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</si>
  <si>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</si>
  <si>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</si>
  <si>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</si>
  <si>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</si>
  <si>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</si>
  <si>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</si>
  <si>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</si>
  <si>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</si>
  <si>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</si>
  <si>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</si>
  <si>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</si>
  <si>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</si>
  <si>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</si>
  <si>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</si>
  <si>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</si>
  <si>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</si>
  <si>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</si>
  <si>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</si>
  <si>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</si>
  <si>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</si>
  <si>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</si>
  <si>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</si>
  <si>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</si>
  <si>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</si>
  <si>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</si>
  <si>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</si>
  <si>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</si>
  <si>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</si>
  <si>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</si>
  <si>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</si>
  <si>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</si>
  <si>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</si>
  <si>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</si>
  <si>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</si>
  <si>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</si>
  <si>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</si>
  <si>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</si>
  <si>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</si>
  <si>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</si>
  <si>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</si>
  <si>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</si>
  <si>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</si>
  <si>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</si>
  <si>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</si>
  <si>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</si>
  <si>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</si>
  <si>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</si>
  <si>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</si>
  <si>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</si>
  <si>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</si>
  <si>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</si>
  <si>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</si>
  <si>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</si>
  <si>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</si>
  <si>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</si>
  <si>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</si>
  <si>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</si>
  <si>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</si>
  <si>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</si>
  <si>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</si>
  <si>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</si>
  <si>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</si>
  <si>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</si>
  <si>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</si>
  <si>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</si>
  <si>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</si>
  <si>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</si>
  <si>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</si>
  <si>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</si>
  <si>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</si>
  <si>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</si>
  <si>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</si>
  <si>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</si>
  <si>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</si>
  <si>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</si>
  <si>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</si>
  <si>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</si>
  <si>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</si>
  <si>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</si>
  <si>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</si>
  <si>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</si>
  <si>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</si>
  <si>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</si>
  <si>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</si>
  <si>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</si>
  <si>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</si>
  <si>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</si>
  <si>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</si>
  <si>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</si>
  <si>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</si>
  <si>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</si>
  <si>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</si>
  <si>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</si>
  <si>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</si>
  <si>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</si>
  <si>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</si>
  <si>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</si>
  <si>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</si>
  <si>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</si>
  <si>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</si>
  <si>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</si>
  <si>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</si>
  <si>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</si>
  <si>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</si>
  <si>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</si>
  <si>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</si>
  <si>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</si>
  <si>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</si>
  <si>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</si>
  <si>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</si>
  <si>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</si>
  <si>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</si>
  <si>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</si>
  <si>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</si>
  <si>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</si>
  <si>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</si>
  <si>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</si>
  <si>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</si>
  <si>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</si>
  <si>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</si>
  <si>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</si>
  <si>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</si>
  <si>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</si>
  <si>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</si>
  <si>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</si>
  <si>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</si>
  <si>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</si>
  <si>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</si>
  <si>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</si>
  <si>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</si>
  <si>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</si>
  <si>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</si>
  <si>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</si>
  <si>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</si>
  <si>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</si>
  <si>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</si>
  <si>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</si>
  <si>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</si>
  <si>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</si>
  <si>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</si>
  <si>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</si>
  <si>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</si>
  <si>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</si>
  <si>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</si>
  <si>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</si>
  <si>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</si>
  <si>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</si>
  <si>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</si>
  <si>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</si>
  <si>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</si>
  <si>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</si>
  <si>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</si>
  <si>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</si>
  <si>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</si>
  <si>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</si>
  <si>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</si>
  <si>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</si>
  <si>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</si>
  <si>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</si>
  <si>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</si>
  <si>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</si>
  <si>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</si>
  <si>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</si>
  <si>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</si>
  <si>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</si>
  <si>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</si>
  <si>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</si>
  <si>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</si>
  <si>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</si>
  <si>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</si>
  <si>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</si>
  <si>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</si>
  <si>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</si>
  <si>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</si>
  <si>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</si>
  <si>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</si>
  <si>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</si>
  <si>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</si>
  <si>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</si>
  <si>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</si>
  <si>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</si>
  <si>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</si>
  <si>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</si>
  <si>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</si>
  <si>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</si>
  <si>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</si>
  <si>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</si>
  <si>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</si>
  <si>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</si>
  <si>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</si>
  <si>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</si>
  <si>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</si>
  <si>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</si>
  <si>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</si>
  <si>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</si>
  <si>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</si>
  <si>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</si>
  <si>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</si>
  <si>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</si>
  <si>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</si>
  <si>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</si>
  <si>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</si>
  <si>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</si>
  <si>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</si>
  <si>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</si>
  <si>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</si>
  <si>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</si>
  <si>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</si>
  <si>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</si>
  <si>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</si>
  <si>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</si>
  <si>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</si>
  <si>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</si>
  <si>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</si>
  <si>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</si>
  <si>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</si>
  <si>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</si>
  <si>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</si>
  <si>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</si>
  <si>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</si>
  <si>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</si>
  <si>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</si>
  <si>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</si>
  <si>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</si>
  <si>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</si>
  <si>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</si>
  <si>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</si>
  <si>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</si>
  <si>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</si>
  <si>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</si>
  <si>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</si>
  <si>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</si>
  <si>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</si>
  <si>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</si>
  <si>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</si>
  <si>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</si>
  <si>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</si>
  <si>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</si>
  <si>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</si>
  <si>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</si>
  <si>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</si>
  <si>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</si>
  <si>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</si>
  <si>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Wentworth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</si>
</sst>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559</v>
      </c>
      <c r="C2" s="21">
        <v>559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111373.98</v>
      </c>
      <c r="G9" s="18">
        <v>-2585.92</v>
      </c>
      <c r="H9" s="18">
        <v>-4693.68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39653.300000000003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 t="s">
        <v>287</v>
      </c>
      <c r="G12" s="18"/>
      <c r="H12" s="18" t="s">
        <v>287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19804.740000000002</v>
      </c>
      <c r="G13" s="18">
        <v>5323.13</v>
      </c>
      <c r="H13" s="18">
        <v>4693.68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131178.72</v>
      </c>
      <c r="G19" s="41">
        <f>SUM(G9:G18)</f>
        <v>2737.21</v>
      </c>
      <c r="H19" s="41">
        <f>SUM(H9:H18)</f>
        <v>0</v>
      </c>
      <c r="I19" s="41">
        <f>SUM(I9:I18)</f>
        <v>0</v>
      </c>
      <c r="J19" s="41">
        <f>SUM(J9:J18)</f>
        <v>39653.300000000003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 t="s">
        <v>287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2681.55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2681.55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 t="s">
        <v>287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 t="s">
        <v>287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39653.300000000003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19283.150000000001</v>
      </c>
      <c r="G48" s="18">
        <v>2737.21</v>
      </c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109214.02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128497.17000000001</v>
      </c>
      <c r="G50" s="41">
        <f>SUM(G35:G49)</f>
        <v>2737.21</v>
      </c>
      <c r="H50" s="41">
        <f>SUM(H35:H49)</f>
        <v>0</v>
      </c>
      <c r="I50" s="41">
        <f>SUM(I35:I49)</f>
        <v>0</v>
      </c>
      <c r="J50" s="41">
        <f>SUM(J35:J49)</f>
        <v>39653.300000000003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131178.72</v>
      </c>
      <c r="G51" s="41">
        <f>G50+G32</f>
        <v>2737.21</v>
      </c>
      <c r="H51" s="41">
        <f>H50+H32</f>
        <v>0</v>
      </c>
      <c r="I51" s="41">
        <f>I50+I32</f>
        <v>0</v>
      </c>
      <c r="J51" s="41">
        <f>J50+J32</f>
        <v>39653.300000000003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771892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771892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15.62</v>
      </c>
      <c r="G95" s="18"/>
      <c r="H95" s="18"/>
      <c r="I95" s="18"/>
      <c r="J95" s="18">
        <v>29.64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10266.66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11853.03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11868.650000000001</v>
      </c>
      <c r="G110" s="41">
        <f>SUM(G95:G109)</f>
        <v>10266.66</v>
      </c>
      <c r="H110" s="41">
        <f>SUM(H95:H109)</f>
        <v>0</v>
      </c>
      <c r="I110" s="41">
        <f>SUM(I95:I109)</f>
        <v>0</v>
      </c>
      <c r="J110" s="41">
        <f>SUM(J95:J109)</f>
        <v>29.64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783760.65</v>
      </c>
      <c r="G111" s="41">
        <f>G59+G110</f>
        <v>10266.66</v>
      </c>
      <c r="H111" s="41">
        <f>H59+H78+H93+H110</f>
        <v>0</v>
      </c>
      <c r="I111" s="41">
        <f>I59+I110</f>
        <v>0</v>
      </c>
      <c r="J111" s="41">
        <f>J59+J110</f>
        <v>29.64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307893.23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109327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266.77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417487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7921.69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310.24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7921.69</v>
      </c>
      <c r="G135" s="41">
        <f>SUM(G122:G134)</f>
        <v>310.24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425408.69</v>
      </c>
      <c r="G139" s="41">
        <f>G120+SUM(G135:G136)</f>
        <v>310.24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19468.02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23937.63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32651.71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6902.88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32651.71</v>
      </c>
      <c r="G161" s="41">
        <f>SUM(G149:G160)</f>
        <v>23937.63</v>
      </c>
      <c r="H161" s="41">
        <f>SUM(H149:H160)</f>
        <v>26370.9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2790.92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35442.629999999997</v>
      </c>
      <c r="G168" s="41">
        <f>G146+G161+SUM(G162:G167)</f>
        <v>23937.63</v>
      </c>
      <c r="H168" s="41">
        <f>H146+H161+SUM(H162:H167)</f>
        <v>26370.9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24262.81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24262.81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24262.81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1244611.97</v>
      </c>
      <c r="G192" s="47">
        <f>G111+G139+G168+G191</f>
        <v>58777.34</v>
      </c>
      <c r="H192" s="47">
        <f>H111+H139+H168+H191</f>
        <v>26370.9</v>
      </c>
      <c r="I192" s="47">
        <f>I111+I139+I168+I191</f>
        <v>0</v>
      </c>
      <c r="J192" s="47">
        <f>J111+J139+J191</f>
        <v>29.64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299073.23</v>
      </c>
      <c r="G196" s="18">
        <v>203460.76</v>
      </c>
      <c r="H196" s="18">
        <v>764.56</v>
      </c>
      <c r="I196" s="18">
        <v>14726.4</v>
      </c>
      <c r="J196" s="18">
        <v>1906.81</v>
      </c>
      <c r="K196" s="18"/>
      <c r="L196" s="19">
        <f>SUM(F196:K196)</f>
        <v>519931.76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95720.35</v>
      </c>
      <c r="G197" s="18">
        <v>35579.800000000003</v>
      </c>
      <c r="H197" s="18">
        <v>17295.310000000001</v>
      </c>
      <c r="I197" s="18">
        <v>778.32</v>
      </c>
      <c r="J197" s="18">
        <v>1747.27</v>
      </c>
      <c r="K197" s="18"/>
      <c r="L197" s="19">
        <f>SUM(F197:K197)</f>
        <v>151121.05000000002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6450</v>
      </c>
      <c r="G199" s="18">
        <v>1088.73</v>
      </c>
      <c r="H199" s="18">
        <v>760.71</v>
      </c>
      <c r="I199" s="18">
        <v>841.72</v>
      </c>
      <c r="J199" s="18"/>
      <c r="K199" s="18"/>
      <c r="L199" s="19">
        <f>SUM(F199:K199)</f>
        <v>9141.159999999998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19502.64</v>
      </c>
      <c r="G201" s="18">
        <v>1623.21</v>
      </c>
      <c r="H201" s="18">
        <v>100570.92</v>
      </c>
      <c r="I201" s="18">
        <v>819.81</v>
      </c>
      <c r="J201" s="18"/>
      <c r="K201" s="18"/>
      <c r="L201" s="19">
        <f t="shared" ref="L201:L207" si="0">SUM(F201:K201)</f>
        <v>122516.57999999999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9939.2800000000007</v>
      </c>
      <c r="G202" s="18">
        <v>10063.700000000001</v>
      </c>
      <c r="H202" s="18">
        <v>1464.62</v>
      </c>
      <c r="I202" s="18">
        <v>544.71</v>
      </c>
      <c r="J202" s="18"/>
      <c r="K202" s="18"/>
      <c r="L202" s="19">
        <f t="shared" si="0"/>
        <v>22012.31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3660</v>
      </c>
      <c r="G203" s="18">
        <v>257.82</v>
      </c>
      <c r="H203" s="18">
        <v>40009.07</v>
      </c>
      <c r="I203" s="18"/>
      <c r="J203" s="18"/>
      <c r="K203" s="18">
        <v>26.5</v>
      </c>
      <c r="L203" s="19">
        <f t="shared" si="0"/>
        <v>43953.39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80623.17</v>
      </c>
      <c r="G204" s="18">
        <v>14803.55</v>
      </c>
      <c r="H204" s="18">
        <v>3816.94</v>
      </c>
      <c r="I204" s="18">
        <v>2750.54</v>
      </c>
      <c r="J204" s="18"/>
      <c r="K204" s="18">
        <v>1369.21</v>
      </c>
      <c r="L204" s="19">
        <f t="shared" si="0"/>
        <v>103363.41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12040.8</v>
      </c>
      <c r="G206" s="18">
        <v>1244.21</v>
      </c>
      <c r="H206" s="18">
        <v>22539.61</v>
      </c>
      <c r="I206" s="18">
        <v>33618.6</v>
      </c>
      <c r="J206" s="18">
        <v>2560.84</v>
      </c>
      <c r="K206" s="18"/>
      <c r="L206" s="19">
        <f t="shared" si="0"/>
        <v>72004.06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94253.18</v>
      </c>
      <c r="I207" s="18"/>
      <c r="J207" s="18"/>
      <c r="K207" s="18"/>
      <c r="L207" s="19">
        <f t="shared" si="0"/>
        <v>94253.18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527009.47</v>
      </c>
      <c r="G210" s="41">
        <f t="shared" si="1"/>
        <v>268121.78000000003</v>
      </c>
      <c r="H210" s="41">
        <f t="shared" si="1"/>
        <v>281474.92</v>
      </c>
      <c r="I210" s="41">
        <f t="shared" si="1"/>
        <v>54080.1</v>
      </c>
      <c r="J210" s="41">
        <f t="shared" si="1"/>
        <v>6214.92</v>
      </c>
      <c r="K210" s="41">
        <f t="shared" si="1"/>
        <v>1395.71</v>
      </c>
      <c r="L210" s="41">
        <f t="shared" si="1"/>
        <v>1138296.9000000001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527009.47</v>
      </c>
      <c r="G256" s="41">
        <f t="shared" si="8"/>
        <v>268121.78000000003</v>
      </c>
      <c r="H256" s="41">
        <f t="shared" si="8"/>
        <v>281474.92</v>
      </c>
      <c r="I256" s="41">
        <f t="shared" si="8"/>
        <v>54080.1</v>
      </c>
      <c r="J256" s="41">
        <f t="shared" si="8"/>
        <v>6214.92</v>
      </c>
      <c r="K256" s="41">
        <f t="shared" si="8"/>
        <v>1395.71</v>
      </c>
      <c r="L256" s="41">
        <f t="shared" si="8"/>
        <v>1138296.9000000001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24262.81</v>
      </c>
      <c r="L262" s="19">
        <f>SUM(F262:K262)</f>
        <v>24262.81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24262.81</v>
      </c>
      <c r="L269" s="41">
        <f t="shared" si="9"/>
        <v>24262.81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527009.47</v>
      </c>
      <c r="G270" s="42">
        <f t="shared" si="11"/>
        <v>268121.78000000003</v>
      </c>
      <c r="H270" s="42">
        <f t="shared" si="11"/>
        <v>281474.92</v>
      </c>
      <c r="I270" s="42">
        <f t="shared" si="11"/>
        <v>54080.1</v>
      </c>
      <c r="J270" s="42">
        <f t="shared" si="11"/>
        <v>6214.92</v>
      </c>
      <c r="K270" s="42">
        <f t="shared" si="11"/>
        <v>25658.52</v>
      </c>
      <c r="L270" s="42">
        <f t="shared" si="11"/>
        <v>1162559.7100000002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19069.53</v>
      </c>
      <c r="G275" s="18"/>
      <c r="H275" s="18"/>
      <c r="I275" s="18">
        <v>1600.03</v>
      </c>
      <c r="J275" s="18">
        <v>1445</v>
      </c>
      <c r="K275" s="18"/>
      <c r="L275" s="19">
        <f>SUM(F275:K275)</f>
        <v>22114.559999999998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28.27</v>
      </c>
      <c r="I276" s="18">
        <v>36</v>
      </c>
      <c r="J276" s="18">
        <v>767.58</v>
      </c>
      <c r="K276" s="18"/>
      <c r="L276" s="19">
        <f>SUM(F276:K276)</f>
        <v>831.85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>
        <v>1125</v>
      </c>
      <c r="J283" s="18"/>
      <c r="K283" s="18"/>
      <c r="L283" s="19">
        <f t="shared" si="12"/>
        <v>1125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362.49</v>
      </c>
      <c r="L284" s="19">
        <f t="shared" si="12"/>
        <v>362.49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1937</v>
      </c>
      <c r="I286" s="18"/>
      <c r="J286" s="18"/>
      <c r="K286" s="18"/>
      <c r="L286" s="19">
        <f t="shared" si="12"/>
        <v>1937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19069.53</v>
      </c>
      <c r="G289" s="42">
        <f t="shared" si="13"/>
        <v>0</v>
      </c>
      <c r="H289" s="42">
        <f t="shared" si="13"/>
        <v>1965.27</v>
      </c>
      <c r="I289" s="42">
        <f t="shared" si="13"/>
        <v>2761.0299999999997</v>
      </c>
      <c r="J289" s="42">
        <f t="shared" si="13"/>
        <v>2212.58</v>
      </c>
      <c r="K289" s="42">
        <f t="shared" si="13"/>
        <v>362.49</v>
      </c>
      <c r="L289" s="41">
        <f t="shared" si="13"/>
        <v>26370.899999999998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19069.53</v>
      </c>
      <c r="G337" s="41">
        <f t="shared" si="20"/>
        <v>0</v>
      </c>
      <c r="H337" s="41">
        <f t="shared" si="20"/>
        <v>1965.27</v>
      </c>
      <c r="I337" s="41">
        <f t="shared" si="20"/>
        <v>2761.0299999999997</v>
      </c>
      <c r="J337" s="41">
        <f t="shared" si="20"/>
        <v>2212.58</v>
      </c>
      <c r="K337" s="41">
        <f t="shared" si="20"/>
        <v>362.49</v>
      </c>
      <c r="L337" s="41">
        <f t="shared" si="20"/>
        <v>26370.899999999998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19069.53</v>
      </c>
      <c r="G351" s="41">
        <f>G337</f>
        <v>0</v>
      </c>
      <c r="H351" s="41">
        <f>H337</f>
        <v>1965.27</v>
      </c>
      <c r="I351" s="41">
        <f>I337</f>
        <v>2761.0299999999997</v>
      </c>
      <c r="J351" s="41">
        <f>J337</f>
        <v>2212.58</v>
      </c>
      <c r="K351" s="47">
        <f>K337+K350</f>
        <v>362.49</v>
      </c>
      <c r="L351" s="41">
        <f>L337+L350</f>
        <v>26370.899999999998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1798.28</v>
      </c>
      <c r="G357" s="18">
        <v>137.58000000000001</v>
      </c>
      <c r="H357" s="18">
        <v>53785.65</v>
      </c>
      <c r="I357" s="18">
        <v>3055.83</v>
      </c>
      <c r="J357" s="18"/>
      <c r="K357" s="18"/>
      <c r="L357" s="13">
        <f>SUM(F357:K357)</f>
        <v>58777.340000000004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1798.28</v>
      </c>
      <c r="G361" s="47">
        <f t="shared" si="22"/>
        <v>137.58000000000001</v>
      </c>
      <c r="H361" s="47">
        <f t="shared" si="22"/>
        <v>53785.65</v>
      </c>
      <c r="I361" s="47">
        <f t="shared" si="22"/>
        <v>3055.83</v>
      </c>
      <c r="J361" s="47">
        <f t="shared" si="22"/>
        <v>0</v>
      </c>
      <c r="K361" s="47">
        <f t="shared" si="22"/>
        <v>0</v>
      </c>
      <c r="L361" s="47">
        <f t="shared" si="22"/>
        <v>58777.340000000004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 t="s">
        <v>287</v>
      </c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3055.83</v>
      </c>
      <c r="G367" s="63"/>
      <c r="H367" s="63"/>
      <c r="I367" s="56">
        <f>SUM(F367:H367)</f>
        <v>3055.83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3055.83</v>
      </c>
      <c r="G368" s="47">
        <f>SUM(G366:G367)</f>
        <v>0</v>
      </c>
      <c r="H368" s="47">
        <f>SUM(H366:H367)</f>
        <v>0</v>
      </c>
      <c r="I368" s="47">
        <f>SUM(I366:I367)</f>
        <v>3055.83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29.64</v>
      </c>
      <c r="I395" s="18"/>
      <c r="J395" s="24" t="s">
        <v>289</v>
      </c>
      <c r="K395" s="24" t="s">
        <v>289</v>
      </c>
      <c r="L395" s="56">
        <f t="shared" si="26"/>
        <v>29.64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29.64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29.64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29.64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29.64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39653.300000000003</v>
      </c>
      <c r="G439" s="18"/>
      <c r="H439" s="18"/>
      <c r="I439" s="56">
        <f t="shared" si="33"/>
        <v>39653.300000000003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39653.300000000003</v>
      </c>
      <c r="G445" s="13">
        <f>SUM(G438:G444)</f>
        <v>0</v>
      </c>
      <c r="H445" s="13">
        <f>SUM(H438:H444)</f>
        <v>0</v>
      </c>
      <c r="I445" s="13">
        <f>SUM(I438:I444)</f>
        <v>39653.300000000003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39653.300000000003</v>
      </c>
      <c r="G458" s="18"/>
      <c r="H458" s="18"/>
      <c r="I458" s="56">
        <f t="shared" si="34"/>
        <v>39653.300000000003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39653.300000000003</v>
      </c>
      <c r="G459" s="83">
        <f>SUM(G453:G458)</f>
        <v>0</v>
      </c>
      <c r="H459" s="83">
        <f>SUM(H453:H458)</f>
        <v>0</v>
      </c>
      <c r="I459" s="83">
        <f>SUM(I453:I458)</f>
        <v>39653.300000000003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39653.300000000003</v>
      </c>
      <c r="G460" s="42">
        <f>G451+G459</f>
        <v>0</v>
      </c>
      <c r="H460" s="42">
        <f>H451+H459</f>
        <v>0</v>
      </c>
      <c r="I460" s="42">
        <f>I451+I459</f>
        <v>39653.300000000003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46444.91</v>
      </c>
      <c r="G464" s="18">
        <v>2737.21</v>
      </c>
      <c r="H464" s="18">
        <v>0</v>
      </c>
      <c r="I464" s="18"/>
      <c r="J464" s="18">
        <v>39623.660000000003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1244611.97</v>
      </c>
      <c r="G467" s="18">
        <v>58777.34</v>
      </c>
      <c r="H467" s="18">
        <v>26370.9</v>
      </c>
      <c r="I467" s="18"/>
      <c r="J467" s="18">
        <v>29.64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1244611.97</v>
      </c>
      <c r="G469" s="53">
        <f>SUM(G467:G468)</f>
        <v>58777.34</v>
      </c>
      <c r="H469" s="53">
        <f>SUM(H467:H468)</f>
        <v>26370.9</v>
      </c>
      <c r="I469" s="53">
        <f>SUM(I467:I468)</f>
        <v>0</v>
      </c>
      <c r="J469" s="53">
        <f>SUM(J467:J468)</f>
        <v>29.64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1162559.71</v>
      </c>
      <c r="G471" s="18">
        <v>58777.34</v>
      </c>
      <c r="H471" s="18">
        <v>26370.9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1162559.71</v>
      </c>
      <c r="G473" s="53">
        <f>SUM(G471:G472)</f>
        <v>58777.34</v>
      </c>
      <c r="H473" s="53">
        <f>SUM(H471:H472)</f>
        <v>26370.9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128497.16999999993</v>
      </c>
      <c r="G475" s="53">
        <f>(G464+G469)- G473</f>
        <v>2737.2099999999991</v>
      </c>
      <c r="H475" s="53">
        <f>(H464+H469)- H473</f>
        <v>0</v>
      </c>
      <c r="I475" s="53">
        <f>(I464+I469)- I473</f>
        <v>0</v>
      </c>
      <c r="J475" s="53">
        <f>(J464+J469)- J473</f>
        <v>39653.300000000003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95720.35</v>
      </c>
      <c r="G520" s="18">
        <v>3579.8</v>
      </c>
      <c r="H520" s="18">
        <v>17323.580000000002</v>
      </c>
      <c r="I520" s="18">
        <v>814.32</v>
      </c>
      <c r="J520" s="18">
        <v>2514.85</v>
      </c>
      <c r="K520" s="18"/>
      <c r="L520" s="88">
        <f>SUM(F520:K520)</f>
        <v>119952.90000000002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95720.35</v>
      </c>
      <c r="G523" s="108">
        <f t="shared" ref="G523:L523" si="36">SUM(G520:G522)</f>
        <v>3579.8</v>
      </c>
      <c r="H523" s="108">
        <f t="shared" si="36"/>
        <v>17323.580000000002</v>
      </c>
      <c r="I523" s="108">
        <f t="shared" si="36"/>
        <v>814.32</v>
      </c>
      <c r="J523" s="108">
        <f t="shared" si="36"/>
        <v>2514.85</v>
      </c>
      <c r="K523" s="108">
        <f t="shared" si="36"/>
        <v>0</v>
      </c>
      <c r="L523" s="89">
        <f t="shared" si="36"/>
        <v>119952.90000000002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4698.03</v>
      </c>
      <c r="G525" s="18">
        <v>324.64</v>
      </c>
      <c r="H525" s="18">
        <v>56002.720000000001</v>
      </c>
      <c r="I525" s="18">
        <v>163.96</v>
      </c>
      <c r="J525" s="18"/>
      <c r="K525" s="18"/>
      <c r="L525" s="88">
        <f>SUM(F525:K525)</f>
        <v>61189.35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4698.03</v>
      </c>
      <c r="G528" s="89">
        <f t="shared" ref="G528:L528" si="37">SUM(G525:G527)</f>
        <v>324.64</v>
      </c>
      <c r="H528" s="89">
        <f t="shared" si="37"/>
        <v>56002.720000000001</v>
      </c>
      <c r="I528" s="89">
        <f t="shared" si="37"/>
        <v>163.96</v>
      </c>
      <c r="J528" s="89">
        <f t="shared" si="37"/>
        <v>0</v>
      </c>
      <c r="K528" s="89">
        <f t="shared" si="37"/>
        <v>0</v>
      </c>
      <c r="L528" s="89">
        <f t="shared" si="37"/>
        <v>61189.35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2880.09</v>
      </c>
      <c r="G530" s="18">
        <v>1068.58</v>
      </c>
      <c r="H530" s="18">
        <v>50.06</v>
      </c>
      <c r="I530" s="18"/>
      <c r="J530" s="18"/>
      <c r="K530" s="18"/>
      <c r="L530" s="88">
        <f>SUM(F530:K530)</f>
        <v>3998.73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2880.09</v>
      </c>
      <c r="G533" s="89">
        <f t="shared" ref="G533:L533" si="38">SUM(G530:G532)</f>
        <v>1068.58</v>
      </c>
      <c r="H533" s="89">
        <f t="shared" si="38"/>
        <v>50.06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3998.73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11068.7</v>
      </c>
      <c r="I540" s="18"/>
      <c r="J540" s="18"/>
      <c r="K540" s="18"/>
      <c r="L540" s="88">
        <f>SUM(F540:K540)</f>
        <v>11068.7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11068.7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11068.7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103298.47</v>
      </c>
      <c r="G544" s="89">
        <f t="shared" ref="G544:L544" si="41">G523+G528+G533+G538+G543</f>
        <v>4973.0200000000004</v>
      </c>
      <c r="H544" s="89">
        <f t="shared" si="41"/>
        <v>84445.06</v>
      </c>
      <c r="I544" s="89">
        <f t="shared" si="41"/>
        <v>978.28000000000009</v>
      </c>
      <c r="J544" s="89">
        <f t="shared" si="41"/>
        <v>2514.85</v>
      </c>
      <c r="K544" s="89">
        <f t="shared" si="41"/>
        <v>0</v>
      </c>
      <c r="L544" s="89">
        <f t="shared" si="41"/>
        <v>196209.68000000005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119952.90000000002</v>
      </c>
      <c r="G548" s="87">
        <f>L525</f>
        <v>61189.35</v>
      </c>
      <c r="H548" s="87">
        <f>L530</f>
        <v>3998.73</v>
      </c>
      <c r="I548" s="87">
        <f>L535</f>
        <v>0</v>
      </c>
      <c r="J548" s="87">
        <f>L540</f>
        <v>11068.7</v>
      </c>
      <c r="K548" s="87">
        <f>SUM(F548:J548)</f>
        <v>196209.68000000005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119952.90000000002</v>
      </c>
      <c r="G551" s="89">
        <f t="shared" si="42"/>
        <v>61189.35</v>
      </c>
      <c r="H551" s="89">
        <f t="shared" si="42"/>
        <v>3998.73</v>
      </c>
      <c r="I551" s="89">
        <f t="shared" si="42"/>
        <v>0</v>
      </c>
      <c r="J551" s="89">
        <f t="shared" si="42"/>
        <v>11068.7</v>
      </c>
      <c r="K551" s="89">
        <f t="shared" si="42"/>
        <v>196209.68000000005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4369.46</v>
      </c>
      <c r="G578" s="18"/>
      <c r="H578" s="18"/>
      <c r="I578" s="87">
        <f t="shared" si="47"/>
        <v>4369.46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77236.66</v>
      </c>
      <c r="I590" s="18"/>
      <c r="J590" s="18"/>
      <c r="K590" s="104">
        <f t="shared" ref="K590:K596" si="48">SUM(H590:J590)</f>
        <v>77236.66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11068.7</v>
      </c>
      <c r="I591" s="18"/>
      <c r="J591" s="18"/>
      <c r="K591" s="104">
        <f t="shared" si="48"/>
        <v>11068.7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983.81</v>
      </c>
      <c r="I593" s="18"/>
      <c r="J593" s="18"/>
      <c r="K593" s="104">
        <f t="shared" si="48"/>
        <v>983.81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4964.01</v>
      </c>
      <c r="I594" s="18"/>
      <c r="J594" s="18"/>
      <c r="K594" s="104">
        <f t="shared" si="48"/>
        <v>4964.01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94253.18</v>
      </c>
      <c r="I597" s="108">
        <f>SUM(I590:I596)</f>
        <v>0</v>
      </c>
      <c r="J597" s="108">
        <f>SUM(J590:J596)</f>
        <v>0</v>
      </c>
      <c r="K597" s="108">
        <f>SUM(K590:K596)</f>
        <v>94253.18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8427.5</v>
      </c>
      <c r="I603" s="18"/>
      <c r="J603" s="18"/>
      <c r="K603" s="104">
        <f>SUM(H603:J603)</f>
        <v>8427.5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8427.5</v>
      </c>
      <c r="I604" s="108">
        <f>SUM(I601:I603)</f>
        <v>0</v>
      </c>
      <c r="J604" s="108">
        <f>SUM(J601:J603)</f>
        <v>0</v>
      </c>
      <c r="K604" s="108">
        <f>SUM(K601:K603)</f>
        <v>8427.5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131178.72</v>
      </c>
      <c r="H616" s="109">
        <f>SUM(F51)</f>
        <v>131178.72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2737.21</v>
      </c>
      <c r="H617" s="109">
        <f>SUM(G51)</f>
        <v>2737.21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39653.300000000003</v>
      </c>
      <c r="H620" s="109">
        <f>SUM(J51)</f>
        <v>39653.300000000003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128497.17000000001</v>
      </c>
      <c r="H621" s="109">
        <f>F475</f>
        <v>128497.16999999993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2737.21</v>
      </c>
      <c r="H622" s="109">
        <f>G475</f>
        <v>2737.2099999999991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39653.300000000003</v>
      </c>
      <c r="H625" s="109">
        <f>J475</f>
        <v>39653.300000000003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1244611.97</v>
      </c>
      <c r="H626" s="104">
        <f>SUM(F467)</f>
        <v>1244611.97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58777.34</v>
      </c>
      <c r="H627" s="104">
        <f>SUM(G467)</f>
        <v>58777.34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26370.9</v>
      </c>
      <c r="H628" s="104">
        <f>SUM(H467)</f>
        <v>26370.9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29.64</v>
      </c>
      <c r="H630" s="104">
        <f>SUM(J467)</f>
        <v>29.64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1162559.7100000002</v>
      </c>
      <c r="H631" s="104">
        <f>SUM(F471)</f>
        <v>1162559.71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26370.899999999998</v>
      </c>
      <c r="H632" s="104">
        <f>SUM(H471)</f>
        <v>26370.9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3055.83</v>
      </c>
      <c r="H633" s="104">
        <f>I368</f>
        <v>3055.83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58777.340000000004</v>
      </c>
      <c r="H634" s="104">
        <f>SUM(G471)</f>
        <v>58777.34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29.64</v>
      </c>
      <c r="H636" s="164">
        <f>SUM(J467)</f>
        <v>29.64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39653.300000000003</v>
      </c>
      <c r="H638" s="104">
        <f>SUM(F460)</f>
        <v>39653.300000000003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39653.300000000003</v>
      </c>
      <c r="H641" s="104">
        <f>SUM(I460)</f>
        <v>39653.300000000003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29.64</v>
      </c>
      <c r="H643" s="104">
        <f>H407</f>
        <v>29.64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29.64</v>
      </c>
      <c r="H645" s="104">
        <f>L407</f>
        <v>29.64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94253.18</v>
      </c>
      <c r="H646" s="104">
        <f>L207+L225+L243</f>
        <v>94253.18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8427.5</v>
      </c>
      <c r="H647" s="104">
        <f>(J256+J337)-(J254+J335)</f>
        <v>8427.5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94253.18</v>
      </c>
      <c r="H648" s="104">
        <f>H597</f>
        <v>94253.18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24262.81</v>
      </c>
      <c r="H651" s="104">
        <f>K262+K344</f>
        <v>24262.81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1223445.1400000001</v>
      </c>
      <c r="G659" s="19">
        <f>(L228+L308+L358)</f>
        <v>0</v>
      </c>
      <c r="H659" s="19">
        <f>(L246+L327+L359)</f>
        <v>0</v>
      </c>
      <c r="I659" s="19">
        <f>SUM(F659:H659)</f>
        <v>1223445.1400000001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10266.66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10266.66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96190.18</v>
      </c>
      <c r="G661" s="19">
        <f>(L225+L305)-(J225+J305)</f>
        <v>0</v>
      </c>
      <c r="H661" s="19">
        <f>(L243+L324)-(J243+J324)</f>
        <v>0</v>
      </c>
      <c r="I661" s="19">
        <f>SUM(F661:H661)</f>
        <v>96190.18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12796.96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12796.96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1104191.3400000001</v>
      </c>
      <c r="G663" s="19">
        <f>G659-SUM(G660:G662)</f>
        <v>0</v>
      </c>
      <c r="H663" s="19">
        <f>H659-SUM(H660:H662)</f>
        <v>0</v>
      </c>
      <c r="I663" s="19">
        <f>I659-SUM(I660:I662)</f>
        <v>1104191.3400000001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55.86</v>
      </c>
      <c r="G664" s="249"/>
      <c r="H664" s="249"/>
      <c r="I664" s="19">
        <f>SUM(F664:H664)</f>
        <v>55.86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19767.12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19767.12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19767.12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19767.12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2" sqref="C12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Wentworth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318142.76</v>
      </c>
      <c r="C9" s="230">
        <f>'DOE25'!G196+'DOE25'!G214+'DOE25'!G232+'DOE25'!G275+'DOE25'!G294+'DOE25'!G313</f>
        <v>203460.76</v>
      </c>
    </row>
    <row r="10" spans="1:3">
      <c r="A10" t="s">
        <v>779</v>
      </c>
      <c r="B10" s="241">
        <v>283073.19</v>
      </c>
      <c r="C10" s="241">
        <v>200253.35</v>
      </c>
    </row>
    <row r="11" spans="1:3">
      <c r="A11" t="s">
        <v>780</v>
      </c>
      <c r="B11" s="241">
        <v>27342</v>
      </c>
      <c r="C11" s="241">
        <v>2529.06</v>
      </c>
    </row>
    <row r="12" spans="1:3">
      <c r="A12" t="s">
        <v>781</v>
      </c>
      <c r="B12" s="241">
        <v>7727.57</v>
      </c>
      <c r="C12" s="241">
        <v>678.35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318142.76</v>
      </c>
      <c r="C13" s="232">
        <f>SUM(C10:C12)</f>
        <v>203460.76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95720.35</v>
      </c>
      <c r="C18" s="230">
        <f>'DOE25'!G197+'DOE25'!G215+'DOE25'!G233+'DOE25'!G276+'DOE25'!G295+'DOE25'!G314</f>
        <v>35579.800000000003</v>
      </c>
    </row>
    <row r="19" spans="1:3">
      <c r="A19" t="s">
        <v>779</v>
      </c>
      <c r="B19" s="241">
        <v>38080</v>
      </c>
      <c r="C19" s="241">
        <v>30542.880000000001</v>
      </c>
    </row>
    <row r="20" spans="1:3">
      <c r="A20" t="s">
        <v>780</v>
      </c>
      <c r="B20" s="241">
        <v>57640.35</v>
      </c>
      <c r="C20" s="241">
        <v>5036.92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95720.35</v>
      </c>
      <c r="C22" s="232">
        <f>SUM(C19:C21)</f>
        <v>35579.800000000003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6450</v>
      </c>
      <c r="C36" s="236">
        <f>'DOE25'!G199+'DOE25'!G217+'DOE25'!G235+'DOE25'!G278+'DOE25'!G297+'DOE25'!G316</f>
        <v>1088.73</v>
      </c>
    </row>
    <row r="37" spans="1:3">
      <c r="A37" t="s">
        <v>779</v>
      </c>
      <c r="B37" s="241">
        <v>6450</v>
      </c>
      <c r="C37" s="241">
        <v>1088.73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6450</v>
      </c>
      <c r="C40" s="232">
        <f>SUM(C37:C39)</f>
        <v>1088.73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Wentworth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680193.97000000009</v>
      </c>
      <c r="D5" s="20">
        <f>SUM('DOE25'!L196:L199)+SUM('DOE25'!L214:L217)+SUM('DOE25'!L232:L235)-F5-G5</f>
        <v>676539.89000000013</v>
      </c>
      <c r="E5" s="244"/>
      <c r="F5" s="256">
        <f>SUM('DOE25'!J196:J199)+SUM('DOE25'!J214:J217)+SUM('DOE25'!J232:J235)</f>
        <v>3654.08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122516.57999999999</v>
      </c>
      <c r="D6" s="20">
        <f>'DOE25'!L201+'DOE25'!L219+'DOE25'!L237-F6-G6</f>
        <v>122516.57999999999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22012.31</v>
      </c>
      <c r="D7" s="20">
        <f>'DOE25'!L202+'DOE25'!L220+'DOE25'!L238-F7-G7</f>
        <v>22012.31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21111</v>
      </c>
      <c r="D8" s="244"/>
      <c r="E8" s="20">
        <f>'DOE25'!L203+'DOE25'!L221+'DOE25'!L239-F8-G8-D9-D11</f>
        <v>21084.5</v>
      </c>
      <c r="F8" s="256">
        <f>'DOE25'!J203+'DOE25'!J221+'DOE25'!J239</f>
        <v>0</v>
      </c>
      <c r="G8" s="53">
        <f>'DOE25'!K203+'DOE25'!K221+'DOE25'!K239</f>
        <v>26.5</v>
      </c>
      <c r="H8" s="260"/>
    </row>
    <row r="9" spans="1:9">
      <c r="A9" s="32">
        <v>2310</v>
      </c>
      <c r="B9" t="s">
        <v>818</v>
      </c>
      <c r="C9" s="246">
        <f t="shared" si="0"/>
        <v>9302.39</v>
      </c>
      <c r="D9" s="245">
        <v>9302.39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4000</v>
      </c>
      <c r="D10" s="244"/>
      <c r="E10" s="245">
        <v>4000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13540</v>
      </c>
      <c r="D11" s="245">
        <v>13540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103363.41</v>
      </c>
      <c r="D12" s="20">
        <f>'DOE25'!L204+'DOE25'!L222+'DOE25'!L240-F12-G12</f>
        <v>101994.2</v>
      </c>
      <c r="E12" s="244"/>
      <c r="F12" s="256">
        <f>'DOE25'!J204+'DOE25'!J222+'DOE25'!J240</f>
        <v>0</v>
      </c>
      <c r="G12" s="53">
        <f>'DOE25'!K204+'DOE25'!K222+'DOE25'!K240</f>
        <v>1369.21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72004.06</v>
      </c>
      <c r="D14" s="20">
        <f>'DOE25'!L206+'DOE25'!L224+'DOE25'!L242-F14-G14</f>
        <v>69443.22</v>
      </c>
      <c r="E14" s="244"/>
      <c r="F14" s="256">
        <f>'DOE25'!J206+'DOE25'!J224+'DOE25'!J242</f>
        <v>2560.84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94253.18</v>
      </c>
      <c r="D15" s="20">
        <f>'DOE25'!L207+'DOE25'!L225+'DOE25'!L243-F15-G15</f>
        <v>94253.18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58777.340000000004</v>
      </c>
      <c r="D29" s="20">
        <f>'DOE25'!L357+'DOE25'!L358+'DOE25'!L359-'DOE25'!I366-F29-G29</f>
        <v>58777.340000000004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26370.899999999998</v>
      </c>
      <c r="D31" s="20">
        <f>'DOE25'!L289+'DOE25'!L308+'DOE25'!L327+'DOE25'!L332+'DOE25'!L333+'DOE25'!L334-F31-G31</f>
        <v>23795.829999999998</v>
      </c>
      <c r="E31" s="244"/>
      <c r="F31" s="256">
        <f>'DOE25'!J289+'DOE25'!J308+'DOE25'!J327+'DOE25'!J332+'DOE25'!J333+'DOE25'!J334</f>
        <v>2212.58</v>
      </c>
      <c r="G31" s="53">
        <f>'DOE25'!K289+'DOE25'!K308+'DOE25'!K327+'DOE25'!K332+'DOE25'!K333+'DOE25'!K334</f>
        <v>362.49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1192174.9400000002</v>
      </c>
      <c r="E33" s="247">
        <f>SUM(E5:E31)</f>
        <v>25084.5</v>
      </c>
      <c r="F33" s="247">
        <f>SUM(F5:F31)</f>
        <v>8427.5</v>
      </c>
      <c r="G33" s="247">
        <f>SUM(G5:G31)</f>
        <v>1758.2</v>
      </c>
      <c r="H33" s="247">
        <f>SUM(H5:H31)</f>
        <v>0</v>
      </c>
    </row>
    <row r="35" spans="2:8" ht="12" thickBot="1">
      <c r="B35" s="254" t="s">
        <v>847</v>
      </c>
      <c r="D35" s="255">
        <f>E33</f>
        <v>25084.5</v>
      </c>
      <c r="E35" s="250"/>
    </row>
    <row r="36" spans="2:8" ht="12" thickTop="1">
      <c r="B36" t="s">
        <v>815</v>
      </c>
      <c r="D36" s="20">
        <f>D33</f>
        <v>1192174.9400000002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Wentworth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111373.98</v>
      </c>
      <c r="D8" s="95">
        <f>'DOE25'!G9</f>
        <v>-2585.92</v>
      </c>
      <c r="E8" s="95">
        <f>'DOE25'!H9</f>
        <v>-4693.68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39653.300000000003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 t="str">
        <f>'DOE25'!F12</f>
        <v xml:space="preserve"> </v>
      </c>
      <c r="D11" s="95">
        <f>'DOE25'!G12</f>
        <v>0</v>
      </c>
      <c r="E11" s="95" t="str">
        <f>'DOE25'!H12</f>
        <v xml:space="preserve"> 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19804.740000000002</v>
      </c>
      <c r="D12" s="95">
        <f>'DOE25'!G13</f>
        <v>5323.13</v>
      </c>
      <c r="E12" s="95">
        <f>'DOE25'!H13</f>
        <v>4693.68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131178.72</v>
      </c>
      <c r="D18" s="41">
        <f>SUM(D8:D17)</f>
        <v>2737.21</v>
      </c>
      <c r="E18" s="41">
        <f>SUM(E8:E17)</f>
        <v>0</v>
      </c>
      <c r="F18" s="41">
        <f>SUM(F8:F17)</f>
        <v>0</v>
      </c>
      <c r="G18" s="41">
        <f>SUM(G8:G17)</f>
        <v>39653.300000000003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 t="str">
        <f>'DOE25'!G22</f>
        <v xml:space="preserve"> 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2681.55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2681.55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 t="str">
        <f>'DOE25'!G40</f>
        <v xml:space="preserve"> 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 t="str">
        <f>'DOE25'!F45</f>
        <v xml:space="preserve"> 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39653.300000000003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19283.150000000001</v>
      </c>
      <c r="D47" s="95">
        <f>'DOE25'!G48</f>
        <v>2737.21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109214.02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128497.17000000001</v>
      </c>
      <c r="D49" s="41">
        <f>SUM(D34:D48)</f>
        <v>2737.21</v>
      </c>
      <c r="E49" s="41">
        <f>SUM(E34:E48)</f>
        <v>0</v>
      </c>
      <c r="F49" s="41">
        <f>SUM(F34:F48)</f>
        <v>0</v>
      </c>
      <c r="G49" s="41">
        <f>SUM(G34:G48)</f>
        <v>39653.300000000003</v>
      </c>
      <c r="H49" s="124"/>
      <c r="I49" s="124"/>
    </row>
    <row r="50" spans="1:9" ht="12" thickTop="1">
      <c r="A50" s="38" t="s">
        <v>895</v>
      </c>
      <c r="B50" s="2"/>
      <c r="C50" s="41">
        <f>C49+C31</f>
        <v>131178.72</v>
      </c>
      <c r="D50" s="41">
        <f>D49+D31</f>
        <v>2737.21</v>
      </c>
      <c r="E50" s="41">
        <f>E49+E31</f>
        <v>0</v>
      </c>
      <c r="F50" s="41">
        <f>F49+F31</f>
        <v>0</v>
      </c>
      <c r="G50" s="41">
        <f>G49+G31</f>
        <v>39653.300000000003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771892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15.62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29.64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10266.66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11853.03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11868.650000000001</v>
      </c>
      <c r="D61" s="130">
        <f>SUM(D56:D60)</f>
        <v>10266.66</v>
      </c>
      <c r="E61" s="130">
        <f>SUM(E56:E60)</f>
        <v>0</v>
      </c>
      <c r="F61" s="130">
        <f>SUM(F56:F60)</f>
        <v>0</v>
      </c>
      <c r="G61" s="130">
        <f>SUM(G56:G60)</f>
        <v>29.64</v>
      </c>
      <c r="H61"/>
      <c r="I61"/>
    </row>
    <row r="62" spans="1:9" ht="12" thickTop="1">
      <c r="A62" s="29" t="s">
        <v>175</v>
      </c>
      <c r="B62" s="6"/>
      <c r="C62" s="22">
        <f>C55+C61</f>
        <v>783760.65</v>
      </c>
      <c r="D62" s="22">
        <f>D55+D61</f>
        <v>10266.66</v>
      </c>
      <c r="E62" s="22">
        <f>E55+E61</f>
        <v>0</v>
      </c>
      <c r="F62" s="22">
        <f>F55+F61</f>
        <v>0</v>
      </c>
      <c r="G62" s="22">
        <f>G55+G61</f>
        <v>29.64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307893.23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109327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266.77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417487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7921.69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310.24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7921.69</v>
      </c>
      <c r="D77" s="130">
        <f>SUM(D71:D76)</f>
        <v>310.24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425408.69</v>
      </c>
      <c r="D80" s="130">
        <f>SUM(D78:D79)+D77+D69</f>
        <v>310.24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32651.71</v>
      </c>
      <c r="D87" s="95">
        <f>SUM('DOE25'!G152:G160)</f>
        <v>23937.63</v>
      </c>
      <c r="E87" s="95">
        <f>SUM('DOE25'!H152:H160)</f>
        <v>26370.9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2790.92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35442.629999999997</v>
      </c>
      <c r="D90" s="131">
        <f>SUM(D84:D89)</f>
        <v>23937.63</v>
      </c>
      <c r="E90" s="131">
        <f>SUM(E84:E89)</f>
        <v>26370.9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24262.81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24262.81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1244611.97</v>
      </c>
      <c r="D103" s="86">
        <f>D62+D80+D90+D102</f>
        <v>58777.34</v>
      </c>
      <c r="E103" s="86">
        <f>E62+E80+E90+E102</f>
        <v>26370.9</v>
      </c>
      <c r="F103" s="86">
        <f>F62+F80+F90+F102</f>
        <v>0</v>
      </c>
      <c r="G103" s="86">
        <f>G62+G80+G102</f>
        <v>29.64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519931.76</v>
      </c>
      <c r="D108" s="24" t="s">
        <v>289</v>
      </c>
      <c r="E108" s="95">
        <f>('DOE25'!L275)+('DOE25'!L294)+('DOE25'!L313)</f>
        <v>22114.559999999998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151121.05000000002</v>
      </c>
      <c r="D109" s="24" t="s">
        <v>289</v>
      </c>
      <c r="E109" s="95">
        <f>('DOE25'!L276)+('DOE25'!L295)+('DOE25'!L314)</f>
        <v>831.85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9141.159999999998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680193.97000000009</v>
      </c>
      <c r="D114" s="86">
        <f>SUM(D108:D113)</f>
        <v>0</v>
      </c>
      <c r="E114" s="86">
        <f>SUM(E108:E113)</f>
        <v>22946.409999999996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122516.57999999999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22012.31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43953.39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103363.41</v>
      </c>
      <c r="D120" s="24" t="s">
        <v>289</v>
      </c>
      <c r="E120" s="95">
        <f>+('DOE25'!L283)+('DOE25'!L302)+('DOE25'!L321)</f>
        <v>1125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362.49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72004.06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94253.18</v>
      </c>
      <c r="D123" s="24" t="s">
        <v>289</v>
      </c>
      <c r="E123" s="95">
        <f>+('DOE25'!L286)+('DOE25'!L305)+('DOE25'!L324)</f>
        <v>1937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58777.340000000004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458102.92999999993</v>
      </c>
      <c r="D127" s="86">
        <f>SUM(D117:D126)</f>
        <v>58777.340000000004</v>
      </c>
      <c r="E127" s="86">
        <f>SUM(E117:E126)</f>
        <v>3424.49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24262.81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29.64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-29.64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24262.81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1162559.71</v>
      </c>
      <c r="D144" s="86">
        <f>(D114+D127+D143)</f>
        <v>58777.340000000004</v>
      </c>
      <c r="E144" s="86">
        <f>(E114+E127+E143)</f>
        <v>26370.899999999994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Wentworth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19767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19767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542046</v>
      </c>
      <c r="D10" s="182">
        <f>ROUND((C10/$C$28)*100,1)</f>
        <v>44.7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151953</v>
      </c>
      <c r="D11" s="182">
        <f>ROUND((C11/$C$28)*100,1)</f>
        <v>12.5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9141</v>
      </c>
      <c r="D13" s="182">
        <f>ROUND((C13/$C$28)*100,1)</f>
        <v>0.8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122517</v>
      </c>
      <c r="D15" s="182">
        <f t="shared" ref="D15:D27" si="0">ROUND((C15/$C$28)*100,1)</f>
        <v>10.1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22012</v>
      </c>
      <c r="D16" s="182">
        <f t="shared" si="0"/>
        <v>1.8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43953</v>
      </c>
      <c r="D17" s="182">
        <f t="shared" si="0"/>
        <v>3.6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104488</v>
      </c>
      <c r="D18" s="182">
        <f t="shared" si="0"/>
        <v>8.6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362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72004</v>
      </c>
      <c r="D20" s="182">
        <f t="shared" si="0"/>
        <v>5.9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96190</v>
      </c>
      <c r="D21" s="182">
        <f t="shared" si="0"/>
        <v>7.9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48510.34</v>
      </c>
      <c r="D27" s="182">
        <f t="shared" si="0"/>
        <v>4</v>
      </c>
    </row>
    <row r="28" spans="1:4">
      <c r="B28" s="187" t="s">
        <v>723</v>
      </c>
      <c r="C28" s="180">
        <f>SUM(C10:C27)</f>
        <v>1213176.3400000001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1213176.3400000001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771892</v>
      </c>
      <c r="D35" s="182">
        <f t="shared" ref="D35:D40" si="1">ROUND((C35/$C$41)*100,1)</f>
        <v>59.6</v>
      </c>
    </row>
    <row r="36" spans="1:4">
      <c r="B36" s="185" t="s">
        <v>743</v>
      </c>
      <c r="C36" s="179">
        <f>SUM('DOE25'!F111:J111)-SUM('DOE25'!G96:G109)+('DOE25'!F173+'DOE25'!F174+'DOE25'!I173+'DOE25'!I174)-C35</f>
        <v>11898.290000000037</v>
      </c>
      <c r="D36" s="182">
        <f t="shared" si="1"/>
        <v>0.9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417487</v>
      </c>
      <c r="D37" s="182">
        <f t="shared" si="1"/>
        <v>32.200000000000003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8232</v>
      </c>
      <c r="D38" s="182">
        <f t="shared" si="1"/>
        <v>0.6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85751</v>
      </c>
      <c r="D39" s="182">
        <f t="shared" si="1"/>
        <v>6.6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1295260.29</v>
      </c>
      <c r="D41" s="184">
        <f>SUM(D35:D40)</f>
        <v>99.899999999999991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Wentworth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2012-10-15T14:09:04Z</cp:lastPrinted>
  <dcterms:created xsi:type="dcterms:W3CDTF">1997-12-04T19:04:30Z</dcterms:created>
  <dcterms:modified xsi:type="dcterms:W3CDTF">2012-11-21T16:26:56Z</dcterms:modified>
</cp:coreProperties>
</file>