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4" i="1" l="1"/>
  <c r="H196" i="1"/>
  <c r="F574" i="1"/>
  <c r="H574" i="1" l="1"/>
  <c r="F116" i="1" l="1"/>
  <c r="D9" i="13" l="1"/>
  <c r="H239" i="1" l="1"/>
  <c r="H232" i="1" l="1"/>
  <c r="I472" i="1" l="1"/>
  <c r="G439" i="1" l="1"/>
  <c r="F49" i="1"/>
  <c r="F40" i="2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 s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F256" i="1" s="1"/>
  <c r="F270" i="1" s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J433" i="1" s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H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G469" i="1"/>
  <c r="H469" i="1"/>
  <c r="I469" i="1"/>
  <c r="J469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2" i="1"/>
  <c r="G623" i="1"/>
  <c r="G624" i="1"/>
  <c r="H627" i="1"/>
  <c r="H628" i="1"/>
  <c r="H629" i="1"/>
  <c r="H630" i="1"/>
  <c r="H632" i="1"/>
  <c r="G633" i="1"/>
  <c r="H633" i="1"/>
  <c r="G634" i="1"/>
  <c r="H634" i="1"/>
  <c r="J634" i="1" s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J651" i="1" s="1"/>
  <c r="G652" i="1"/>
  <c r="H652" i="1"/>
  <c r="G653" i="1"/>
  <c r="H653" i="1"/>
  <c r="H654" i="1"/>
  <c r="J351" i="1"/>
  <c r="F191" i="1"/>
  <c r="I256" i="1"/>
  <c r="I270" i="1" s="1"/>
  <c r="G256" i="1"/>
  <c r="G270" i="1" s="1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A40" i="12"/>
  <c r="D12" i="13"/>
  <c r="C12" i="13" s="1"/>
  <c r="G8" i="2"/>
  <c r="G161" i="2"/>
  <c r="D61" i="2"/>
  <c r="D62" i="2" s="1"/>
  <c r="E49" i="2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G570" i="1" l="1"/>
  <c r="G163" i="2"/>
  <c r="D102" i="2"/>
  <c r="F31" i="13"/>
  <c r="J653" i="1"/>
  <c r="J652" i="1"/>
  <c r="F544" i="1"/>
  <c r="I433" i="1"/>
  <c r="G433" i="1"/>
  <c r="A22" i="12"/>
  <c r="G31" i="13"/>
  <c r="C69" i="2"/>
  <c r="D50" i="2"/>
  <c r="I662" i="1"/>
  <c r="J649" i="1"/>
  <c r="J648" i="1"/>
  <c r="F139" i="1"/>
  <c r="J641" i="1"/>
  <c r="G621" i="1"/>
  <c r="E90" i="2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J270" i="1"/>
  <c r="H647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D103" i="2"/>
  <c r="J637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C6" i="10" s="1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F192" i="1" l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G626" i="1" l="1"/>
  <c r="F467" i="1"/>
  <c r="G636" i="1"/>
  <c r="J636" i="1" s="1"/>
  <c r="H645" i="1"/>
  <c r="J645" i="1" s="1"/>
  <c r="G663" i="1"/>
  <c r="I659" i="1"/>
  <c r="I663" i="1" s="1"/>
  <c r="D37" i="10"/>
  <c r="D35" i="10"/>
  <c r="D40" i="10"/>
  <c r="D36" i="10"/>
  <c r="D38" i="10"/>
  <c r="J625" i="1"/>
  <c r="F469" i="1" l="1"/>
  <c r="H626" i="1"/>
  <c r="J626" i="1" s="1"/>
  <c r="D41" i="10"/>
  <c r="I666" i="1"/>
  <c r="I671" i="1"/>
  <c r="C7" i="10" s="1"/>
  <c r="G671" i="1"/>
  <c r="C5" i="10" s="1"/>
  <c r="G666" i="1"/>
  <c r="L251" i="1" l="1"/>
  <c r="C24" i="10" s="1"/>
  <c r="K255" i="1"/>
  <c r="L255" i="1"/>
  <c r="K256" i="1"/>
  <c r="L256" i="1"/>
  <c r="L270" i="1" s="1"/>
  <c r="F471" i="1" s="1"/>
  <c r="K270" i="1"/>
  <c r="G18" i="13"/>
  <c r="G33" i="13" s="1"/>
  <c r="C113" i="2"/>
  <c r="C114" i="2" s="1"/>
  <c r="C144" i="2" s="1"/>
  <c r="G631" i="1" l="1"/>
  <c r="F473" i="1"/>
  <c r="F475" i="1" s="1"/>
  <c r="H621" i="1" s="1"/>
  <c r="J621" i="1" s="1"/>
  <c r="H631" i="1"/>
  <c r="J631" i="1" s="1"/>
  <c r="C28" i="10"/>
  <c r="D24" i="10" s="1"/>
  <c r="D18" i="13"/>
  <c r="H655" i="1" l="1"/>
  <c r="C18" i="13"/>
  <c r="D33" i="13"/>
  <c r="D36" i="13" s="1"/>
  <c r="D11" i="10"/>
  <c r="D13" i="10"/>
  <c r="D16" i="10"/>
  <c r="D18" i="10"/>
  <c r="D20" i="10"/>
  <c r="D22" i="10"/>
  <c r="D25" i="10"/>
  <c r="D27" i="10"/>
  <c r="D10" i="10"/>
  <c r="D12" i="10"/>
  <c r="D15" i="10"/>
  <c r="D17" i="10"/>
  <c r="D19" i="10"/>
  <c r="D21" i="10"/>
  <c r="D23" i="10"/>
  <c r="D26" i="10"/>
  <c r="C30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<sst xmlns="http://schemas.openxmlformats.org/spreadsheetml/2006/main" count="3945" uniqueCount="912">
  <si>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</si>
  <si>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</si>
  <si>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</si>
  <si>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</si>
  <si>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</si>
  <si>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</si>
  <si>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</si>
  <si>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</si>
  <si>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</si>
  <si>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</si>
  <si>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</si>
  <si>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</si>
  <si>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</si>
  <si>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</si>
  <si>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</si>
  <si>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</si>
  <si>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</si>
  <si>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</si>
  <si>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</si>
  <si>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</si>
  <si>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</si>
  <si>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</si>
  <si>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</si>
  <si>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</si>
  <si>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</si>
  <si>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</si>
  <si>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</si>
  <si>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</si>
  <si>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</si>
  <si>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</si>
  <si>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</si>
  <si>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</si>
  <si>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</si>
  <si>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</si>
  <si>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</si>
  <si>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</si>
  <si>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</si>
  <si>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</si>
  <si>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</si>
  <si>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</si>
  <si>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</si>
  <si>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</si>
  <si>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</si>
  <si>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</si>
  <si>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</si>
  <si>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</si>
  <si>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</si>
  <si>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</si>
  <si>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</si>
  <si>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</si>
  <si>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</si>
  <si>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</si>
  <si>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</si>
  <si>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</si>
  <si>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</si>
  <si>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</si>
  <si>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</si>
  <si>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</si>
  <si>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</si>
  <si>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</si>
  <si>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</si>
  <si>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</si>
  <si>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</si>
  <si>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</si>
  <si>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</si>
  <si>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</si>
  <si>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</si>
  <si>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</si>
  <si>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</si>
  <si>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</si>
  <si>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</si>
  <si>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</si>
  <si>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</si>
  <si>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</si>
  <si>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</si>
  <si>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</si>
  <si>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</si>
  <si>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</si>
  <si>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</si>
  <si>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</si>
  <si>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</si>
  <si>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</si>
  <si>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</si>
  <si>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</si>
  <si>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</si>
  <si>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</si>
  <si>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</si>
  <si>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</si>
  <si>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</si>
  <si>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</si>
  <si>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</si>
  <si>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</si>
  <si>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</si>
  <si>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</si>
  <si>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</si>
  <si>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</si>
  <si>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</si>
  <si>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</si>
  <si>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</si>
  <si>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</si>
  <si>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</si>
  <si>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</si>
  <si>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</si>
  <si>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</si>
  <si>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</si>
  <si>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</si>
  <si>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</si>
  <si>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</si>
  <si>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</si>
  <si>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</si>
  <si>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</si>
  <si>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</si>
  <si>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</si>
  <si>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</si>
  <si>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</si>
  <si>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</si>
  <si>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</si>
  <si>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</si>
  <si>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</si>
  <si>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</si>
  <si>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</si>
  <si>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</si>
  <si>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</si>
  <si>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</si>
  <si>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</si>
  <si>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</si>
  <si>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</si>
  <si>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</si>
  <si>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</si>
  <si>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</si>
  <si>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</si>
  <si>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</si>
  <si>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</si>
  <si>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</si>
  <si>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</si>
  <si>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</si>
  <si>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</si>
  <si>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</si>
  <si>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</si>
  <si>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</si>
  <si>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</si>
  <si>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</si>
  <si>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</si>
  <si>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</si>
  <si>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</si>
  <si>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</si>
  <si>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</si>
  <si>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</si>
  <si>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</si>
  <si>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</si>
  <si>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</si>
  <si>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</si>
  <si>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</si>
  <si>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</si>
  <si>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</si>
  <si>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</si>
  <si>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</si>
  <si>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</si>
  <si>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</si>
  <si>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</si>
  <si>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</si>
  <si>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</si>
  <si>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</si>
  <si>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</si>
  <si>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</si>
  <si>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</si>
  <si>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</si>
  <si>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</si>
  <si>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</si>
  <si>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</si>
  <si>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</si>
  <si>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</si>
  <si>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</si>
  <si>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</si>
  <si>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</si>
  <si>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</si>
  <si>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</si>
  <si>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</si>
  <si>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</si>
  <si>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</si>
  <si>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</si>
  <si>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</si>
  <si>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</si>
  <si>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</si>
  <si>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</si>
  <si>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</si>
  <si>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</si>
  <si>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</si>
  <si>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</si>
  <si>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</si>
  <si>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</si>
  <si>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</si>
  <si>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</si>
  <si>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</si>
  <si>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</si>
  <si>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</si>
  <si>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</si>
  <si>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</si>
  <si>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</si>
  <si>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</si>
  <si>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</si>
  <si>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</si>
  <si>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</si>
  <si>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</si>
  <si>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</si>
  <si>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</si>
  <si>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</si>
  <si>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</si>
  <si>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</si>
  <si>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</si>
  <si>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</si>
  <si>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</si>
  <si>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</si>
  <si>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</si>
  <si>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</si>
  <si>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</si>
  <si>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</si>
  <si>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</si>
  <si>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</si>
  <si>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</si>
  <si>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</si>
  <si>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</si>
  <si>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</si>
  <si>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</si>
  <si>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</si>
  <si>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</si>
  <si>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</si>
  <si>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</si>
  <si>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</si>
  <si>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</si>
  <si>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</si>
  <si>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</si>
  <si>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</si>
  <si>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</si>
  <si>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</si>
  <si>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</si>
  <si>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</si>
  <si>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</si>
  <si>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</si>
  <si>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</si>
  <si>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</si>
  <si>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</si>
  <si>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</si>
  <si>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</si>
  <si>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</si>
  <si>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</si>
  <si>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</si>
  <si>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</si>
  <si>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</si>
  <si>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</si>
  <si>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</si>
  <si>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</si>
  <si>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</si>
  <si>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</si>
  <si>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</si>
  <si>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</si>
  <si>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</si>
  <si>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</si>
  <si>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</si>
  <si>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</si>
  <si>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</si>
  <si>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</si>
  <si>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</si>
  <si>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</si>
  <si>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</si>
  <si>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</si>
  <si>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</si>
  <si>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</si>
  <si>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</si>
  <si>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</si>
  <si>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</si>
  <si>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</si>
  <si>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</si>
  <si>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</si>
  <si>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</si>
  <si>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</si>
  <si>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</si>
  <si>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</si>
  <si>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</si>
  <si>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</si>
  <si>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</si>
  <si>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</si>
  <si>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</si>
  <si>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</si>
  <si>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</si>
  <si>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</si>
  <si>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</si>
  <si>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</si>
  <si>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</si>
  <si>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</si>
  <si>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</si>
  <si>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</si>
  <si>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</si>
  <si>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</si>
  <si>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</si>
  <si>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</si>
  <si>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</si>
  <si>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</si>
  <si>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</si>
  <si>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</si>
  <si>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</si>
  <si>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</si>
  <si>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</si>
  <si>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</si>
  <si>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</si>
  <si>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</si>
  <si>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</si>
  <si>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</si>
  <si>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</si>
  <si>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</si>
  <si>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</si>
  <si>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</si>
  <si>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</si>
  <si>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</si>
  <si>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</si>
  <si>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</si>
  <si>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</si>
  <si>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</si>
  <si>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</si>
  <si>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</si>
  <si>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</si>
  <si>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</si>
  <si>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</si>
  <si>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</si>
  <si>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</si>
  <si>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</si>
  <si>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</si>
  <si>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</si>
  <si>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</si>
  <si>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</si>
  <si>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</si>
  <si>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</si>
  <si>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</si>
  <si>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</si>
  <si>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</si>
  <si>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</si>
  <si>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</si>
  <si>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</si>
  <si>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</si>
  <si>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</si>
  <si>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</si>
  <si>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</si>
  <si>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</si>
  <si>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</si>
  <si>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</si>
  <si>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</si>
  <si>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</si>
  <si>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</si>
  <si>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</si>
  <si>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</si>
  <si>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</si>
  <si>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</si>
  <si>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</si>
  <si>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</si>
  <si>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</si>
  <si>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</si>
  <si>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</si>
  <si>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</si>
  <si>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</si>
  <si>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</si>
  <si>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</si>
  <si>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</si>
  <si>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</si>
  <si>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</si>
  <si>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</si>
  <si>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</si>
  <si>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</si>
  <si>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</si>
  <si>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</si>
  <si>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</si>
  <si>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</si>
  <si>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</si>
  <si>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</si>
  <si>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</si>
  <si>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</si>
  <si>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</si>
  <si>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</si>
  <si>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</si>
  <si>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</si>
  <si>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</si>
  <si>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</si>
  <si>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</si>
  <si>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</si>
  <si>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</si>
  <si>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</si>
  <si>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</si>
  <si>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</si>
  <si>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</si>
  <si>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</si>
  <si>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</si>
  <si>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</si>
  <si>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</si>
  <si>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</si>
  <si>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</si>
  <si>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</si>
  <si>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</si>
  <si>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</si>
  <si>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</si>
  <si>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</si>
  <si>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</si>
  <si>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</si>
  <si>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</si>
  <si>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</si>
  <si>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</si>
  <si>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</si>
  <si>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</si>
  <si>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</si>
  <si>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</si>
  <si>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</si>
  <si>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</si>
  <si>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</si>
  <si>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</si>
  <si>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</si>
  <si>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</si>
  <si>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</si>
  <si>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</si>
  <si>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</si>
  <si>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</si>
  <si>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</si>
  <si>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</si>
  <si>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</si>
  <si>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</si>
  <si>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</si>
  <si>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</si>
  <si>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</si>
  <si>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</si>
  <si>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</si>
  <si>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</si>
  <si>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</si>
  <si>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</si>
  <si>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</si>
  <si>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</si>
  <si>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</si>
  <si>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</si>
  <si>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</si>
  <si>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</si>
  <si>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</si>
  <si>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</si>
  <si>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</si>
  <si>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</si>
  <si>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</si>
  <si>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</si>
  <si>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</si>
  <si>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</si>
  <si>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</si>
  <si>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</si>
  <si>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</si>
  <si>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</si>
  <si>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</si>
  <si>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</si>
  <si>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</si>
  <si>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</si>
  <si>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</si>
  <si>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</si>
  <si>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</si>
  <si>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</si>
  <si>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</si>
  <si>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</si>
  <si>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</si>
  <si>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</si>
  <si>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</si>
  <si>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</si>
  <si>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</si>
  <si>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</si>
  <si>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</si>
  <si>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</si>
  <si>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</si>
  <si>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</si>
  <si>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</si>
  <si>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</si>
  <si>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</si>
  <si>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</si>
  <si>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</si>
  <si>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</si>
  <si>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</si>
  <si>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</si>
  <si>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</si>
  <si>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</si>
  <si>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</si>
  <si>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</si>
  <si>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</si>
  <si>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</si>
  <si>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</si>
  <si>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</si>
  <si>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</si>
  <si>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</si>
  <si>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</si>
  <si>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</si>
  <si>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</si>
  <si>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</si>
  <si>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</si>
  <si>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</si>
  <si>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</si>
  <si>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</si>
  <si>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</si>
  <si>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</si>
  <si>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</si>
  <si>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</si>
  <si>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</si>
  <si>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</si>
  <si>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</si>
  <si>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</si>
  <si>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</si>
  <si>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</si>
  <si>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</si>
  <si>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</si>
  <si>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</si>
  <si>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</si>
  <si>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</si>
  <si>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</si>
  <si>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</si>
  <si>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</si>
  <si>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</si>
  <si>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</si>
  <si>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</si>
  <si>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</si>
  <si>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</si>
  <si>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</si>
  <si>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</si>
  <si>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</si>
  <si>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</si>
  <si>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</si>
  <si>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</si>
  <si>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</si>
  <si>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</si>
  <si>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</si>
  <si>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</si>
  <si>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</si>
  <si>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</si>
  <si>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</si>
  <si>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</si>
  <si>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</si>
  <si>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</si>
  <si>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</si>
  <si>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</si>
  <si>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</si>
  <si>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</si>
  <si>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</si>
  <si>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</si>
  <si>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</si>
  <si>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</si>
  <si>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</si>
  <si>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</si>
  <si>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</si>
  <si>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</si>
  <si>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</si>
  <si>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</si>
  <si>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</si>
  <si>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</si>
  <si>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</si>
  <si>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</si>
  <si>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</si>
  <si>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</si>
  <si>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</si>
  <si>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</si>
  <si>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</si>
  <si>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</si>
  <si>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</si>
  <si>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</si>
  <si>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</si>
  <si>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</si>
  <si>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</si>
  <si>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</si>
  <si>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</si>
  <si>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</si>
  <si>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</si>
  <si>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</si>
  <si>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</si>
  <si>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</si>
  <si>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</si>
  <si>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</si>
  <si>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</si>
  <si>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</si>
  <si>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</si>
  <si>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</si>
  <si>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</si>
  <si>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</si>
  <si>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</si>
  <si>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</si>
  <si>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</si>
  <si>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</si>
  <si>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</si>
  <si>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</si>
  <si>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</si>
  <si>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</si>
  <si>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</si>
  <si>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</si>
  <si>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</si>
  <si>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</si>
  <si>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</si>
  <si>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</si>
  <si>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</si>
  <si>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</si>
  <si>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</si>
  <si>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</si>
  <si>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</si>
  <si>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</si>
  <si>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</si>
  <si>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</si>
  <si>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</si>
  <si>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</si>
  <si>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</si>
  <si>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</si>
  <si>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</si>
  <si>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</si>
  <si>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</si>
  <si>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</si>
  <si>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</si>
  <si>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</si>
  <si>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</si>
  <si>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</si>
  <si>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</si>
  <si>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</si>
  <si>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</si>
  <si>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</si>
  <si>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</si>
  <si>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</si>
  <si>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</si>
  <si>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</si>
  <si>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</si>
  <si>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</si>
  <si>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</si>
  <si>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</si>
  <si>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</si>
  <si>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</si>
  <si>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</si>
  <si>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</si>
  <si>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</si>
  <si>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</si>
  <si>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</si>
  <si>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</si>
  <si>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</si>
  <si>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</si>
  <si>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</si>
  <si>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</si>
  <si>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</si>
  <si>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</si>
  <si>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</si>
  <si>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</si>
  <si>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</si>
  <si>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</si>
  <si>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</si>
  <si>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</si>
  <si>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</si>
  <si>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</si>
  <si>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</si>
  <si>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</si>
  <si>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</si>
  <si>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</si>
  <si>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</si>
  <si>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</si>
  <si>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</si>
  <si>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</si>
  <si>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</si>
  <si>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</si>
  <si>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</si>
  <si>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</si>
  <si>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</si>
  <si>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</si>
  <si>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</si>
  <si>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</si>
  <si>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</si>
  <si>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</si>
  <si>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</si>
  <si>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</si>
  <si>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</si>
  <si>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</si>
  <si>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</si>
  <si>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</si>
  <si>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</si>
  <si>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</si>
  <si>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</si>
  <si>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</si>
  <si>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</si>
  <si>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</si>
  <si>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</si>
  <si>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</si>
  <si>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</si>
  <si>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</si>
  <si>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</si>
  <si>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</si>
  <si>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</si>
  <si>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</si>
  <si>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</si>
  <si>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</si>
  <si>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</si>
  <si>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</si>
  <si>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</si>
  <si>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</si>
  <si>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</si>
  <si>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</si>
  <si>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</si>
  <si>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</si>
  <si>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</si>
  <si>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</si>
  <si>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</si>
  <si>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</si>
  <si>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</si>
  <si>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</si>
  <si>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</si>
  <si>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</si>
  <si>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</si>
  <si>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</si>
  <si>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</si>
  <si>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</si>
  <si>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</si>
  <si>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</si>
  <si>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</si>
  <si>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</si>
  <si>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</si>
  <si>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</si>
  <si>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</si>
  <si>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</si>
  <si>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</si>
  <si>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</si>
  <si>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</si>
  <si>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</si>
  <si>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</si>
  <si>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</si>
  <si>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</si>
  <si>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</si>
  <si>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</si>
  <si>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</si>
  <si>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</si>
  <si>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</si>
  <si>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</si>
  <si>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</si>
  <si>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</si>
  <si>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</si>
  <si>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</si>
  <si>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</si>
  <si>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</si>
  <si>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</si>
  <si>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</si>
  <si>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</si>
  <si>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</si>
  <si>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</si>
  <si>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</si>
  <si>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</si>
  <si>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</si>
  <si>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</si>
  <si>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</si>
  <si>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</si>
  <si>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</si>
  <si>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</si>
  <si>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</si>
  <si>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</si>
  <si>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</si>
  <si>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</si>
  <si>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</si>
  <si>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</si>
  <si>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</si>
  <si>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</si>
  <si>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</si>
  <si>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</si>
  <si>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</si>
  <si>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</si>
  <si>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</si>
  <si>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</si>
  <si>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</si>
  <si>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</si>
  <si>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</si>
  <si>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</si>
  <si>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</si>
  <si>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</si>
  <si>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</si>
  <si>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</si>
  <si>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</si>
  <si>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</si>
  <si>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</si>
  <si>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</si>
  <si>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</si>
  <si>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</si>
  <si>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</si>
  <si>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</si>
  <si>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</si>
  <si>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</si>
  <si>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</si>
  <si>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</si>
  <si>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</si>
  <si>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</si>
  <si>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</si>
  <si>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</si>
  <si>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</si>
  <si>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</si>
  <si>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</si>
  <si>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</si>
  <si>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</si>
  <si>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</si>
  <si>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</si>
  <si>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</si>
  <si>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</si>
  <si>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</si>
  <si>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</si>
  <si>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</si>
  <si>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</si>
  <si>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</si>
  <si>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</si>
  <si>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</si>
  <si>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</si>
  <si>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</si>
  <si>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</si>
  <si>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</si>
  <si>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</si>
  <si>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</si>
  <si>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</si>
  <si>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</si>
  <si>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</si>
  <si>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</si>
  <si>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</si>
  <si>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</si>
  <si>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</si>
  <si>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</si>
  <si>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</si>
  <si>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</si>
  <si>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</si>
  <si>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</si>
  <si>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</si>
  <si>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</si>
  <si>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</si>
  <si>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</si>
  <si>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</si>
  <si>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</si>
  <si>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</si>
  <si>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</si>
  <si>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</si>
  <si>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</si>
  <si>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</si>
  <si>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</si>
  <si>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</si>
  <si>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</si>
  <si>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</si>
  <si>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</si>
  <si>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</si>
  <si>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</si>
  <si>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</si>
  <si>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</si>
  <si>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</si>
  <si>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</si>
  <si>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</si>
  <si>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</si>
  <si>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</si>
  <si>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</si>
  <si>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</si>
  <si>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</si>
  <si>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</si>
  <si>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</si>
  <si>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</si>
  <si>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</si>
  <si>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</si>
  <si>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</si>
  <si>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</si>
  <si>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</si>
  <si>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</si>
  <si>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</si>
  <si>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</si>
  <si>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</si>
  <si>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</si>
  <si>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</si>
  <si>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</si>
  <si>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</si>
  <si>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</si>
  <si>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</si>
  <si>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</si>
  <si>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</si>
  <si>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</si>
  <si>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</si>
  <si>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</si>
  <si>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</si>
  <si>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</si>
  <si>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</si>
  <si>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</si>
  <si>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</si>
  <si>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</si>
  <si>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</si>
  <si>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</si>
  <si>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</si>
  <si>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</si>
  <si>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</si>
  <si>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</si>
  <si>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</si>
  <si>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</si>
  <si>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</si>
  <si>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</si>
  <si>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</si>
  <si>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</si>
  <si>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</si>
  <si>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</si>
  <si>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</si>
  <si>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</si>
  <si>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</si>
  <si>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</si>
  <si>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</si>
  <si>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</si>
  <si>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</si>
  <si>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</si>
  <si>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</si>
  <si>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</si>
  <si>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</si>
  <si>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</si>
  <si>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</si>
  <si>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</si>
  <si>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</si>
  <si>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</si>
  <si>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</si>
  <si>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</si>
  <si>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</si>
  <si>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</si>
  <si>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</si>
  <si>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WINDSOR SCHOOL DISTRICT</t>
  </si>
  <si>
    <t>$ 64,980 - Other Revenue</t>
  </si>
  <si>
    <t>Overpayment from Town - listed as payable for school on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</si>
</sst>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G669" sqref="G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579</v>
      </c>
      <c r="C2" s="21">
        <v>579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142543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36500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142543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36500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64980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64980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36500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77558+5</f>
        <v>77563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77563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36500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142543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36500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158446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64980</v>
      </c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223426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16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7406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7422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230848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112046-F145-F118</f>
        <v>108074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79548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94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187716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187716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3878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3878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3878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12000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12000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12000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422442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12000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f>94429-7663</f>
        <v>86766</v>
      </c>
      <c r="I196" s="18"/>
      <c r="J196" s="18"/>
      <c r="K196" s="18"/>
      <c r="L196" s="19">
        <f>SUM(F196:K196)</f>
        <v>86766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>
        <v>5881</v>
      </c>
      <c r="I203" s="18"/>
      <c r="J203" s="18"/>
      <c r="K203" s="18"/>
      <c r="L203" s="19">
        <f t="shared" si="0"/>
        <v>5881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2302</v>
      </c>
      <c r="I207" s="18"/>
      <c r="J207" s="18"/>
      <c r="K207" s="18"/>
      <c r="L207" s="19">
        <f t="shared" si="0"/>
        <v>2302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94949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94949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88757</v>
      </c>
      <c r="I214" s="18"/>
      <c r="J214" s="18"/>
      <c r="K214" s="18"/>
      <c r="L214" s="19">
        <f>SUM(F214:K214)</f>
        <v>88757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>
        <v>5146</v>
      </c>
      <c r="I221" s="18"/>
      <c r="J221" s="18"/>
      <c r="K221" s="18"/>
      <c r="L221" s="19">
        <f t="shared" si="2"/>
        <v>5146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2014</v>
      </c>
      <c r="I225" s="18"/>
      <c r="J225" s="18"/>
      <c r="K225" s="18"/>
      <c r="L225" s="19">
        <f t="shared" si="2"/>
        <v>2014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95917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95917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136719+4183</f>
        <v>140902</v>
      </c>
      <c r="I232" s="18"/>
      <c r="J232" s="18"/>
      <c r="K232" s="18"/>
      <c r="L232" s="19">
        <f>SUM(F232:K232)</f>
        <v>140902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30062</v>
      </c>
      <c r="I233" s="18"/>
      <c r="J233" s="18"/>
      <c r="K233" s="18"/>
      <c r="L233" s="19">
        <f>SUM(F233:K233)</f>
        <v>30062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>
        <f>8086-181</f>
        <v>7905</v>
      </c>
      <c r="I239" s="18"/>
      <c r="J239" s="18"/>
      <c r="K239" s="18"/>
      <c r="L239" s="19">
        <f t="shared" si="4"/>
        <v>7905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3165</v>
      </c>
      <c r="I243" s="18"/>
      <c r="J243" s="18"/>
      <c r="K243" s="18"/>
      <c r="L243" s="19">
        <f t="shared" si="4"/>
        <v>3165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182034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182034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0</v>
      </c>
      <c r="G256" s="41">
        <f t="shared" si="8"/>
        <v>0</v>
      </c>
      <c r="H256" s="41">
        <f t="shared" si="8"/>
        <v>372900</v>
      </c>
      <c r="I256" s="41">
        <f t="shared" si="8"/>
        <v>0</v>
      </c>
      <c r="J256" s="41">
        <f t="shared" si="8"/>
        <v>0</v>
      </c>
      <c r="K256" s="41">
        <f t="shared" si="8"/>
        <v>0</v>
      </c>
      <c r="L256" s="41">
        <f t="shared" si="8"/>
        <v>372900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12000</v>
      </c>
      <c r="L265" s="19">
        <f t="shared" si="9"/>
        <v>12000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12000</v>
      </c>
      <c r="L269" s="41">
        <f t="shared" si="9"/>
        <v>12000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0</v>
      </c>
      <c r="G270" s="42">
        <f t="shared" si="11"/>
        <v>0</v>
      </c>
      <c r="H270" s="42">
        <f t="shared" si="11"/>
        <v>372900</v>
      </c>
      <c r="I270" s="42">
        <f t="shared" si="11"/>
        <v>0</v>
      </c>
      <c r="J270" s="42">
        <f t="shared" si="11"/>
        <v>0</v>
      </c>
      <c r="K270" s="42">
        <f t="shared" si="11"/>
        <v>12000</v>
      </c>
      <c r="L270" s="42">
        <f t="shared" si="11"/>
        <v>384900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12000</v>
      </c>
      <c r="H397" s="18"/>
      <c r="I397" s="18"/>
      <c r="J397" s="24" t="s">
        <v>289</v>
      </c>
      <c r="K397" s="24" t="s">
        <v>289</v>
      </c>
      <c r="L397" s="56">
        <f t="shared" si="26"/>
        <v>12000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12000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12000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12000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12000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f>24500+12000</f>
        <v>36500</v>
      </c>
      <c r="H439" s="18"/>
      <c r="I439" s="56">
        <f t="shared" si="33"/>
        <v>36500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36500</v>
      </c>
      <c r="H445" s="13">
        <f>SUM(H438:H444)</f>
        <v>0</v>
      </c>
      <c r="I445" s="13">
        <f>SUM(I438:I444)</f>
        <v>36500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36500</v>
      </c>
      <c r="H458" s="18"/>
      <c r="I458" s="56">
        <f t="shared" si="34"/>
        <v>36500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36500</v>
      </c>
      <c r="H459" s="83">
        <f>SUM(H453:H458)</f>
        <v>0</v>
      </c>
      <c r="I459" s="83">
        <f>SUM(I453:I458)</f>
        <v>36500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36500</v>
      </c>
      <c r="H460" s="42">
        <f>H451+H459</f>
        <v>0</v>
      </c>
      <c r="I460" s="42">
        <f>I451+I459</f>
        <v>36500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f>30909+9112</f>
        <v>40021</v>
      </c>
      <c r="G464" s="18"/>
      <c r="H464" s="18"/>
      <c r="I464" s="18"/>
      <c r="J464" s="18">
        <v>24500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422442</v>
      </c>
      <c r="G467" s="18"/>
      <c r="H467" s="18"/>
      <c r="I467" s="18"/>
      <c r="J467" s="18">
        <v>12000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422442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12000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384900</v>
      </c>
      <c r="G471" s="18"/>
      <c r="H471" s="18"/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>
        <f>G472+H472</f>
        <v>0</v>
      </c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384900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77563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36500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35600</v>
      </c>
      <c r="I522" s="18"/>
      <c r="J522" s="18"/>
      <c r="K522" s="18"/>
      <c r="L522" s="88">
        <f>SUM(F522:K522)</f>
        <v>35600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0</v>
      </c>
      <c r="G523" s="108">
        <f t="shared" ref="G523:L523" si="36">SUM(G520:G522)</f>
        <v>0</v>
      </c>
      <c r="H523" s="108">
        <f t="shared" si="36"/>
        <v>35600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35600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1900</v>
      </c>
      <c r="I532" s="18"/>
      <c r="J532" s="18"/>
      <c r="K532" s="18"/>
      <c r="L532" s="88">
        <f>SUM(F532:K532)</f>
        <v>1900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1900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1900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37500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37500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35600</v>
      </c>
      <c r="G550" s="87">
        <f>L527</f>
        <v>0</v>
      </c>
      <c r="H550" s="87">
        <f>L532</f>
        <v>1900</v>
      </c>
      <c r="I550" s="87">
        <f>L537</f>
        <v>0</v>
      </c>
      <c r="J550" s="87">
        <f>L542</f>
        <v>0</v>
      </c>
      <c r="K550" s="87">
        <f>SUM(F550:J550)</f>
        <v>37500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35600</v>
      </c>
      <c r="G551" s="89">
        <f t="shared" si="42"/>
        <v>0</v>
      </c>
      <c r="H551" s="89">
        <f t="shared" si="42"/>
        <v>1900</v>
      </c>
      <c r="I551" s="89">
        <f t="shared" si="42"/>
        <v>0</v>
      </c>
      <c r="J551" s="89">
        <f t="shared" si="42"/>
        <v>0</v>
      </c>
      <c r="K551" s="89">
        <f t="shared" si="42"/>
        <v>37500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f>94429-7663</f>
        <v>86766</v>
      </c>
      <c r="G574" s="18">
        <v>88577</v>
      </c>
      <c r="H574" s="18">
        <f>136718+4184</f>
        <v>140902</v>
      </c>
      <c r="I574" s="87">
        <f>SUM(F574:H574)</f>
        <v>316245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30062</v>
      </c>
      <c r="I578" s="87">
        <f t="shared" si="47"/>
        <v>30062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2302</v>
      </c>
      <c r="I590" s="18">
        <v>2014</v>
      </c>
      <c r="J590" s="18">
        <v>3165</v>
      </c>
      <c r="K590" s="104">
        <f t="shared" ref="K590:K596" si="48">SUM(H590:J590)</f>
        <v>7481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2302</v>
      </c>
      <c r="I597" s="108">
        <f>SUM(I590:I596)</f>
        <v>2014</v>
      </c>
      <c r="J597" s="108">
        <f>SUM(J590:J596)</f>
        <v>3165</v>
      </c>
      <c r="K597" s="108">
        <f>SUM(K590:K596)</f>
        <v>7481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142543</v>
      </c>
      <c r="H616" s="109">
        <f>SUM(F51)</f>
        <v>142543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36500</v>
      </c>
      <c r="H620" s="109">
        <f>SUM(J51)</f>
        <v>36500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77563</v>
      </c>
      <c r="H621" s="109">
        <f>F475</f>
        <v>77563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36500</v>
      </c>
      <c r="H625" s="109">
        <f>J475</f>
        <v>36500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422442</v>
      </c>
      <c r="H626" s="104">
        <f>SUM(F467)</f>
        <v>422442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12000</v>
      </c>
      <c r="H630" s="104">
        <f>SUM(J467)</f>
        <v>12000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384900</v>
      </c>
      <c r="H631" s="104">
        <f>SUM(F471)</f>
        <v>384900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12000</v>
      </c>
      <c r="H636" s="164">
        <f>SUM(J467)</f>
        <v>12000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36500</v>
      </c>
      <c r="H639" s="104">
        <f>SUM(G460)</f>
        <v>36500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36500</v>
      </c>
      <c r="H641" s="104">
        <f>SUM(I460)</f>
        <v>36500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12000</v>
      </c>
      <c r="H644" s="104">
        <f>G407</f>
        <v>12000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12000</v>
      </c>
      <c r="H645" s="104">
        <f>L407</f>
        <v>12000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7481</v>
      </c>
      <c r="H646" s="104">
        <f>L207+L225+L243</f>
        <v>7481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2302</v>
      </c>
      <c r="H648" s="104">
        <f>H597</f>
        <v>2302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2014</v>
      </c>
      <c r="H649" s="104">
        <f>I597</f>
        <v>2014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3165</v>
      </c>
      <c r="H650" s="104">
        <f>J597</f>
        <v>3165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12000</v>
      </c>
      <c r="H654" s="104">
        <f>K265+K346</f>
        <v>12000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94949</v>
      </c>
      <c r="G659" s="19">
        <f>(L228+L308+L358)</f>
        <v>95917</v>
      </c>
      <c r="H659" s="19">
        <f>(L246+L327+L359)</f>
        <v>182034</v>
      </c>
      <c r="I659" s="19">
        <f>SUM(F659:H659)</f>
        <v>372900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2302</v>
      </c>
      <c r="G661" s="19">
        <f>(L225+L305)-(J225+J305)</f>
        <v>2014</v>
      </c>
      <c r="H661" s="19">
        <f>(L243+L324)-(J243+J324)</f>
        <v>3165</v>
      </c>
      <c r="I661" s="19">
        <f>SUM(F661:H661)</f>
        <v>7481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86766</v>
      </c>
      <c r="G662" s="200">
        <f>SUM(G574:G586)+SUM(I601:I603)+L611</f>
        <v>88577</v>
      </c>
      <c r="H662" s="200">
        <f>SUM(H574:H586)+SUM(J601:J603)+L612</f>
        <v>170964</v>
      </c>
      <c r="I662" s="19">
        <f>SUM(F662:H662)</f>
        <v>346307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5881</v>
      </c>
      <c r="G663" s="19">
        <f>G659-SUM(G660:G662)</f>
        <v>5326</v>
      </c>
      <c r="H663" s="19">
        <f>H659-SUM(H660:H662)</f>
        <v>7905</v>
      </c>
      <c r="I663" s="19">
        <f>I659-SUM(I660:I662)</f>
        <v>19112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/>
      <c r="G664" s="249"/>
      <c r="H664" s="249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-5881</v>
      </c>
      <c r="G668" s="18">
        <v>-5326</v>
      </c>
      <c r="H668" s="18">
        <v>-7905</v>
      </c>
      <c r="I668" s="19">
        <f>SUM(F668:H668)</f>
        <v>-19112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WINDSOR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0</v>
      </c>
      <c r="C9" s="230">
        <f>'DOE25'!G196+'DOE25'!G214+'DOE25'!G232+'DOE25'!G275+'DOE25'!G294+'DOE25'!G313</f>
        <v>0</v>
      </c>
    </row>
    <row r="10" spans="1:3" x14ac:dyDescent="0.2">
      <c r="A10" t="s">
        <v>779</v>
      </c>
      <c r="B10" s="241"/>
      <c r="C10" s="241"/>
    </row>
    <row r="11" spans="1:3" x14ac:dyDescent="0.2">
      <c r="A11" t="s">
        <v>780</v>
      </c>
      <c r="B11" s="241"/>
      <c r="C11" s="241"/>
    </row>
    <row r="12" spans="1:3" x14ac:dyDescent="0.2">
      <c r="A12" t="s">
        <v>781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0</v>
      </c>
      <c r="C18" s="230">
        <f>'DOE25'!G197+'DOE25'!G215+'DOE25'!G233+'DOE25'!G276+'DOE25'!G295+'DOE25'!G314</f>
        <v>0</v>
      </c>
    </row>
    <row r="19" spans="1:3" x14ac:dyDescent="0.2">
      <c r="A19" t="s">
        <v>779</v>
      </c>
      <c r="B19" s="241"/>
      <c r="C19" s="241"/>
    </row>
    <row r="20" spans="1:3" x14ac:dyDescent="0.2">
      <c r="A20" t="s">
        <v>780</v>
      </c>
      <c r="B20" s="241"/>
      <c r="C20" s="241"/>
    </row>
    <row r="21" spans="1:3" x14ac:dyDescent="0.2">
      <c r="A21" t="s">
        <v>781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A51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WINDSOR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346487</v>
      </c>
      <c r="D5" s="20">
        <f>SUM('DOE25'!L196:L199)+SUM('DOE25'!L214:L217)+SUM('DOE25'!L232:L235)-F5-G5</f>
        <v>346487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0</v>
      </c>
      <c r="H5" s="260"/>
    </row>
    <row r="6" spans="1:9" x14ac:dyDescent="0.2">
      <c r="A6" s="32">
        <v>2100</v>
      </c>
      <c r="B6" t="s">
        <v>801</v>
      </c>
      <c r="C6" s="246">
        <f t="shared" si="0"/>
        <v>0</v>
      </c>
      <c r="D6" s="20">
        <f>'DOE25'!L201+'DOE25'!L219+'DOE25'!L237-F6-G6</f>
        <v>0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0</v>
      </c>
      <c r="D7" s="20">
        <f>'DOE25'!L202+'DOE25'!L220+'DOE25'!L238-F7-G7</f>
        <v>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879</v>
      </c>
      <c r="D8" s="244"/>
      <c r="E8" s="20">
        <f>'DOE25'!L203+'DOE25'!L221+'DOE25'!L239-F8-G8-D9-D11</f>
        <v>879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 x14ac:dyDescent="0.2">
      <c r="A9" s="32">
        <v>2310</v>
      </c>
      <c r="B9" t="s">
        <v>818</v>
      </c>
      <c r="C9" s="246">
        <f t="shared" si="0"/>
        <v>15267</v>
      </c>
      <c r="D9" s="245">
        <f>15447-180</f>
        <v>15267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3665</v>
      </c>
      <c r="D10" s="244"/>
      <c r="E10" s="245">
        <v>3665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2786</v>
      </c>
      <c r="D11" s="245">
        <v>2786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0</v>
      </c>
      <c r="D12" s="20">
        <f>'DOE25'!L204+'DOE25'!L222+'DOE25'!L240-F12-G12</f>
        <v>0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0</v>
      </c>
      <c r="D14" s="20">
        <f>'DOE25'!L206+'DOE25'!L224+'DOE25'!L242-F14-G14</f>
        <v>0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7481</v>
      </c>
      <c r="D15" s="20">
        <f>'DOE25'!L207+'DOE25'!L225+'DOE25'!L243-F15-G15</f>
        <v>7481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0</v>
      </c>
      <c r="D31" s="20">
        <f>'DOE25'!L289+'DOE25'!L308+'DOE25'!L327+'DOE25'!L332+'DOE25'!L333+'DOE25'!L334-F31-G31</f>
        <v>0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372021</v>
      </c>
      <c r="E33" s="247">
        <f>SUM(E5:E31)</f>
        <v>4544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4544</v>
      </c>
      <c r="E35" s="250"/>
    </row>
    <row r="36" spans="2:8" ht="12" thickTop="1" x14ac:dyDescent="0.2">
      <c r="B36" t="s">
        <v>815</v>
      </c>
      <c r="D36" s="20">
        <f>D33</f>
        <v>372021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WINDSOR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142543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36500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142543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36500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64980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64980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36500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77563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77563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36500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142543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36500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223426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7406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7422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230848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108074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79548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'DOE25'!F145</f>
        <v>3878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191500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191500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3878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3878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12000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12000</v>
      </c>
    </row>
    <row r="103" spans="1:7" ht="12.75" thickTop="1" thickBot="1" x14ac:dyDescent="0.25">
      <c r="A103" s="33" t="s">
        <v>765</v>
      </c>
      <c r="C103" s="86">
        <f>C62+C80+C90+C102</f>
        <v>426226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12000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316425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30062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346487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18932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7481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26413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12000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12000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384900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WINDSOR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0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316425</v>
      </c>
      <c r="D10" s="182">
        <f>ROUND((C10/$C$28)*100,1)</f>
        <v>84.9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30062</v>
      </c>
      <c r="D11" s="182">
        <f>ROUND((C11/$C$28)*100,1)</f>
        <v>8.1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18932</v>
      </c>
      <c r="D17" s="182">
        <f t="shared" si="0"/>
        <v>5.0999999999999996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7481</v>
      </c>
      <c r="D21" s="182">
        <f t="shared" si="0"/>
        <v>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372900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372900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223426</v>
      </c>
      <c r="D35" s="182">
        <f t="shared" ref="D35:D40" si="1">ROUND((C35/$C$41)*100,1)</f>
        <v>476.2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7422</v>
      </c>
      <c r="D36" s="182">
        <f t="shared" si="1"/>
        <v>15.8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ROUND('DOE25'!F116+'DOE25'!F117+'DOE25'!F145,0)</f>
        <v>191500</v>
      </c>
      <c r="D37" s="182">
        <f t="shared" si="1"/>
        <v>408.2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ROUND(SUM('DOE25'!F139:J139)-SUM('DOE25'!F116:F145),0)</f>
        <v>-379310</v>
      </c>
      <c r="D38" s="182">
        <f t="shared" si="1"/>
        <v>-808.5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3878</v>
      </c>
      <c r="D39" s="182">
        <f t="shared" si="1"/>
        <v>8.3000000000000007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46916</v>
      </c>
      <c r="D41" s="184">
        <f>SUM(D35:D40)</f>
        <v>100.00000000000004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WINDSOR SCHOOL DISTRICT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>
        <v>2</v>
      </c>
      <c r="B4" s="220">
        <v>3</v>
      </c>
      <c r="C4" s="280" t="s">
        <v>910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 t="s">
        <v>911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2012-10-19T13:18:34Z</cp:lastPrinted>
  <dcterms:created xsi:type="dcterms:W3CDTF">1997-12-04T19:04:30Z</dcterms:created>
  <dcterms:modified xsi:type="dcterms:W3CDTF">2012-11-21T17:58:43Z</dcterms:modified>
</cp:coreProperties>
</file>