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39" i="1" l="1"/>
  <c r="K239" i="1"/>
  <c r="G239" i="1"/>
  <c r="K203" i="1"/>
  <c r="H203" i="1"/>
  <c r="G203" i="1"/>
  <c r="H201" i="1"/>
  <c r="F9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H641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40" i="1"/>
  <c r="H640" i="1"/>
  <c r="G641" i="1"/>
  <c r="G642" i="1"/>
  <c r="H642" i="1"/>
  <c r="G643" i="1"/>
  <c r="H643" i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L256" i="1" s="1"/>
  <c r="L270" i="1" s="1"/>
  <c r="G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F663" i="1" s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J616" i="1"/>
  <c r="E77" i="2"/>
  <c r="E80" i="2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H256" i="1"/>
  <c r="H270" i="1" s="1"/>
  <c r="I551" i="1"/>
  <c r="K548" i="1"/>
  <c r="K549" i="1"/>
  <c r="G22" i="2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C25" i="13" s="1"/>
  <c r="J650" i="1"/>
  <c r="J633" i="1"/>
  <c r="H570" i="1"/>
  <c r="L559" i="1"/>
  <c r="J544" i="1"/>
  <c r="H337" i="1"/>
  <c r="H351" i="1" s="1"/>
  <c r="F337" i="1"/>
  <c r="F351" i="1" s="1"/>
  <c r="G191" i="1"/>
  <c r="H191" i="1"/>
  <c r="E127" i="2"/>
  <c r="E144" i="2" s="1"/>
  <c r="F551" i="1"/>
  <c r="C35" i="10"/>
  <c r="L308" i="1"/>
  <c r="D5" i="13"/>
  <c r="C5" i="13" s="1"/>
  <c r="E16" i="13"/>
  <c r="C49" i="2"/>
  <c r="C50" i="2" s="1"/>
  <c r="J654" i="1"/>
  <c r="J644" i="1"/>
  <c r="L569" i="1"/>
  <c r="I570" i="1"/>
  <c r="I544" i="1"/>
  <c r="J635" i="1"/>
  <c r="G36" i="2"/>
  <c r="L564" i="1"/>
  <c r="G544" i="1"/>
  <c r="L544" i="1"/>
  <c r="H544" i="1"/>
  <c r="K550" i="1"/>
  <c r="K551" i="1" s="1"/>
  <c r="C22" i="13"/>
  <c r="C137" i="2"/>
  <c r="C16" i="13"/>
  <c r="H33" i="13"/>
  <c r="L336" i="1" l="1"/>
  <c r="C23" i="10"/>
  <c r="E33" i="13"/>
  <c r="D35" i="13" s="1"/>
  <c r="J639" i="1"/>
  <c r="F671" i="1"/>
  <c r="C4" i="10" s="1"/>
  <c r="F666" i="1"/>
  <c r="L337" i="1"/>
  <c r="L351" i="1" s="1"/>
  <c r="G632" i="1" s="1"/>
  <c r="J632" i="1" s="1"/>
  <c r="C24" i="10"/>
  <c r="G659" i="1"/>
  <c r="G663" i="1" s="1"/>
  <c r="G671" i="1" s="1"/>
  <c r="C5" i="10" s="1"/>
  <c r="G31" i="13"/>
  <c r="G33" i="13" s="1"/>
  <c r="I337" i="1"/>
  <c r="I351" i="1" s="1"/>
  <c r="J649" i="1"/>
  <c r="L406" i="1"/>
  <c r="C139" i="2" s="1"/>
  <c r="C140" i="2" s="1"/>
  <c r="C143" i="2" s="1"/>
  <c r="C144" i="2" s="1"/>
  <c r="L570" i="1"/>
  <c r="J631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666" i="1"/>
  <c r="G42" i="2"/>
  <c r="G49" i="2" s="1"/>
  <c r="G50" i="2" s="1"/>
  <c r="J50" i="1"/>
  <c r="G16" i="2"/>
  <c r="J19" i="1"/>
  <c r="G620" i="1" s="1"/>
  <c r="F33" i="13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H647" i="1"/>
  <c r="J647" i="1" s="1"/>
  <c r="C103" i="2"/>
  <c r="J651" i="1"/>
  <c r="J641" i="1"/>
  <c r="G570" i="1"/>
  <c r="I433" i="1"/>
  <c r="G433" i="1"/>
  <c r="E103" i="2"/>
  <c r="I662" i="1"/>
  <c r="C27" i="10"/>
  <c r="G634" i="1"/>
  <c r="J634" i="1" s="1"/>
  <c r="C28" i="10" l="1"/>
  <c r="D31" i="13"/>
  <c r="C31" i="13" s="1"/>
  <c r="I659" i="1"/>
  <c r="G630" i="1"/>
  <c r="J630" i="1" s="1"/>
  <c r="I663" i="1"/>
  <c r="I671" i="1" s="1"/>
  <c r="C7" i="10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6" i="1" l="1"/>
  <c r="H655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<sst xmlns="http://schemas.openxmlformats.org/spreadsheetml/2006/main" count="3945" uniqueCount="911">
  <si>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</si>
  <si>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</si>
  <si>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</si>
  <si>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</si>
  <si>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</si>
  <si>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</si>
  <si>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</si>
  <si>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</si>
  <si>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</si>
  <si>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</si>
  <si>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</si>
  <si>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</si>
  <si>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</si>
  <si>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</si>
  <si>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</si>
  <si>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</si>
  <si>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</si>
  <si>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</si>
  <si>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</si>
  <si>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</si>
  <si>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</si>
  <si>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</si>
  <si>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</si>
  <si>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</si>
  <si>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</si>
  <si>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</si>
  <si>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</si>
  <si>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</si>
  <si>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</si>
  <si>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</si>
  <si>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</si>
  <si>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</si>
  <si>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</si>
  <si>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</si>
  <si>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</si>
  <si>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</si>
  <si>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</si>
  <si>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</si>
  <si>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</si>
  <si>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</si>
  <si>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</si>
  <si>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</si>
  <si>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</si>
  <si>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</si>
  <si>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</si>
  <si>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</si>
  <si>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</si>
  <si>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</si>
  <si>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</si>
  <si>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</si>
  <si>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</si>
  <si>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</si>
  <si>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</si>
  <si>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</si>
  <si>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</si>
  <si>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</si>
  <si>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</si>
  <si>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</si>
  <si>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</si>
  <si>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</si>
  <si>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</si>
  <si>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</si>
  <si>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</si>
  <si>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</si>
  <si>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</si>
  <si>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</si>
  <si>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</si>
  <si>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</si>
  <si>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</si>
  <si>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</si>
  <si>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</si>
  <si>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</si>
  <si>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</si>
  <si>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</si>
  <si>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</si>
  <si>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</si>
  <si>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</si>
  <si>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</si>
  <si>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</si>
  <si>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</si>
  <si>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</si>
  <si>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</si>
  <si>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</si>
  <si>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</si>
  <si>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</si>
  <si>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</si>
  <si>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</si>
  <si>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</si>
  <si>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</si>
  <si>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</si>
  <si>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</si>
  <si>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</si>
  <si>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</si>
  <si>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</si>
  <si>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</si>
  <si>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</si>
  <si>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</si>
  <si>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</si>
  <si>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</si>
  <si>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</si>
  <si>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</si>
  <si>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</si>
  <si>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</si>
  <si>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</si>
  <si>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</si>
  <si>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</si>
  <si>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</si>
  <si>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</si>
  <si>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</si>
  <si>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</si>
  <si>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</si>
  <si>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</si>
  <si>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</si>
  <si>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</si>
  <si>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</si>
  <si>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</si>
  <si>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</si>
  <si>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</si>
  <si>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</si>
  <si>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</si>
  <si>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</si>
  <si>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</si>
  <si>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</si>
  <si>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</si>
  <si>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</si>
  <si>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</si>
  <si>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</si>
  <si>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</si>
  <si>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</si>
  <si>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</si>
  <si>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</si>
  <si>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</si>
  <si>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</si>
  <si>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</si>
  <si>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</si>
  <si>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</si>
  <si>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</si>
  <si>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</si>
  <si>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</si>
  <si>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</si>
  <si>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</si>
  <si>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</si>
  <si>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</si>
  <si>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</si>
  <si>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</si>
  <si>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</si>
  <si>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</si>
  <si>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</si>
  <si>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</si>
  <si>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</si>
  <si>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</si>
  <si>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</si>
  <si>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</si>
  <si>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</si>
  <si>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</si>
  <si>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</si>
  <si>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</si>
  <si>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</si>
  <si>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</si>
  <si>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</si>
  <si>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</si>
  <si>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</si>
  <si>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</si>
  <si>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</si>
  <si>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</si>
  <si>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</si>
  <si>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</si>
  <si>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</si>
  <si>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</si>
  <si>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</si>
  <si>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</si>
  <si>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</si>
  <si>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</si>
  <si>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</si>
  <si>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</si>
  <si>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</si>
  <si>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</si>
  <si>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</si>
  <si>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</si>
  <si>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</si>
  <si>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</si>
  <si>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</si>
  <si>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</si>
  <si>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</si>
  <si>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</si>
  <si>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</si>
  <si>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</si>
  <si>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</si>
  <si>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</si>
  <si>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</si>
  <si>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</si>
  <si>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</si>
  <si>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</si>
  <si>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</si>
  <si>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</si>
  <si>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</si>
  <si>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</si>
  <si>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</si>
  <si>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</si>
  <si>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</si>
  <si>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</si>
  <si>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</si>
  <si>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</si>
  <si>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</si>
  <si>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</si>
  <si>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</si>
  <si>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</si>
  <si>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</si>
  <si>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</si>
  <si>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</si>
  <si>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</si>
  <si>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</si>
  <si>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</si>
  <si>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</si>
  <si>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</si>
  <si>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</si>
  <si>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</si>
  <si>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</si>
  <si>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</si>
  <si>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</si>
  <si>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</si>
  <si>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</si>
  <si>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</si>
  <si>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</si>
  <si>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</si>
  <si>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</si>
  <si>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</si>
  <si>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</si>
  <si>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</si>
  <si>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</si>
  <si>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</si>
  <si>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</si>
  <si>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</si>
  <si>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</si>
  <si>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</si>
  <si>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</si>
  <si>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</si>
  <si>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</si>
  <si>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</si>
  <si>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</si>
  <si>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</si>
  <si>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</si>
  <si>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</si>
  <si>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</si>
  <si>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</si>
  <si>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</si>
  <si>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</si>
  <si>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</si>
  <si>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</si>
  <si>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</si>
  <si>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</si>
  <si>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</si>
  <si>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</si>
  <si>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</si>
  <si>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</si>
  <si>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</si>
  <si>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</si>
  <si>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</si>
  <si>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</si>
  <si>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</si>
  <si>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</si>
  <si>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</si>
  <si>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</si>
  <si>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</si>
  <si>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</si>
  <si>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</si>
  <si>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</si>
  <si>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</si>
  <si>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</si>
  <si>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</si>
  <si>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</si>
  <si>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</si>
  <si>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</si>
  <si>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</si>
  <si>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</si>
  <si>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</si>
  <si>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</si>
  <si>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</si>
  <si>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</si>
  <si>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</si>
  <si>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</si>
  <si>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</si>
  <si>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</si>
  <si>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</si>
  <si>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</si>
  <si>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</si>
  <si>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</si>
  <si>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</si>
  <si>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</si>
  <si>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</si>
  <si>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</si>
  <si>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</si>
  <si>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</si>
  <si>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</si>
  <si>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</si>
  <si>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</si>
  <si>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</si>
  <si>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</si>
  <si>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</si>
  <si>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</si>
  <si>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</si>
  <si>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</si>
  <si>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</si>
  <si>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</si>
  <si>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</si>
  <si>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</si>
  <si>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</si>
  <si>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</si>
  <si>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</si>
  <si>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</si>
  <si>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</si>
  <si>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</si>
  <si>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</si>
  <si>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</si>
  <si>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</si>
  <si>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</si>
  <si>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</si>
  <si>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</si>
  <si>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</si>
  <si>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</si>
  <si>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</si>
  <si>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</si>
  <si>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</si>
  <si>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</si>
  <si>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</si>
  <si>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</si>
  <si>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</si>
  <si>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</si>
  <si>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</si>
  <si>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</si>
  <si>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</si>
  <si>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</si>
  <si>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</si>
  <si>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</si>
  <si>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</si>
  <si>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</si>
  <si>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</si>
  <si>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</si>
  <si>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</si>
  <si>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</si>
  <si>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</si>
  <si>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</si>
  <si>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</si>
  <si>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</si>
  <si>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</si>
  <si>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</si>
  <si>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</si>
  <si>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</si>
  <si>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</si>
  <si>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</si>
  <si>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</si>
  <si>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</si>
  <si>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</si>
  <si>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</si>
  <si>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</si>
  <si>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</si>
  <si>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</si>
  <si>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</si>
  <si>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</si>
  <si>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</si>
  <si>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</si>
  <si>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</si>
  <si>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</si>
  <si>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</si>
  <si>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</si>
  <si>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</si>
  <si>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</si>
  <si>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</si>
  <si>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</si>
  <si>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</si>
  <si>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</si>
  <si>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</si>
  <si>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</si>
  <si>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</si>
  <si>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</si>
  <si>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</si>
  <si>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</si>
  <si>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</si>
  <si>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</si>
  <si>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</si>
  <si>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</si>
  <si>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</si>
  <si>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</si>
  <si>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</si>
  <si>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</si>
  <si>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</si>
  <si>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</si>
  <si>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</si>
  <si>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</si>
  <si>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</si>
  <si>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</si>
  <si>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</si>
  <si>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</si>
  <si>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</si>
  <si>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</si>
  <si>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</si>
  <si>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</si>
  <si>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</si>
  <si>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</si>
  <si>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</si>
  <si>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</si>
  <si>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</si>
  <si>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</si>
  <si>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</si>
  <si>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</si>
  <si>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</si>
  <si>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</si>
  <si>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</si>
  <si>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</si>
  <si>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</si>
  <si>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</si>
  <si>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</si>
  <si>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</si>
  <si>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</si>
  <si>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</si>
  <si>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</si>
  <si>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</si>
  <si>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</si>
  <si>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</si>
  <si>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</si>
  <si>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</si>
  <si>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</si>
  <si>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</si>
  <si>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</si>
  <si>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</si>
  <si>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</si>
  <si>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</si>
  <si>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</si>
  <si>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</si>
  <si>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</si>
  <si>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</si>
  <si>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</si>
  <si>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</si>
  <si>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</si>
  <si>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</si>
  <si>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</si>
  <si>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</si>
  <si>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</si>
  <si>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</si>
  <si>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</si>
  <si>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</si>
  <si>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</si>
  <si>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</si>
  <si>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</si>
  <si>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</si>
  <si>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</si>
  <si>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</si>
  <si>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</si>
  <si>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</si>
  <si>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</si>
  <si>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</si>
  <si>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</si>
  <si>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</si>
  <si>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</si>
  <si>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</si>
  <si>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</si>
  <si>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</si>
  <si>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</si>
  <si>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</si>
  <si>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</si>
  <si>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</si>
  <si>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</si>
  <si>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</si>
  <si>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</si>
  <si>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</si>
  <si>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</si>
  <si>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</si>
  <si>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</si>
  <si>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</si>
  <si>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</si>
  <si>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</si>
  <si>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</si>
  <si>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</si>
  <si>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</si>
  <si>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</si>
  <si>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</si>
  <si>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</si>
  <si>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</si>
  <si>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</si>
  <si>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</si>
  <si>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</si>
  <si>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</si>
  <si>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</si>
  <si>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</si>
  <si>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</si>
  <si>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</si>
  <si>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</si>
  <si>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</si>
  <si>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</si>
  <si>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</si>
  <si>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</si>
  <si>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</si>
  <si>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</si>
  <si>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</si>
  <si>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</si>
  <si>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</si>
  <si>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</si>
  <si>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</si>
  <si>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</si>
  <si>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</si>
  <si>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</si>
  <si>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</si>
  <si>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</si>
  <si>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</si>
  <si>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</si>
  <si>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</si>
  <si>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</si>
  <si>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</si>
  <si>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</si>
  <si>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</si>
  <si>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</si>
  <si>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</si>
  <si>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</si>
  <si>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</si>
  <si>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</si>
  <si>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</si>
  <si>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</si>
  <si>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</si>
  <si>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</si>
  <si>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</si>
  <si>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</si>
  <si>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</si>
  <si>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</si>
  <si>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</si>
  <si>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</si>
  <si>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</si>
  <si>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</si>
  <si>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</si>
  <si>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</si>
  <si>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</si>
  <si>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</si>
  <si>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</si>
  <si>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</si>
  <si>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</si>
  <si>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</si>
  <si>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</si>
  <si>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</si>
  <si>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</si>
  <si>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</si>
  <si>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</si>
  <si>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</si>
  <si>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</si>
  <si>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</si>
  <si>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</si>
  <si>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</si>
  <si>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</si>
  <si>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</si>
  <si>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</si>
  <si>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</si>
  <si>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</si>
  <si>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</si>
  <si>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</si>
  <si>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</si>
  <si>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</si>
  <si>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</si>
  <si>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</si>
  <si>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</si>
  <si>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</si>
  <si>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</si>
  <si>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</si>
  <si>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</si>
  <si>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</si>
  <si>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</si>
  <si>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</si>
  <si>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</si>
  <si>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</si>
  <si>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</si>
  <si>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</si>
  <si>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</si>
  <si>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</si>
  <si>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</si>
  <si>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</si>
  <si>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</si>
  <si>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</si>
  <si>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</si>
  <si>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</si>
  <si>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</si>
  <si>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</si>
  <si>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</si>
  <si>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</si>
  <si>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</si>
  <si>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</si>
  <si>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</si>
  <si>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</si>
  <si>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</si>
  <si>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</si>
  <si>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</si>
  <si>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</si>
  <si>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</si>
  <si>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</si>
  <si>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</si>
  <si>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</si>
  <si>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</si>
  <si>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</si>
  <si>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</si>
  <si>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</si>
  <si>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</si>
  <si>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</si>
  <si>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</si>
  <si>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</si>
  <si>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</si>
  <si>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</si>
  <si>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</si>
  <si>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</si>
  <si>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</si>
  <si>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</si>
  <si>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</si>
  <si>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</si>
  <si>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</si>
  <si>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</si>
  <si>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</si>
  <si>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</si>
  <si>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</si>
  <si>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</si>
  <si>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</si>
  <si>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</si>
  <si>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</si>
  <si>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</si>
  <si>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</si>
  <si>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</si>
  <si>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</si>
  <si>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</si>
  <si>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</si>
  <si>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</si>
  <si>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</si>
  <si>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</si>
  <si>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</si>
  <si>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</si>
  <si>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</si>
  <si>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</si>
  <si>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</si>
  <si>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</si>
  <si>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</si>
  <si>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</si>
  <si>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</si>
  <si>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</si>
  <si>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</si>
  <si>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</si>
  <si>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</si>
  <si>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</si>
  <si>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</si>
  <si>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</si>
  <si>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</si>
  <si>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</si>
  <si>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</si>
  <si>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</si>
  <si>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</si>
  <si>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</si>
  <si>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</si>
  <si>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</si>
  <si>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</si>
  <si>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</si>
  <si>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</si>
  <si>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</si>
  <si>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</si>
  <si>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</si>
  <si>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</si>
  <si>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</si>
  <si>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</si>
  <si>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</si>
  <si>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</si>
  <si>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</si>
  <si>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</si>
  <si>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</si>
  <si>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</si>
  <si>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</si>
  <si>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</si>
  <si>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</si>
  <si>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</si>
  <si>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</si>
  <si>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</si>
  <si>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</si>
  <si>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</si>
  <si>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</si>
  <si>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</si>
  <si>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</si>
  <si>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</si>
  <si>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</si>
  <si>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</si>
  <si>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</si>
  <si>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</si>
  <si>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</si>
  <si>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</si>
  <si>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</si>
  <si>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</si>
  <si>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</si>
  <si>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</si>
  <si>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</si>
  <si>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</si>
  <si>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</si>
  <si>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</si>
  <si>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</si>
  <si>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</si>
  <si>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</si>
  <si>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</si>
  <si>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</si>
  <si>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</si>
  <si>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</si>
  <si>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</si>
  <si>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</si>
  <si>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</si>
  <si>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</si>
  <si>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</si>
  <si>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</si>
  <si>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</si>
  <si>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</si>
  <si>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</si>
  <si>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</si>
  <si>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</si>
  <si>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</si>
  <si>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</si>
  <si>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</si>
  <si>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</si>
  <si>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</si>
  <si>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</si>
  <si>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</si>
  <si>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</si>
  <si>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</si>
  <si>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</si>
  <si>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</si>
  <si>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</si>
  <si>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</si>
  <si>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</si>
  <si>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</si>
  <si>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</si>
  <si>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</si>
  <si>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</si>
  <si>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</si>
  <si>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</si>
  <si>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</si>
  <si>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</si>
  <si>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</si>
  <si>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</si>
  <si>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</si>
  <si>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</si>
  <si>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</si>
  <si>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</si>
  <si>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</si>
  <si>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</si>
  <si>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</si>
  <si>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</si>
  <si>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</si>
  <si>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</si>
  <si>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</si>
  <si>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</si>
  <si>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</si>
  <si>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</si>
  <si>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</si>
  <si>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</si>
  <si>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</si>
  <si>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</si>
  <si>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</si>
  <si>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</si>
  <si>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</si>
  <si>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</si>
  <si>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</si>
  <si>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</si>
  <si>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</si>
  <si>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</si>
  <si>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</si>
  <si>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</si>
  <si>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</si>
  <si>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</si>
  <si>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</si>
  <si>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</si>
  <si>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</si>
  <si>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</si>
  <si>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</si>
  <si>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</si>
  <si>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</si>
  <si>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</si>
  <si>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</si>
  <si>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</si>
  <si>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</si>
  <si>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</si>
  <si>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</si>
  <si>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</si>
  <si>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</si>
  <si>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</si>
  <si>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</si>
  <si>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</si>
  <si>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</si>
  <si>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</si>
  <si>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</si>
  <si>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</si>
  <si>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</si>
  <si>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</si>
  <si>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</si>
  <si>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</si>
  <si>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</si>
  <si>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</si>
  <si>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</si>
  <si>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</si>
  <si>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</si>
  <si>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</si>
  <si>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</si>
  <si>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</si>
  <si>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</si>
  <si>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</si>
  <si>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</si>
  <si>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</si>
  <si>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</si>
  <si>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</si>
  <si>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</si>
  <si>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</si>
  <si>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</si>
  <si>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</si>
  <si>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</si>
  <si>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</si>
  <si>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</si>
  <si>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</si>
  <si>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</si>
  <si>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</si>
  <si>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</si>
  <si>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</si>
  <si>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</si>
  <si>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</si>
  <si>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</si>
  <si>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</si>
  <si>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</si>
  <si>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</si>
  <si>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</si>
  <si>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</si>
  <si>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</si>
  <si>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</si>
  <si>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</si>
  <si>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</si>
  <si>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</si>
  <si>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</si>
  <si>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</si>
  <si>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</si>
  <si>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</si>
  <si>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</si>
  <si>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</si>
  <si>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</si>
  <si>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</si>
  <si>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</si>
  <si>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</si>
  <si>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</si>
  <si>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</si>
  <si>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</si>
  <si>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</si>
  <si>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</si>
  <si>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</si>
  <si>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</si>
  <si>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</si>
  <si>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</si>
  <si>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</si>
  <si>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</si>
  <si>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</si>
  <si>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</si>
  <si>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</si>
  <si>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</si>
  <si>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</si>
  <si>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</si>
  <si>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</si>
  <si>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</si>
  <si>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</si>
  <si>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</si>
  <si>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</si>
  <si>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</si>
  <si>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</si>
  <si>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</si>
  <si>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</si>
  <si>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</si>
  <si>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</si>
  <si>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</si>
  <si>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</si>
  <si>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</si>
  <si>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</si>
  <si>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</si>
  <si>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</si>
  <si>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</si>
  <si>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</si>
  <si>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</si>
  <si>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</si>
  <si>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</si>
  <si>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</si>
  <si>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</si>
  <si>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</si>
  <si>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</si>
  <si>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</si>
  <si>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</si>
  <si>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</si>
  <si>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</si>
  <si>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</si>
  <si>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</si>
  <si>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</si>
  <si>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</si>
  <si>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</si>
  <si>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</si>
  <si>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</si>
  <si>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</si>
  <si>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</si>
  <si>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</si>
  <si>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</si>
  <si>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</si>
  <si>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</si>
  <si>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</si>
  <si>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</si>
  <si>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</si>
  <si>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</si>
  <si>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</si>
  <si>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</si>
  <si>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</si>
  <si>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</si>
  <si>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</si>
  <si>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</si>
  <si>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</si>
  <si>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Trust Information is only reported through December 31, 2012.  Waiting for update to June 30th.</t>
  </si>
  <si>
    <t>Clarksville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</si>
</sst>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115" zoomScaleNormal="115" workbookViewId="0">
      <pane xSplit="5" ySplit="3" topLeftCell="F653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910</v>
      </c>
      <c r="B2" s="21">
        <v>103</v>
      </c>
      <c r="C2" s="21">
        <v>103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114130.4+226.07</f>
        <v>114356.47</v>
      </c>
      <c r="G9" s="18"/>
      <c r="H9" s="18"/>
      <c r="I9" s="18"/>
      <c r="J9" s="67">
        <f>SUM(I438)</f>
        <v>100525.71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645.01</v>
      </c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115001.48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100525.71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1375.69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1375.69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100525.71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113625.79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113625.79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100525.71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115001.48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100525.71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289652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289652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44.04</v>
      </c>
      <c r="G95" s="18"/>
      <c r="H95" s="18"/>
      <c r="I95" s="18"/>
      <c r="J95" s="18">
        <v>575.9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24.39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68.430000000000007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575.9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289720.43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575.9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72231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102715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174946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174946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0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464666.43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575.9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>
        <v>241964.24</v>
      </c>
      <c r="I196" s="18"/>
      <c r="J196" s="18"/>
      <c r="K196" s="18"/>
      <c r="L196" s="19">
        <f>SUM(F196:K196)</f>
        <v>241964.24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>
        <f>2462.75+51.35</f>
        <v>2514.1</v>
      </c>
      <c r="I201" s="18"/>
      <c r="J201" s="18"/>
      <c r="K201" s="18"/>
      <c r="L201" s="19">
        <f t="shared" ref="L201:L207" si="0">SUM(F201:K201)</f>
        <v>2514.1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1912.5</v>
      </c>
      <c r="G203" s="18">
        <f>146.32+44.61</f>
        <v>190.93</v>
      </c>
      <c r="H203" s="18">
        <f>1030.46+402.42+13426.5</f>
        <v>14859.380000000001</v>
      </c>
      <c r="I203" s="18"/>
      <c r="J203" s="18"/>
      <c r="K203" s="18">
        <f>708.81</f>
        <v>708.81</v>
      </c>
      <c r="L203" s="19">
        <f t="shared" si="0"/>
        <v>17671.620000000003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27674.94</v>
      </c>
      <c r="I207" s="18"/>
      <c r="J207" s="18"/>
      <c r="K207" s="18"/>
      <c r="L207" s="19">
        <f t="shared" si="0"/>
        <v>27674.94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1912.5</v>
      </c>
      <c r="G210" s="41">
        <f t="shared" si="1"/>
        <v>190.93</v>
      </c>
      <c r="H210" s="41">
        <f t="shared" si="1"/>
        <v>287012.65999999997</v>
      </c>
      <c r="I210" s="41">
        <f t="shared" si="1"/>
        <v>0</v>
      </c>
      <c r="J210" s="41">
        <f t="shared" si="1"/>
        <v>0</v>
      </c>
      <c r="K210" s="41">
        <f t="shared" si="1"/>
        <v>708.81</v>
      </c>
      <c r="L210" s="41">
        <f t="shared" si="1"/>
        <v>289824.90000000002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100562.16</v>
      </c>
      <c r="I232" s="18"/>
      <c r="J232" s="18"/>
      <c r="K232" s="18"/>
      <c r="L232" s="19">
        <f>SUM(F232:K232)</f>
        <v>100562.16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900</v>
      </c>
      <c r="G239" s="18">
        <f>68.86+21</f>
        <v>89.86</v>
      </c>
      <c r="H239" s="18">
        <f>507.54+192.71+6391.26</f>
        <v>7091.51</v>
      </c>
      <c r="I239" s="18"/>
      <c r="J239" s="18"/>
      <c r="K239" s="18">
        <f>349.12+25</f>
        <v>374.12</v>
      </c>
      <c r="L239" s="19">
        <f t="shared" si="4"/>
        <v>8455.49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13055.74</v>
      </c>
      <c r="I243" s="18"/>
      <c r="J243" s="18"/>
      <c r="K243" s="18"/>
      <c r="L243" s="19">
        <f t="shared" si="4"/>
        <v>13055.74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900</v>
      </c>
      <c r="G246" s="41">
        <f t="shared" si="5"/>
        <v>89.86</v>
      </c>
      <c r="H246" s="41">
        <f t="shared" si="5"/>
        <v>120709.41</v>
      </c>
      <c r="I246" s="41">
        <f t="shared" si="5"/>
        <v>0</v>
      </c>
      <c r="J246" s="41">
        <f t="shared" si="5"/>
        <v>0</v>
      </c>
      <c r="K246" s="41">
        <f t="shared" si="5"/>
        <v>374.12</v>
      </c>
      <c r="L246" s="41">
        <f t="shared" si="5"/>
        <v>122073.39000000001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2812.5</v>
      </c>
      <c r="G256" s="41">
        <f t="shared" si="8"/>
        <v>280.79000000000002</v>
      </c>
      <c r="H256" s="41">
        <f t="shared" si="8"/>
        <v>407722.06999999995</v>
      </c>
      <c r="I256" s="41">
        <f t="shared" si="8"/>
        <v>0</v>
      </c>
      <c r="J256" s="41">
        <f t="shared" si="8"/>
        <v>0</v>
      </c>
      <c r="K256" s="41">
        <f t="shared" si="8"/>
        <v>1082.9299999999998</v>
      </c>
      <c r="L256" s="41">
        <f t="shared" si="8"/>
        <v>411898.29000000004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2812.5</v>
      </c>
      <c r="G270" s="42">
        <f t="shared" si="11"/>
        <v>280.79000000000002</v>
      </c>
      <c r="H270" s="42">
        <f t="shared" si="11"/>
        <v>407722.06999999995</v>
      </c>
      <c r="I270" s="42">
        <f t="shared" si="11"/>
        <v>0</v>
      </c>
      <c r="J270" s="42">
        <f t="shared" si="11"/>
        <v>0</v>
      </c>
      <c r="K270" s="42">
        <f t="shared" si="11"/>
        <v>1082.9299999999998</v>
      </c>
      <c r="L270" s="42">
        <f t="shared" si="11"/>
        <v>411898.29000000004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575.9</v>
      </c>
      <c r="I397" s="18"/>
      <c r="J397" s="24" t="s">
        <v>289</v>
      </c>
      <c r="K397" s="24" t="s">
        <v>289</v>
      </c>
      <c r="L397" s="56">
        <f t="shared" si="26"/>
        <v>575.9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575.9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575.9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575.9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575.9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100525.71</v>
      </c>
      <c r="H438" s="18"/>
      <c r="I438" s="56">
        <f t="shared" ref="I438:I444" si="33">SUM(F438:H438)</f>
        <v>100525.71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100525.71</v>
      </c>
      <c r="H445" s="13">
        <f>SUM(H438:H444)</f>
        <v>0</v>
      </c>
      <c r="I445" s="13">
        <f>SUM(I438:I444)</f>
        <v>100525.71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100525.71</v>
      </c>
      <c r="H458" s="18"/>
      <c r="I458" s="56">
        <f t="shared" si="34"/>
        <v>100525.71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100525.71</v>
      </c>
      <c r="H459" s="83">
        <f>SUM(H453:H458)</f>
        <v>0</v>
      </c>
      <c r="I459" s="83">
        <f>SUM(I453:I458)</f>
        <v>100525.71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100525.71</v>
      </c>
      <c r="H460" s="42">
        <f>H451+H459</f>
        <v>0</v>
      </c>
      <c r="I460" s="42">
        <f>I451+I459</f>
        <v>100525.71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60857.65</v>
      </c>
      <c r="G464" s="18"/>
      <c r="H464" s="18"/>
      <c r="I464" s="18"/>
      <c r="J464" s="18">
        <v>99949.8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464666.43</v>
      </c>
      <c r="G467" s="18"/>
      <c r="H467" s="18"/>
      <c r="I467" s="18"/>
      <c r="J467" s="18">
        <v>575.9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464666.43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575.9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411898.29</v>
      </c>
      <c r="G471" s="18"/>
      <c r="H471" s="18"/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411898.29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113625.78999999998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100525.7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>
        <v>51.35</v>
      </c>
      <c r="I520" s="18"/>
      <c r="J520" s="18"/>
      <c r="K520" s="18"/>
      <c r="L520" s="88">
        <f>SUM(F520:K520)</f>
        <v>51.35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0</v>
      </c>
      <c r="G523" s="108">
        <f t="shared" ref="G523:L523" si="36">SUM(G520:G522)</f>
        <v>0</v>
      </c>
      <c r="H523" s="108">
        <f t="shared" si="36"/>
        <v>51.35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51.35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1839</v>
      </c>
      <c r="I525" s="18"/>
      <c r="J525" s="18"/>
      <c r="K525" s="18"/>
      <c r="L525" s="88">
        <f>SUM(F525:K525)</f>
        <v>1839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1839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1839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4726</v>
      </c>
      <c r="I530" s="18"/>
      <c r="J530" s="18"/>
      <c r="K530" s="18"/>
      <c r="L530" s="88">
        <f>SUM(F530:K530)</f>
        <v>4726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4726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4726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0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6616.35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6616.35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51.35</v>
      </c>
      <c r="G548" s="87">
        <f>L525</f>
        <v>1839</v>
      </c>
      <c r="H548" s="87">
        <f>L530</f>
        <v>4726</v>
      </c>
      <c r="I548" s="87">
        <f>L535</f>
        <v>0</v>
      </c>
      <c r="J548" s="87">
        <f>L540</f>
        <v>0</v>
      </c>
      <c r="K548" s="87">
        <f>SUM(F548:J548)</f>
        <v>6616.35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51.35</v>
      </c>
      <c r="G551" s="89">
        <f t="shared" si="42"/>
        <v>1839</v>
      </c>
      <c r="H551" s="89">
        <f t="shared" si="42"/>
        <v>4726</v>
      </c>
      <c r="I551" s="89">
        <f t="shared" si="42"/>
        <v>0</v>
      </c>
      <c r="J551" s="89">
        <f t="shared" si="42"/>
        <v>0</v>
      </c>
      <c r="K551" s="89">
        <f t="shared" si="42"/>
        <v>6616.35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241964.24</v>
      </c>
      <c r="G574" s="18"/>
      <c r="H574" s="18">
        <v>85562.16</v>
      </c>
      <c r="I574" s="87">
        <f>SUM(F574:H574)</f>
        <v>327526.40000000002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v>15000</v>
      </c>
      <c r="I575" s="87">
        <f t="shared" ref="I575:I586" si="47">SUM(F575:H575)</f>
        <v>15000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27674.94</v>
      </c>
      <c r="I590" s="18"/>
      <c r="J590" s="18">
        <v>13055.74</v>
      </c>
      <c r="K590" s="104">
        <f t="shared" ref="K590:K596" si="48">SUM(H590:J590)</f>
        <v>40730.68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27674.94</v>
      </c>
      <c r="I597" s="108">
        <f>SUM(I590:I596)</f>
        <v>0</v>
      </c>
      <c r="J597" s="108">
        <f>SUM(J590:J596)</f>
        <v>13055.74</v>
      </c>
      <c r="K597" s="108">
        <f>SUM(K590:K596)</f>
        <v>40730.68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115001.48</v>
      </c>
      <c r="H616" s="109">
        <f>SUM(F51)</f>
        <v>115001.48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100525.71</v>
      </c>
      <c r="H620" s="109">
        <f>SUM(J51)</f>
        <v>100525.71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113625.79</v>
      </c>
      <c r="H621" s="109">
        <f>F475</f>
        <v>113625.78999999998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100525.71</v>
      </c>
      <c r="H625" s="109">
        <f>J475</f>
        <v>100525.7</v>
      </c>
      <c r="I625" s="140" t="s">
        <v>105</v>
      </c>
      <c r="J625" s="109">
        <f t="shared" si="50"/>
        <v>1.0000000009313226E-2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464666.43</v>
      </c>
      <c r="H626" s="104">
        <f>SUM(F467)</f>
        <v>464666.43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575.9</v>
      </c>
      <c r="H630" s="104">
        <f>SUM(J467)</f>
        <v>575.9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411898.29000000004</v>
      </c>
      <c r="H631" s="104">
        <f>SUM(F471)</f>
        <v>411898.29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575.9</v>
      </c>
      <c r="H636" s="164">
        <f>SUM(J467)</f>
        <v>575.9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100525.71</v>
      </c>
      <c r="H639" s="104">
        <f>SUM(G460)</f>
        <v>100525.71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100525.71</v>
      </c>
      <c r="H641" s="104">
        <f>SUM(I460)</f>
        <v>100525.71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575.9</v>
      </c>
      <c r="H643" s="104">
        <f>H407</f>
        <v>575.9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575.9</v>
      </c>
      <c r="H645" s="104">
        <f>L407</f>
        <v>575.9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40730.68</v>
      </c>
      <c r="H646" s="104">
        <f>L207+L225+L243</f>
        <v>40730.68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27674.94</v>
      </c>
      <c r="H648" s="104">
        <f>H597</f>
        <v>27674.94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13055.74</v>
      </c>
      <c r="H650" s="104">
        <f>J597</f>
        <v>13055.74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1.0000000009313226E-2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289824.90000000002</v>
      </c>
      <c r="G659" s="19">
        <f>(L228+L308+L358)</f>
        <v>0</v>
      </c>
      <c r="H659" s="19">
        <f>(L246+L327+L359)</f>
        <v>122073.39000000001</v>
      </c>
      <c r="I659" s="19">
        <f>SUM(F659:H659)</f>
        <v>411898.29000000004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27674.94</v>
      </c>
      <c r="G661" s="19">
        <f>(L225+L305)-(J225+J305)</f>
        <v>0</v>
      </c>
      <c r="H661" s="19">
        <f>(L243+L324)-(J243+J324)</f>
        <v>13055.74</v>
      </c>
      <c r="I661" s="19">
        <f>SUM(F661:H661)</f>
        <v>40730.68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241964.24</v>
      </c>
      <c r="G662" s="199">
        <f>SUM(G574:G586)+SUM(I601:I603)+L611</f>
        <v>0</v>
      </c>
      <c r="H662" s="199">
        <f>SUM(H574:H586)+SUM(J601:J603)+L612</f>
        <v>100562.16</v>
      </c>
      <c r="I662" s="19">
        <f>SUM(F662:H662)</f>
        <v>342526.4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20185.72000000003</v>
      </c>
      <c r="G663" s="19">
        <f>G659-SUM(G660:G662)</f>
        <v>0</v>
      </c>
      <c r="H663" s="19">
        <f>H659-SUM(H660:H662)</f>
        <v>8455.4900000000052</v>
      </c>
      <c r="I663" s="19">
        <f>I659-SUM(I660:I662)</f>
        <v>28641.210000000021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/>
      <c r="G664" s="248"/>
      <c r="H664" s="248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>
        <v>-20185.72</v>
      </c>
      <c r="G668" s="18"/>
      <c r="H668" s="18">
        <v>-8455.49</v>
      </c>
      <c r="I668" s="19">
        <f>SUM(F668:H668)</f>
        <v>-28641.21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copies="4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Clarksville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0</v>
      </c>
      <c r="C9" s="229">
        <f>'DOE25'!G196+'DOE25'!G214+'DOE25'!G232+'DOE25'!G275+'DOE25'!G294+'DOE25'!G313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0</v>
      </c>
      <c r="C18" s="229">
        <f>'DOE25'!G197+'DOE25'!G215+'DOE25'!G233+'DOE25'!G276+'DOE25'!G295+'DOE25'!G314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Clarksville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342526.4</v>
      </c>
      <c r="D5" s="20">
        <f>SUM('DOE25'!L196:L199)+SUM('DOE25'!L214:L217)+SUM('DOE25'!L232:L235)-F5-G5</f>
        <v>342526.4</v>
      </c>
      <c r="E5" s="243"/>
      <c r="F5" s="255">
        <f>SUM('DOE25'!J196:J199)+SUM('DOE25'!J214:J217)+SUM('DOE25'!J232:J235)</f>
        <v>0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2514.1</v>
      </c>
      <c r="D6" s="20">
        <f>'DOE25'!L201+'DOE25'!L219+'DOE25'!L237-F6-G6</f>
        <v>2514.1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'DOE25'!L202+'DOE25'!L220+'DOE25'!L238-F7-G7</f>
        <v>0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13676.760000000002</v>
      </c>
      <c r="D8" s="243"/>
      <c r="E8" s="20">
        <f>'DOE25'!L203+'DOE25'!L221+'DOE25'!L239-F8-G8-D9-D11</f>
        <v>12593.830000000002</v>
      </c>
      <c r="F8" s="255">
        <f>'DOE25'!J203+'DOE25'!J221+'DOE25'!J239</f>
        <v>0</v>
      </c>
      <c r="G8" s="53">
        <f>'DOE25'!K203+'DOE25'!K221+'DOE25'!K239</f>
        <v>1082.9299999999998</v>
      </c>
      <c r="H8" s="259"/>
    </row>
    <row r="9" spans="1:9" x14ac:dyDescent="0.2">
      <c r="A9" s="32">
        <v>2310</v>
      </c>
      <c r="B9" t="s">
        <v>818</v>
      </c>
      <c r="C9" s="245">
        <f t="shared" si="0"/>
        <v>6309.35</v>
      </c>
      <c r="D9" s="244">
        <v>6309.35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216.9</v>
      </c>
      <c r="D10" s="243"/>
      <c r="E10" s="244">
        <v>216.9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6141</v>
      </c>
      <c r="D11" s="244">
        <v>6141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'DOE25'!L204+'DOE25'!L222+'DOE25'!L240-F12-G12</f>
        <v>0</v>
      </c>
      <c r="E12" s="243"/>
      <c r="F12" s="255">
        <f>'DOE25'!J204+'DOE25'!J222+'DOE25'!J240</f>
        <v>0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'DOE25'!L206+'DOE25'!L224+'DOE25'!L242-F14-G14</f>
        <v>0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40730.68</v>
      </c>
      <c r="D15" s="20">
        <f>'DOE25'!L207+'DOE25'!L225+'DOE25'!L243-F15-G15</f>
        <v>40730.68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'DOE25'!L357+'DOE25'!L358+'DOE25'!L359-'DOE25'!I366-F29-G29</f>
        <v>0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'DOE25'!L289+'DOE25'!L308+'DOE25'!L327+'DOE25'!L332+'DOE25'!L333+'DOE25'!L334-F31-G31</f>
        <v>0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398221.52999999997</v>
      </c>
      <c r="E33" s="246">
        <f>SUM(E5:E31)</f>
        <v>12810.730000000001</v>
      </c>
      <c r="F33" s="246">
        <f>SUM(F5:F31)</f>
        <v>0</v>
      </c>
      <c r="G33" s="246">
        <f>SUM(G5:G31)</f>
        <v>1082.9299999999998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12810.730000000001</v>
      </c>
      <c r="E35" s="249"/>
    </row>
    <row r="36" spans="2:8" ht="12" thickTop="1" x14ac:dyDescent="0.2">
      <c r="B36" t="s">
        <v>815</v>
      </c>
      <c r="D36" s="20">
        <f>D33</f>
        <v>398221.52999999997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Clarksville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114356.47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100525.71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645.01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115001.48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100525.71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1375.69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1375.69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100525.71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113625.79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113625.79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100525.71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115001.48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100525.71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289652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44.04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575.9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24.39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68.430000000000007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575.9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289720.43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575.9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72231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102715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174946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174946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0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464666.43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575.9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342526.4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0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342526.4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2514.1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26127.11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40730.68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69371.89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575.9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-575.9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411898.29000000004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copies="4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Clarksville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342526</v>
      </c>
      <c r="D10" s="182">
        <f>ROUND((C10/$C$28)*100,1)</f>
        <v>83.2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0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2514</v>
      </c>
      <c r="D15" s="182">
        <f t="shared" ref="D15:D27" si="0">ROUND((C15/$C$28)*100,1)</f>
        <v>0.6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26127</v>
      </c>
      <c r="D17" s="182">
        <f t="shared" si="0"/>
        <v>6.3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40731</v>
      </c>
      <c r="D21" s="182">
        <f t="shared" si="0"/>
        <v>9.9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411898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411898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289652</v>
      </c>
      <c r="D35" s="182">
        <f t="shared" ref="D35:D40" si="1">ROUND((C35/$C$41)*100,1)</f>
        <v>62.3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644.3300000000163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174946</v>
      </c>
      <c r="D37" s="182">
        <f t="shared" si="1"/>
        <v>37.6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0</v>
      </c>
      <c r="D39" s="182">
        <f t="shared" si="1"/>
        <v>0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465242.33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Clarksville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909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2013-08-29T12:10:54Z</cp:lastPrinted>
  <dcterms:created xsi:type="dcterms:W3CDTF">1997-12-04T19:04:30Z</dcterms:created>
  <dcterms:modified xsi:type="dcterms:W3CDTF">2013-08-29T12:11:15Z</dcterms:modified>
</cp:coreProperties>
</file>