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H575" i="1" l="1"/>
  <c r="G575" i="1"/>
  <c r="F575" i="1"/>
  <c r="F240" i="1" l="1"/>
  <c r="H240" i="1"/>
  <c r="H222" i="1"/>
  <c r="F222" i="1"/>
  <c r="F204" i="1"/>
  <c r="H204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L221" i="1"/>
  <c r="L239" i="1"/>
  <c r="C16" i="10" s="1"/>
  <c r="F12" i="13"/>
  <c r="G12" i="13"/>
  <c r="L205" i="1"/>
  <c r="L223" i="1"/>
  <c r="C18" i="10" s="1"/>
  <c r="L241" i="1"/>
  <c r="F14" i="13"/>
  <c r="G14" i="13"/>
  <c r="L207" i="1"/>
  <c r="D14" i="13" s="1"/>
  <c r="C14" i="13" s="1"/>
  <c r="L225" i="1"/>
  <c r="L243" i="1"/>
  <c r="F15" i="13"/>
  <c r="G15" i="13"/>
  <c r="L208" i="1"/>
  <c r="G649" i="1" s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H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A40" i="12" s="1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0" i="10"/>
  <c r="C12" i="10"/>
  <c r="C15" i="10"/>
  <c r="C19" i="10"/>
  <c r="L250" i="1"/>
  <c r="L332" i="1"/>
  <c r="L254" i="1"/>
  <c r="C25" i="10"/>
  <c r="L268" i="1"/>
  <c r="L269" i="1"/>
  <c r="C143" i="2" s="1"/>
  <c r="L349" i="1"/>
  <c r="L350" i="1"/>
  <c r="I665" i="1"/>
  <c r="I670" i="1"/>
  <c r="F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C57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C62" i="2" s="1"/>
  <c r="C63" i="2" s="1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C113" i="2"/>
  <c r="E113" i="2"/>
  <c r="E114" i="2"/>
  <c r="D115" i="2"/>
  <c r="F115" i="2"/>
  <c r="G115" i="2"/>
  <c r="C118" i="2"/>
  <c r="E118" i="2"/>
  <c r="E119" i="2"/>
  <c r="E120" i="2"/>
  <c r="C122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G460" i="1"/>
  <c r="G461" i="1" s="1"/>
  <c r="H640" i="1" s="1"/>
  <c r="J640" i="1" s="1"/>
  <c r="H460" i="1"/>
  <c r="F461" i="1"/>
  <c r="H461" i="1"/>
  <c r="H641" i="1" s="1"/>
  <c r="F470" i="1"/>
  <c r="G470" i="1"/>
  <c r="H470" i="1"/>
  <c r="H476" i="1" s="1"/>
  <c r="H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G641" i="1"/>
  <c r="J641" i="1" s="1"/>
  <c r="G643" i="1"/>
  <c r="J643" i="1" s="1"/>
  <c r="H643" i="1"/>
  <c r="G644" i="1"/>
  <c r="H644" i="1"/>
  <c r="G645" i="1"/>
  <c r="H647" i="1"/>
  <c r="G650" i="1"/>
  <c r="G651" i="1"/>
  <c r="G652" i="1"/>
  <c r="H652" i="1"/>
  <c r="G653" i="1"/>
  <c r="H653" i="1"/>
  <c r="G654" i="1"/>
  <c r="H654" i="1"/>
  <c r="H655" i="1"/>
  <c r="C26" i="10"/>
  <c r="L290" i="1"/>
  <c r="D12" i="13"/>
  <c r="C12" i="13" s="1"/>
  <c r="D7" i="13"/>
  <c r="C7" i="13" s="1"/>
  <c r="D18" i="2"/>
  <c r="D50" i="2"/>
  <c r="F18" i="2"/>
  <c r="E103" i="2"/>
  <c r="D91" i="2"/>
  <c r="G62" i="2"/>
  <c r="E13" i="13"/>
  <c r="C13" i="13" s="1"/>
  <c r="E78" i="2"/>
  <c r="J257" i="1"/>
  <c r="J271" i="1" s="1"/>
  <c r="H112" i="1"/>
  <c r="F112" i="1"/>
  <c r="J639" i="1"/>
  <c r="L433" i="1"/>
  <c r="D81" i="2"/>
  <c r="I169" i="1"/>
  <c r="H169" i="1"/>
  <c r="G552" i="1"/>
  <c r="J644" i="1"/>
  <c r="J476" i="1"/>
  <c r="H626" i="1" s="1"/>
  <c r="I476" i="1"/>
  <c r="H625" i="1" s="1"/>
  <c r="J625" i="1" s="1"/>
  <c r="G476" i="1"/>
  <c r="H623" i="1" s="1"/>
  <c r="J623" i="1" s="1"/>
  <c r="J140" i="1"/>
  <c r="F571" i="1"/>
  <c r="K549" i="1"/>
  <c r="G22" i="2"/>
  <c r="K545" i="1"/>
  <c r="H140" i="1"/>
  <c r="A13" i="12"/>
  <c r="H571" i="1"/>
  <c r="J545" i="1"/>
  <c r="H338" i="1"/>
  <c r="H352" i="1" s="1"/>
  <c r="F338" i="1"/>
  <c r="F352" i="1" s="1"/>
  <c r="G192" i="1"/>
  <c r="H192" i="1"/>
  <c r="L309" i="1"/>
  <c r="J636" i="1"/>
  <c r="L565" i="1"/>
  <c r="J617" i="1" l="1"/>
  <c r="C18" i="2"/>
  <c r="J622" i="1"/>
  <c r="C91" i="2"/>
  <c r="C78" i="2"/>
  <c r="C81" i="2" s="1"/>
  <c r="K598" i="1"/>
  <c r="G647" i="1" s="1"/>
  <c r="J647" i="1" s="1"/>
  <c r="J651" i="1"/>
  <c r="J649" i="1"/>
  <c r="H545" i="1"/>
  <c r="F552" i="1"/>
  <c r="G257" i="1"/>
  <c r="G271" i="1" s="1"/>
  <c r="L247" i="1"/>
  <c r="H660" i="1" s="1"/>
  <c r="H664" i="1" s="1"/>
  <c r="H672" i="1" s="1"/>
  <c r="C6" i="10" s="1"/>
  <c r="C17" i="10"/>
  <c r="H257" i="1"/>
  <c r="H271" i="1" s="1"/>
  <c r="I257" i="1"/>
  <c r="I271" i="1" s="1"/>
  <c r="E8" i="13"/>
  <c r="C8" i="13" s="1"/>
  <c r="F257" i="1"/>
  <c r="F271" i="1" s="1"/>
  <c r="C11" i="10"/>
  <c r="L229" i="1"/>
  <c r="G660" i="1" s="1"/>
  <c r="G664" i="1" s="1"/>
  <c r="C124" i="2"/>
  <c r="F662" i="1"/>
  <c r="C21" i="10"/>
  <c r="D15" i="13"/>
  <c r="C15" i="13" s="1"/>
  <c r="I662" i="1"/>
  <c r="C16" i="13"/>
  <c r="E128" i="2"/>
  <c r="E115" i="2"/>
  <c r="D5" i="13"/>
  <c r="C5" i="13" s="1"/>
  <c r="F22" i="13"/>
  <c r="C22" i="13" s="1"/>
  <c r="K550" i="1"/>
  <c r="D29" i="13"/>
  <c r="C29" i="13" s="1"/>
  <c r="G624" i="1"/>
  <c r="J624" i="1" s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I661" i="1" s="1"/>
  <c r="L211" i="1"/>
  <c r="C20" i="10"/>
  <c r="L362" i="1"/>
  <c r="C35" i="10"/>
  <c r="C36" i="10" s="1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H648" i="1"/>
  <c r="J648" i="1" s="1"/>
  <c r="J652" i="1"/>
  <c r="G571" i="1"/>
  <c r="I434" i="1"/>
  <c r="G434" i="1"/>
  <c r="E104" i="2"/>
  <c r="I663" i="1"/>
  <c r="C27" i="10"/>
  <c r="G635" i="1"/>
  <c r="J635" i="1" s="1"/>
  <c r="I461" i="1" l="1"/>
  <c r="H642" i="1" s="1"/>
  <c r="J642" i="1"/>
  <c r="C104" i="2"/>
  <c r="F193" i="1"/>
  <c r="G627" i="1" s="1"/>
  <c r="J627" i="1" s="1"/>
  <c r="C39" i="10"/>
  <c r="K552" i="1"/>
  <c r="H667" i="1"/>
  <c r="E33" i="13"/>
  <c r="D35" i="13" s="1"/>
  <c r="G672" i="1"/>
  <c r="C5" i="10" s="1"/>
  <c r="G667" i="1"/>
  <c r="L257" i="1"/>
  <c r="L271" i="1" s="1"/>
  <c r="G632" i="1" s="1"/>
  <c r="J632" i="1" s="1"/>
  <c r="F660" i="1"/>
  <c r="C28" i="10"/>
  <c r="D24" i="10" s="1"/>
  <c r="L545" i="1"/>
  <c r="C115" i="2"/>
  <c r="C25" i="13"/>
  <c r="H33" i="13"/>
  <c r="C128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3" i="10" l="1"/>
  <c r="D21" i="10"/>
  <c r="D26" i="10"/>
  <c r="D25" i="10"/>
  <c r="D20" i="10"/>
  <c r="D11" i="10"/>
  <c r="D22" i="10"/>
  <c r="D10" i="10"/>
  <c r="D15" i="10"/>
  <c r="D19" i="10"/>
  <c r="C30" i="10"/>
  <c r="D16" i="10"/>
  <c r="D23" i="10"/>
  <c r="C145" i="2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67" i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<sst xmlns="http://schemas.openxmlformats.org/spreadsheetml/2006/main" count="3954" uniqueCount="912">
  <si>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</si>
  <si>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</si>
  <si>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</si>
  <si>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</si>
  <si>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</si>
  <si>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</si>
  <si>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</si>
  <si>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</si>
  <si>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</si>
  <si>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</si>
  <si>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</si>
  <si>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</si>
  <si>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</si>
  <si>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</si>
  <si>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</si>
  <si>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</si>
  <si>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</si>
  <si>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</si>
  <si>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</si>
  <si>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</si>
  <si>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</si>
  <si>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</si>
  <si>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</si>
  <si>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</si>
  <si>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</si>
  <si>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</si>
  <si>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</si>
  <si>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</si>
  <si>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</si>
  <si>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</si>
  <si>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</si>
  <si>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</si>
  <si>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</si>
  <si>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</si>
  <si>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</si>
  <si>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</si>
  <si>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</si>
  <si>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</si>
  <si>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</si>
  <si>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</si>
  <si>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</si>
  <si>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</si>
  <si>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</si>
  <si>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</si>
  <si>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</si>
  <si>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</si>
  <si>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</si>
  <si>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</si>
  <si>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</si>
  <si>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</si>
  <si>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</si>
  <si>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</si>
  <si>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</si>
  <si>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</si>
  <si>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</si>
  <si>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</si>
  <si>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</si>
  <si>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</si>
  <si>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</si>
  <si>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</si>
  <si>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</si>
  <si>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</si>
  <si>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</si>
  <si>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</si>
  <si>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</si>
  <si>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</si>
  <si>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</si>
  <si>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</si>
  <si>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</si>
  <si>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</si>
  <si>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</si>
  <si>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</si>
  <si>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</si>
  <si>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</si>
  <si>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</si>
  <si>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</si>
  <si>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</si>
  <si>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</si>
  <si>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</si>
  <si>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</si>
  <si>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</si>
  <si>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</si>
  <si>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</si>
  <si>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</si>
  <si>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</si>
  <si>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</si>
  <si>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</si>
  <si>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</si>
  <si>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</si>
  <si>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</si>
  <si>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</si>
  <si>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</si>
  <si>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</si>
  <si>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</si>
  <si>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</si>
  <si>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</si>
  <si>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</si>
  <si>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</si>
  <si>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</si>
  <si>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</si>
  <si>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</si>
  <si>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</si>
  <si>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</si>
  <si>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</si>
  <si>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</si>
  <si>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</si>
  <si>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</si>
  <si>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</si>
  <si>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</si>
  <si>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</si>
  <si>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</si>
  <si>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</si>
  <si>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</si>
  <si>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</si>
  <si>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</si>
  <si>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</si>
  <si>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</si>
  <si>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</si>
  <si>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</si>
  <si>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</si>
  <si>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</si>
  <si>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</si>
  <si>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</si>
  <si>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</si>
  <si>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</si>
  <si>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</si>
  <si>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</si>
  <si>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</si>
  <si>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</si>
  <si>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</si>
  <si>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</si>
  <si>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</si>
  <si>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</si>
  <si>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</si>
  <si>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</si>
  <si>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</si>
  <si>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</si>
  <si>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</si>
  <si>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</si>
  <si>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</si>
  <si>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</si>
  <si>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</si>
  <si>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</si>
  <si>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</si>
  <si>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</si>
  <si>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</si>
  <si>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</si>
  <si>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</si>
  <si>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</si>
  <si>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</si>
  <si>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</si>
  <si>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</si>
  <si>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</si>
  <si>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</si>
  <si>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</si>
  <si>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</si>
  <si>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</si>
  <si>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</si>
  <si>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</si>
  <si>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</si>
  <si>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</si>
  <si>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</si>
  <si>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</si>
  <si>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</si>
  <si>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</si>
  <si>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</si>
  <si>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</si>
  <si>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</si>
  <si>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</si>
  <si>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</si>
  <si>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</si>
  <si>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</si>
  <si>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</si>
  <si>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</si>
  <si>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</si>
  <si>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</si>
  <si>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</si>
  <si>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</si>
  <si>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</si>
  <si>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</si>
  <si>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</si>
  <si>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</si>
  <si>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</si>
  <si>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</si>
  <si>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</si>
  <si>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</si>
  <si>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</si>
  <si>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</si>
  <si>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</si>
  <si>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</si>
  <si>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</si>
  <si>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</si>
  <si>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</si>
  <si>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</si>
  <si>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</si>
  <si>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</si>
  <si>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</si>
  <si>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</si>
  <si>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</si>
  <si>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</si>
  <si>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</si>
  <si>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</si>
  <si>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</si>
  <si>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</si>
  <si>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</si>
  <si>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</si>
  <si>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</si>
  <si>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</si>
  <si>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</si>
  <si>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</si>
  <si>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</si>
  <si>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</si>
  <si>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</si>
  <si>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</si>
  <si>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</si>
  <si>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</si>
  <si>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</si>
  <si>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</si>
  <si>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</si>
  <si>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</si>
  <si>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</si>
  <si>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</si>
  <si>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</si>
  <si>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</si>
  <si>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</si>
  <si>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</si>
  <si>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</si>
  <si>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</si>
  <si>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</si>
  <si>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</si>
  <si>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</si>
  <si>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</si>
  <si>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</si>
  <si>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</si>
  <si>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</si>
  <si>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</si>
  <si>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</si>
  <si>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</si>
  <si>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</si>
  <si>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</si>
  <si>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</si>
  <si>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</si>
  <si>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</si>
  <si>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</si>
  <si>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</si>
  <si>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</si>
  <si>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</si>
  <si>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</si>
  <si>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</si>
  <si>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</si>
  <si>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</si>
  <si>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</si>
  <si>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</si>
  <si>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</si>
  <si>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</si>
  <si>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</si>
  <si>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</si>
  <si>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</si>
  <si>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</si>
  <si>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</si>
  <si>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</si>
  <si>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</si>
  <si>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</si>
  <si>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</si>
  <si>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</si>
  <si>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</si>
  <si>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</si>
  <si>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</si>
  <si>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</si>
  <si>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</si>
  <si>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</si>
  <si>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</si>
  <si>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</si>
  <si>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</si>
  <si>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</si>
  <si>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</si>
  <si>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</si>
  <si>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</si>
  <si>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</si>
  <si>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</si>
  <si>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</si>
  <si>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</si>
  <si>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</si>
  <si>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</si>
  <si>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</si>
  <si>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</si>
  <si>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</si>
  <si>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</si>
  <si>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</si>
  <si>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</si>
  <si>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</si>
  <si>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</si>
  <si>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</si>
  <si>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</si>
  <si>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</si>
  <si>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</si>
  <si>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</si>
  <si>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</si>
  <si>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</si>
  <si>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</si>
  <si>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</si>
  <si>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</si>
  <si>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</si>
  <si>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</si>
  <si>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</si>
  <si>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</si>
  <si>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</si>
  <si>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</si>
  <si>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</si>
  <si>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</si>
  <si>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</si>
  <si>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</si>
  <si>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</si>
  <si>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</si>
  <si>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</si>
  <si>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</si>
  <si>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</si>
  <si>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</si>
  <si>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</si>
  <si>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</si>
  <si>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</si>
  <si>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</si>
  <si>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</si>
  <si>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</si>
  <si>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</si>
  <si>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</si>
  <si>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</si>
  <si>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</si>
  <si>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</si>
  <si>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</si>
  <si>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</si>
  <si>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</si>
  <si>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</si>
  <si>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</si>
  <si>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</si>
  <si>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</si>
  <si>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</si>
  <si>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</si>
  <si>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</si>
  <si>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</si>
  <si>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</si>
  <si>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</si>
  <si>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</si>
  <si>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</si>
  <si>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</si>
  <si>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</si>
  <si>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</si>
  <si>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</si>
  <si>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</si>
  <si>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</si>
  <si>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</si>
  <si>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</si>
  <si>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</si>
  <si>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</si>
  <si>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</si>
  <si>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</si>
  <si>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</si>
  <si>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</si>
  <si>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</si>
  <si>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</si>
  <si>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</si>
  <si>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</si>
  <si>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</si>
  <si>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</si>
  <si>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</si>
  <si>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</si>
  <si>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</si>
  <si>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</si>
  <si>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</si>
  <si>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</si>
  <si>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</si>
  <si>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</si>
  <si>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</si>
  <si>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</si>
  <si>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</si>
  <si>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</si>
  <si>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</si>
  <si>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</si>
  <si>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</si>
  <si>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</si>
  <si>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</si>
  <si>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</si>
  <si>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</si>
  <si>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</si>
  <si>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</si>
  <si>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</si>
  <si>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</si>
  <si>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</si>
  <si>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</si>
  <si>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</si>
  <si>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</si>
  <si>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</si>
  <si>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</si>
  <si>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</si>
  <si>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</si>
  <si>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</si>
  <si>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</si>
  <si>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</si>
  <si>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</si>
  <si>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</si>
  <si>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</si>
  <si>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</si>
  <si>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</si>
  <si>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</si>
  <si>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</si>
  <si>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</si>
  <si>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</si>
  <si>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</si>
  <si>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</si>
  <si>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</si>
  <si>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</si>
  <si>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</si>
  <si>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</si>
  <si>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</si>
  <si>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</si>
  <si>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</si>
  <si>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</si>
  <si>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</si>
  <si>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</si>
  <si>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</si>
  <si>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</si>
  <si>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</si>
  <si>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</si>
  <si>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</si>
  <si>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</si>
  <si>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</si>
  <si>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</si>
  <si>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</si>
  <si>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</si>
  <si>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</si>
  <si>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</si>
  <si>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</si>
  <si>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</si>
  <si>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</si>
  <si>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</si>
  <si>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</si>
  <si>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</si>
  <si>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</si>
  <si>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</si>
  <si>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</si>
  <si>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</si>
  <si>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</si>
  <si>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</si>
  <si>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</si>
  <si>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</si>
  <si>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</si>
  <si>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</si>
  <si>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</si>
  <si>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</si>
  <si>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</si>
  <si>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</si>
  <si>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</si>
  <si>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</si>
  <si>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</si>
  <si>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</si>
  <si>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</si>
  <si>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</si>
  <si>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</si>
  <si>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</si>
  <si>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</si>
  <si>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</si>
  <si>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</si>
  <si>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</si>
  <si>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</si>
  <si>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</si>
  <si>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</si>
  <si>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</si>
  <si>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</si>
  <si>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</si>
  <si>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</si>
  <si>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</si>
  <si>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</si>
  <si>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</si>
  <si>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</si>
  <si>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</si>
  <si>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</si>
  <si>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</si>
  <si>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</si>
  <si>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</si>
  <si>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</si>
  <si>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</si>
  <si>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</si>
  <si>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</si>
  <si>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</si>
  <si>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</si>
  <si>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</si>
  <si>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</si>
  <si>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</si>
  <si>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</si>
  <si>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</si>
  <si>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</si>
  <si>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</si>
  <si>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</si>
  <si>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</si>
  <si>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</si>
  <si>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</si>
  <si>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</si>
  <si>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</si>
  <si>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</si>
  <si>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</si>
  <si>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</si>
  <si>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</si>
  <si>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</si>
  <si>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</si>
  <si>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</si>
  <si>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</si>
  <si>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</si>
  <si>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</si>
  <si>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</si>
  <si>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</si>
  <si>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</si>
  <si>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</si>
  <si>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</si>
  <si>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</si>
  <si>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</si>
  <si>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</si>
  <si>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</si>
  <si>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</si>
  <si>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</si>
  <si>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</si>
  <si>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</si>
  <si>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</si>
  <si>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</si>
  <si>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</si>
  <si>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</si>
  <si>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</si>
  <si>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</si>
  <si>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</si>
  <si>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</si>
  <si>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</si>
  <si>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</si>
  <si>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</si>
  <si>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</si>
  <si>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</si>
  <si>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</si>
  <si>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</si>
  <si>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</si>
  <si>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</si>
  <si>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</si>
  <si>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</si>
  <si>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</si>
  <si>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</si>
  <si>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</si>
  <si>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</si>
  <si>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</si>
  <si>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</si>
  <si>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</si>
  <si>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</si>
  <si>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</si>
  <si>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</si>
  <si>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</si>
  <si>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</si>
  <si>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</si>
  <si>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</si>
  <si>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</si>
  <si>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</si>
  <si>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</si>
  <si>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</si>
  <si>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</si>
  <si>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</si>
  <si>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</si>
  <si>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</si>
  <si>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</si>
  <si>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</si>
  <si>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</si>
  <si>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</si>
  <si>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</si>
  <si>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</si>
  <si>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</si>
  <si>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</si>
  <si>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</si>
  <si>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</si>
  <si>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</si>
  <si>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</si>
  <si>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</si>
  <si>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</si>
  <si>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</si>
  <si>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</si>
  <si>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</si>
  <si>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</si>
  <si>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</si>
  <si>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</si>
  <si>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</si>
  <si>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</si>
  <si>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</si>
  <si>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</si>
  <si>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</si>
  <si>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</si>
  <si>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</si>
  <si>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</si>
  <si>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</si>
  <si>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</si>
  <si>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</si>
  <si>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</si>
  <si>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</si>
  <si>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</si>
  <si>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</si>
  <si>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</si>
  <si>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</si>
  <si>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</si>
  <si>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</si>
  <si>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</si>
  <si>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</si>
  <si>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</si>
  <si>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</si>
  <si>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</si>
  <si>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</si>
  <si>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</si>
  <si>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</si>
  <si>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</si>
  <si>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</si>
  <si>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</si>
  <si>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</si>
  <si>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</si>
  <si>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</si>
  <si>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</si>
  <si>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</si>
  <si>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</si>
  <si>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</si>
  <si>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</si>
  <si>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</si>
  <si>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</si>
  <si>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</si>
  <si>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</si>
  <si>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</si>
  <si>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</si>
  <si>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</si>
  <si>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</si>
  <si>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</si>
  <si>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</si>
  <si>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</si>
  <si>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</si>
  <si>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</si>
  <si>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</si>
  <si>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</si>
  <si>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</si>
  <si>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</si>
  <si>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</si>
  <si>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</si>
  <si>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</si>
  <si>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</si>
  <si>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</si>
  <si>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</si>
  <si>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</si>
  <si>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</si>
  <si>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</si>
  <si>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</si>
  <si>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</si>
  <si>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</si>
  <si>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</si>
  <si>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</si>
  <si>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</si>
  <si>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</si>
  <si>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</si>
  <si>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</si>
  <si>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</si>
  <si>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</si>
  <si>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</si>
  <si>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</si>
  <si>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</si>
  <si>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</si>
  <si>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</si>
  <si>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</si>
  <si>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</si>
  <si>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</si>
  <si>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</si>
  <si>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</si>
  <si>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</si>
  <si>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</si>
  <si>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</si>
  <si>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</si>
  <si>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</si>
  <si>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</si>
  <si>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</si>
  <si>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</si>
  <si>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</si>
  <si>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</si>
  <si>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</si>
  <si>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</si>
  <si>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</si>
  <si>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</si>
  <si>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</si>
  <si>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</si>
  <si>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</si>
  <si>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</si>
  <si>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</si>
  <si>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</si>
  <si>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</si>
  <si>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</si>
  <si>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</si>
  <si>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</si>
  <si>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</si>
  <si>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</si>
  <si>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</si>
  <si>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</si>
  <si>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</si>
  <si>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</si>
  <si>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</si>
  <si>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</si>
  <si>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</si>
  <si>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</si>
  <si>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</si>
  <si>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</si>
  <si>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</si>
  <si>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</si>
  <si>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</si>
  <si>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</si>
  <si>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</si>
  <si>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</si>
  <si>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</si>
  <si>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</si>
  <si>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</si>
  <si>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</si>
  <si>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</si>
  <si>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</si>
  <si>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</si>
  <si>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</si>
  <si>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</si>
  <si>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</si>
  <si>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</si>
  <si>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</si>
  <si>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</si>
  <si>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</si>
  <si>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</si>
  <si>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</si>
  <si>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</si>
  <si>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</si>
  <si>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</si>
  <si>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</si>
  <si>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</si>
  <si>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</si>
  <si>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</si>
  <si>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</si>
  <si>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</si>
  <si>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</si>
  <si>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</si>
  <si>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</si>
  <si>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</si>
  <si>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</si>
  <si>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</si>
  <si>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</si>
  <si>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</si>
  <si>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</si>
  <si>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</si>
  <si>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</si>
  <si>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</si>
  <si>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</si>
  <si>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</si>
  <si>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</si>
  <si>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</si>
  <si>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</si>
  <si>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</si>
  <si>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</si>
  <si>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</si>
  <si>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</si>
  <si>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</si>
  <si>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</si>
  <si>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</si>
  <si>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</si>
  <si>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</si>
  <si>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</si>
  <si>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</si>
  <si>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</si>
  <si>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</si>
  <si>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</si>
  <si>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</si>
  <si>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</si>
  <si>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</si>
  <si>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</si>
  <si>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</si>
  <si>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</si>
  <si>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</si>
  <si>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</si>
  <si>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</si>
  <si>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</si>
  <si>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</si>
  <si>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</si>
  <si>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</si>
  <si>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</si>
  <si>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</si>
  <si>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</si>
  <si>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</si>
  <si>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</si>
  <si>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</si>
  <si>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</si>
  <si>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</si>
  <si>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</si>
  <si>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</si>
  <si>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</si>
  <si>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</si>
  <si>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</si>
  <si>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</si>
  <si>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</si>
  <si>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</si>
  <si>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</si>
  <si>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</si>
  <si>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</si>
  <si>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</si>
  <si>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</si>
  <si>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</si>
  <si>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</si>
  <si>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</si>
  <si>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</si>
  <si>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</si>
  <si>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</si>
  <si>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</si>
  <si>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</si>
  <si>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</si>
  <si>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</si>
  <si>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</si>
  <si>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</si>
  <si>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</si>
  <si>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</si>
  <si>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</si>
  <si>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</si>
  <si>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</si>
  <si>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</si>
  <si>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</si>
  <si>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</si>
  <si>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</si>
  <si>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</si>
  <si>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</si>
  <si>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</si>
  <si>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</si>
  <si>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</si>
  <si>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</si>
  <si>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</si>
  <si>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</si>
  <si>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</si>
  <si>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</si>
  <si>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</si>
  <si>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</si>
  <si>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</si>
  <si>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</si>
  <si>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</si>
  <si>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</si>
  <si>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</si>
  <si>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</si>
  <si>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</si>
  <si>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</si>
  <si>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</si>
  <si>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</si>
  <si>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</si>
  <si>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</si>
  <si>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</si>
  <si>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</si>
  <si>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</si>
  <si>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</si>
  <si>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</si>
  <si>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</si>
  <si>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</si>
  <si>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</si>
  <si>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</si>
  <si>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</si>
  <si>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</si>
  <si>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</si>
  <si>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</si>
  <si>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</si>
  <si>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</si>
  <si>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</si>
  <si>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</si>
  <si>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</si>
  <si>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</si>
  <si>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</si>
  <si>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</si>
  <si>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</si>
  <si>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</si>
  <si>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</si>
  <si>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</si>
  <si>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</si>
  <si>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</si>
  <si>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</si>
  <si>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</si>
  <si>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</si>
  <si>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</si>
  <si>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</si>
  <si>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</si>
  <si>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</si>
  <si>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</si>
  <si>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</si>
  <si>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</si>
  <si>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</si>
  <si>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</si>
  <si>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</si>
  <si>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</si>
  <si>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</si>
  <si>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</si>
  <si>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</si>
  <si>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</si>
  <si>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</si>
  <si>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</si>
  <si>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</si>
  <si>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</si>
  <si>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</si>
  <si>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</si>
  <si>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</si>
  <si>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</si>
  <si>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</si>
  <si>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</si>
  <si>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</si>
  <si>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</si>
  <si>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</si>
  <si>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</si>
  <si>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</si>
  <si>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</si>
  <si>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</si>
  <si>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</si>
  <si>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</si>
  <si>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</si>
  <si>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</si>
  <si>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</si>
  <si>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Benton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</si>
</sst>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0" activePane="bottomRight" state="frozen"/>
      <selection pane="topRight" activeCell="F1" sqref="F1"/>
      <selection pane="bottomLeft" activeCell="A4" sqref="A4"/>
      <selection pane="bottomRight" activeCell="H576" sqref="H57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47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116012.51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67779.48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12247.37</v>
      </c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128259.87999999999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67779.48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634.85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634.85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/>
      <c r="I48" s="18"/>
      <c r="J48" s="13">
        <f>SUM(I459)</f>
        <v>67779.48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102625.03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127625.03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67779.48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128259.88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67779.48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399233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399233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14.2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14.2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399247.2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125260.43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68617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193877.43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16903.78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1789.08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18692.86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212570.28999999998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24709.200000000001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24709.200000000001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13986.89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38696.089999999997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650513.57999999996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98670</v>
      </c>
      <c r="I197" s="18"/>
      <c r="J197" s="18"/>
      <c r="K197" s="18"/>
      <c r="L197" s="19">
        <f>SUM(F197:K197)</f>
        <v>98670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14473.45</v>
      </c>
      <c r="I198" s="18"/>
      <c r="J198" s="18"/>
      <c r="K198" s="18"/>
      <c r="L198" s="19">
        <f>SUM(F198:K198)</f>
        <v>14473.45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3580</v>
      </c>
      <c r="I202" s="18"/>
      <c r="J202" s="18"/>
      <c r="K202" s="18"/>
      <c r="L202" s="19">
        <f t="shared" ref="L202:L208" si="0">SUM(F202:K202)</f>
        <v>3580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264.6+15</f>
        <v>279.60000000000002</v>
      </c>
      <c r="G204" s="18">
        <v>96.28</v>
      </c>
      <c r="H204" s="18">
        <f>6051.52+1011.72</f>
        <v>7063.2400000000007</v>
      </c>
      <c r="I204" s="18">
        <v>15.18</v>
      </c>
      <c r="J204" s="18"/>
      <c r="K204" s="18">
        <v>286.66000000000003</v>
      </c>
      <c r="L204" s="19">
        <f t="shared" si="0"/>
        <v>7740.9600000000009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10626.82</v>
      </c>
      <c r="I208" s="18"/>
      <c r="J208" s="18"/>
      <c r="K208" s="18"/>
      <c r="L208" s="19">
        <f t="shared" si="0"/>
        <v>10626.82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279.60000000000002</v>
      </c>
      <c r="G211" s="41">
        <f t="shared" si="1"/>
        <v>96.28</v>
      </c>
      <c r="H211" s="41">
        <f t="shared" si="1"/>
        <v>134413.51</v>
      </c>
      <c r="I211" s="41">
        <f t="shared" si="1"/>
        <v>15.18</v>
      </c>
      <c r="J211" s="41">
        <f t="shared" si="1"/>
        <v>0</v>
      </c>
      <c r="K211" s="41">
        <f t="shared" si="1"/>
        <v>286.66000000000003</v>
      </c>
      <c r="L211" s="41">
        <f t="shared" si="1"/>
        <v>135091.23000000001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160699.5</v>
      </c>
      <c r="I215" s="18"/>
      <c r="J215" s="18"/>
      <c r="K215" s="18"/>
      <c r="L215" s="19">
        <f>SUM(F215:K215)</f>
        <v>160699.5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65411.14</v>
      </c>
      <c r="I216" s="18"/>
      <c r="J216" s="18"/>
      <c r="K216" s="18"/>
      <c r="L216" s="19">
        <f>SUM(F216:K216)</f>
        <v>65411.14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4213.6000000000004</v>
      </c>
      <c r="I220" s="18"/>
      <c r="J220" s="18"/>
      <c r="K220" s="18"/>
      <c r="L220" s="19">
        <f t="shared" ref="L220:L226" si="2">SUM(F220:K220)</f>
        <v>4213.6000000000004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362.66+21.5</f>
        <v>384.16</v>
      </c>
      <c r="G222" s="18">
        <v>117.66</v>
      </c>
      <c r="H222" s="18">
        <f>7151.84+1195.69</f>
        <v>8347.5300000000007</v>
      </c>
      <c r="I222" s="18">
        <v>17.940000000000001</v>
      </c>
      <c r="J222" s="18"/>
      <c r="K222" s="18">
        <v>338.78</v>
      </c>
      <c r="L222" s="19">
        <f t="shared" si="2"/>
        <v>9206.0700000000015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10887.92</v>
      </c>
      <c r="I226" s="18"/>
      <c r="J226" s="18"/>
      <c r="K226" s="18"/>
      <c r="L226" s="19">
        <f t="shared" si="2"/>
        <v>10887.92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384.16</v>
      </c>
      <c r="G229" s="41">
        <f>SUM(G215:G228)</f>
        <v>117.66</v>
      </c>
      <c r="H229" s="41">
        <f>SUM(H215:H228)</f>
        <v>249559.69000000003</v>
      </c>
      <c r="I229" s="41">
        <f>SUM(I215:I228)</f>
        <v>17.940000000000001</v>
      </c>
      <c r="J229" s="41">
        <f>SUM(J215:J228)</f>
        <v>0</v>
      </c>
      <c r="K229" s="41">
        <f t="shared" si="3"/>
        <v>338.78</v>
      </c>
      <c r="L229" s="41">
        <f t="shared" si="3"/>
        <v>250418.23000000004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113799.6</v>
      </c>
      <c r="I233" s="18"/>
      <c r="J233" s="18"/>
      <c r="K233" s="18"/>
      <c r="L233" s="19">
        <f>SUM(F233:K233)</f>
        <v>113799.6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13920</v>
      </c>
      <c r="I235" s="18"/>
      <c r="J235" s="18"/>
      <c r="K235" s="18"/>
      <c r="L235" s="19">
        <f>SUM(F235:K235)</f>
        <v>13920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234.74+13.5</f>
        <v>248.24</v>
      </c>
      <c r="G240" s="18">
        <v>82.42</v>
      </c>
      <c r="H240" s="18">
        <f>5134.64+858.43</f>
        <v>5993.0700000000006</v>
      </c>
      <c r="I240" s="18">
        <v>12.88</v>
      </c>
      <c r="J240" s="18"/>
      <c r="K240" s="18">
        <v>243.23</v>
      </c>
      <c r="L240" s="19">
        <f t="shared" si="4"/>
        <v>6579.84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8309.2800000000007</v>
      </c>
      <c r="I244" s="18"/>
      <c r="J244" s="18"/>
      <c r="K244" s="18"/>
      <c r="L244" s="19">
        <f t="shared" si="4"/>
        <v>8309.2800000000007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248.24</v>
      </c>
      <c r="G247" s="41">
        <f t="shared" si="5"/>
        <v>82.42</v>
      </c>
      <c r="H247" s="41">
        <f t="shared" si="5"/>
        <v>142021.95000000001</v>
      </c>
      <c r="I247" s="41">
        <f t="shared" si="5"/>
        <v>12.88</v>
      </c>
      <c r="J247" s="41">
        <f t="shared" si="5"/>
        <v>0</v>
      </c>
      <c r="K247" s="41">
        <f t="shared" si="5"/>
        <v>243.23</v>
      </c>
      <c r="L247" s="41">
        <f t="shared" si="5"/>
        <v>142608.72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912</v>
      </c>
      <c r="G257" s="41">
        <f t="shared" si="8"/>
        <v>296.36</v>
      </c>
      <c r="H257" s="41">
        <f t="shared" si="8"/>
        <v>525995.15000000014</v>
      </c>
      <c r="I257" s="41">
        <f t="shared" si="8"/>
        <v>46.000000000000007</v>
      </c>
      <c r="J257" s="41">
        <f t="shared" si="8"/>
        <v>0</v>
      </c>
      <c r="K257" s="41">
        <f t="shared" si="8"/>
        <v>868.67000000000007</v>
      </c>
      <c r="L257" s="41">
        <f t="shared" si="8"/>
        <v>528118.18000000005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912</v>
      </c>
      <c r="G271" s="42">
        <f t="shared" si="11"/>
        <v>296.36</v>
      </c>
      <c r="H271" s="42">
        <f t="shared" si="11"/>
        <v>525995.15000000014</v>
      </c>
      <c r="I271" s="42">
        <f t="shared" si="11"/>
        <v>46.000000000000007</v>
      </c>
      <c r="J271" s="42">
        <f t="shared" si="11"/>
        <v>0</v>
      </c>
      <c r="K271" s="42">
        <f t="shared" si="11"/>
        <v>868.67000000000007</v>
      </c>
      <c r="L271" s="42">
        <f t="shared" si="11"/>
        <v>528118.18000000005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67779.48</v>
      </c>
      <c r="H440" s="18"/>
      <c r="I440" s="56">
        <f t="shared" si="33"/>
        <v>67779.48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67779.48</v>
      </c>
      <c r="H446" s="13">
        <f>SUM(H439:H445)</f>
        <v>0</v>
      </c>
      <c r="I446" s="13">
        <f>SUM(I439:I445)</f>
        <v>67779.48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67779.48</v>
      </c>
      <c r="H459" s="18"/>
      <c r="I459" s="56">
        <f t="shared" si="34"/>
        <v>67779.48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67779.48</v>
      </c>
      <c r="H460" s="83">
        <f>SUM(H454:H459)</f>
        <v>0</v>
      </c>
      <c r="I460" s="83">
        <f>SUM(I454:I459)</f>
        <v>67779.48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67779.48</v>
      </c>
      <c r="H461" s="42">
        <f>H452+H460</f>
        <v>0</v>
      </c>
      <c r="I461" s="42">
        <f>I452+I460</f>
        <v>67779.48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5229.63</v>
      </c>
      <c r="G465" s="18"/>
      <c r="H465" s="18"/>
      <c r="I465" s="18"/>
      <c r="J465" s="18">
        <v>67779.48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650513.57999999996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650513.57999999996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528068.18+50</f>
        <v>528118.18000000005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528118.18000000005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127625.02999999991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67779.48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14473.45</v>
      </c>
      <c r="I521" s="18"/>
      <c r="J521" s="18"/>
      <c r="K521" s="18"/>
      <c r="L521" s="88">
        <f>SUM(F521:K521)</f>
        <v>14473.45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65411.14</v>
      </c>
      <c r="I522" s="18"/>
      <c r="J522" s="18"/>
      <c r="K522" s="18"/>
      <c r="L522" s="88">
        <f>SUM(F522:K522)</f>
        <v>65411.14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0</v>
      </c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79884.59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79884.59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3580</v>
      </c>
      <c r="I526" s="18"/>
      <c r="J526" s="18"/>
      <c r="K526" s="18"/>
      <c r="L526" s="88">
        <f>SUM(F526:K526)</f>
        <v>3580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4213.6000000000004</v>
      </c>
      <c r="I527" s="18"/>
      <c r="J527" s="18"/>
      <c r="K527" s="18"/>
      <c r="L527" s="88">
        <f>SUM(F527:K527)</f>
        <v>4213.6000000000004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7793.6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7793.6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1856.58</v>
      </c>
      <c r="I541" s="18"/>
      <c r="J541" s="18"/>
      <c r="K541" s="18"/>
      <c r="L541" s="88">
        <f>SUM(F541:K541)</f>
        <v>1856.58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523.11</v>
      </c>
      <c r="I542" s="18"/>
      <c r="J542" s="18"/>
      <c r="K542" s="18"/>
      <c r="L542" s="88">
        <f>SUM(F542:K542)</f>
        <v>523.11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2379.69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2379.69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90057.88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90057.88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14473.45</v>
      </c>
      <c r="G549" s="87">
        <f>L526</f>
        <v>3580</v>
      </c>
      <c r="H549" s="87">
        <f>L531</f>
        <v>0</v>
      </c>
      <c r="I549" s="87">
        <f>L536</f>
        <v>0</v>
      </c>
      <c r="J549" s="87">
        <f>L541</f>
        <v>1856.58</v>
      </c>
      <c r="K549" s="87">
        <f>SUM(F549:J549)</f>
        <v>19910.03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65411.14</v>
      </c>
      <c r="G550" s="87">
        <f>L527</f>
        <v>4213.6000000000004</v>
      </c>
      <c r="H550" s="87">
        <f>L532</f>
        <v>0</v>
      </c>
      <c r="I550" s="87">
        <f>L537</f>
        <v>0</v>
      </c>
      <c r="J550" s="87">
        <f>L542</f>
        <v>523.11</v>
      </c>
      <c r="K550" s="87">
        <f>SUM(F550:J550)</f>
        <v>70147.850000000006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79884.59</v>
      </c>
      <c r="G552" s="89">
        <f t="shared" si="42"/>
        <v>7793.6</v>
      </c>
      <c r="H552" s="89">
        <f t="shared" si="42"/>
        <v>0</v>
      </c>
      <c r="I552" s="89">
        <f t="shared" si="42"/>
        <v>0</v>
      </c>
      <c r="J552" s="89">
        <f t="shared" si="42"/>
        <v>2379.69</v>
      </c>
      <c r="K552" s="89">
        <f t="shared" si="42"/>
        <v>90057.88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98670+12795.95</f>
        <v>111465.95</v>
      </c>
      <c r="G575" s="18">
        <f>160669.5+65411.14</f>
        <v>226080.64000000001</v>
      </c>
      <c r="H575" s="18">
        <f>113799.6</f>
        <v>113799.6</v>
      </c>
      <c r="I575" s="87">
        <f>SUM(F575:H575)</f>
        <v>451346.19000000006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13920</v>
      </c>
      <c r="I585" s="87">
        <f t="shared" si="47"/>
        <v>13920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8770.24</v>
      </c>
      <c r="I591" s="18">
        <v>10364.81</v>
      </c>
      <c r="J591" s="18">
        <v>7441.41</v>
      </c>
      <c r="K591" s="104">
        <f t="shared" ref="K591:K597" si="48">SUM(H591:J591)</f>
        <v>26576.46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1856.58</v>
      </c>
      <c r="I592" s="18">
        <v>523.11</v>
      </c>
      <c r="J592" s="18"/>
      <c r="K592" s="104">
        <f t="shared" si="48"/>
        <v>2379.69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867.87</v>
      </c>
      <c r="K593" s="104">
        <f t="shared" si="48"/>
        <v>867.87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10626.82</v>
      </c>
      <c r="I598" s="108">
        <f>SUM(I591:I597)</f>
        <v>10887.92</v>
      </c>
      <c r="J598" s="108">
        <f>SUM(J591:J597)</f>
        <v>8309.2800000000007</v>
      </c>
      <c r="K598" s="108">
        <f>SUM(K591:K597)</f>
        <v>29824.019999999997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128259.87999999999</v>
      </c>
      <c r="H617" s="109">
        <f>SUM(F52)</f>
        <v>128259.88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67779.48</v>
      </c>
      <c r="H621" s="109">
        <f>SUM(J52)</f>
        <v>67779.48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127625.03</v>
      </c>
      <c r="H622" s="109">
        <f>F476</f>
        <v>127625.02999999991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67779.48</v>
      </c>
      <c r="H626" s="109">
        <f>J476</f>
        <v>67779.48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650513.57999999996</v>
      </c>
      <c r="H627" s="104">
        <f>SUM(F468)</f>
        <v>650513.57999999996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528118.18000000005</v>
      </c>
      <c r="H632" s="104">
        <f>SUM(F472)</f>
        <v>528118.18000000005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67779.48</v>
      </c>
      <c r="H640" s="104">
        <f>SUM(G461)</f>
        <v>67779.48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67779.48</v>
      </c>
      <c r="H642" s="104">
        <f>SUM(I461)</f>
        <v>67779.48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29824.019999999997</v>
      </c>
      <c r="H647" s="104">
        <f>L208+L226+L244</f>
        <v>29824.019999999997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10626.82</v>
      </c>
      <c r="H649" s="104">
        <f>H598</f>
        <v>10626.82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10887.92</v>
      </c>
      <c r="H650" s="104">
        <f>I598</f>
        <v>10887.92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8309.2800000000007</v>
      </c>
      <c r="H651" s="104">
        <f>J598</f>
        <v>8309.2800000000007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135091.23000000001</v>
      </c>
      <c r="G660" s="19">
        <f>(L229+L309+L359)</f>
        <v>250418.23000000004</v>
      </c>
      <c r="H660" s="19">
        <f>(L247+L328+L360)</f>
        <v>142608.72</v>
      </c>
      <c r="I660" s="19">
        <f>SUM(F660:H660)</f>
        <v>528118.18000000005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10626.82</v>
      </c>
      <c r="G662" s="19">
        <f>(L226+L306)-(J226+J306)</f>
        <v>10887.92</v>
      </c>
      <c r="H662" s="19">
        <f>(L244+L325)-(J244+J325)</f>
        <v>8309.2800000000007</v>
      </c>
      <c r="I662" s="19">
        <f>SUM(F662:H662)</f>
        <v>29824.019999999997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111465.95</v>
      </c>
      <c r="G663" s="199">
        <f>SUM(G575:G587)+SUM(I602:I604)+L612</f>
        <v>226080.64000000001</v>
      </c>
      <c r="H663" s="199">
        <f>SUM(H575:H587)+SUM(J602:J604)+L613</f>
        <v>127719.6</v>
      </c>
      <c r="I663" s="19">
        <f>SUM(F663:H663)</f>
        <v>465266.19000000006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12998.460000000021</v>
      </c>
      <c r="G664" s="19">
        <f>G660-SUM(G661:G663)</f>
        <v>13449.670000000013</v>
      </c>
      <c r="H664" s="19">
        <f>H660-SUM(H661:H663)</f>
        <v>6579.8399999999965</v>
      </c>
      <c r="I664" s="19">
        <f>I660-SUM(I661:I663)</f>
        <v>33027.969999999972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-12998.46</v>
      </c>
      <c r="G669" s="18">
        <v>-13449.67</v>
      </c>
      <c r="H669" s="18">
        <v>-6579.84</v>
      </c>
      <c r="I669" s="19">
        <f>SUM(F669:H669)</f>
        <v>-33027.97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Benton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7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Benton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466973.69000000006</v>
      </c>
      <c r="D5" s="20">
        <f>SUM('DOE25'!L197:L200)+SUM('DOE25'!L215:L218)+SUM('DOE25'!L233:L236)-F5-G5</f>
        <v>466973.69000000006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7793.6</v>
      </c>
      <c r="D6" s="20">
        <f>'DOE25'!L202+'DOE25'!L220+'DOE25'!L238-F6-G6</f>
        <v>7793.6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12717.800000000005</v>
      </c>
      <c r="D8" s="243"/>
      <c r="E8" s="20">
        <f>'DOE25'!L204+'DOE25'!L222+'DOE25'!L240-F8-G8-D9-D11</f>
        <v>11849.130000000005</v>
      </c>
      <c r="F8" s="255">
        <f>'DOE25'!J204+'DOE25'!J222+'DOE25'!J240</f>
        <v>0</v>
      </c>
      <c r="G8" s="53">
        <f>'DOE25'!K204+'DOE25'!K222+'DOE25'!K240</f>
        <v>868.67000000000007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5838.87</v>
      </c>
      <c r="D9" s="244">
        <v>5838.87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>
        <v>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4970.2</v>
      </c>
      <c r="D11" s="244">
        <v>4970.2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29824.019999999997</v>
      </c>
      <c r="D15" s="20">
        <f>'DOE25'!L208+'DOE25'!L226+'DOE25'!L244-F15-G15</f>
        <v>29824.019999999997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515400.38000000006</v>
      </c>
      <c r="E33" s="246">
        <f>SUM(E5:E31)</f>
        <v>11849.130000000005</v>
      </c>
      <c r="F33" s="246">
        <f>SUM(F5:F31)</f>
        <v>0</v>
      </c>
      <c r="G33" s="246">
        <f>SUM(G5:G31)</f>
        <v>868.67000000000007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11849.130000000005</v>
      </c>
      <c r="E35" s="249"/>
    </row>
    <row r="36" spans="2:8" ht="12" thickTop="1" x14ac:dyDescent="0.2">
      <c r="B36" t="s">
        <v>815</v>
      </c>
      <c r="D36" s="20">
        <f>D33</f>
        <v>515400.38000000006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116012.51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67779.48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12247.37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128259.87999999999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67779.48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634.85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634.85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67779.48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102625.03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127625.03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67779.48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128259.88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67779.48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399233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14.2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14.2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399247.2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125260.43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68617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193877.43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18692.86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18692.86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212570.28999999998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24709.200000000001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13986.89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38696.089999999997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650513.57999999996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373169.1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79884.59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13920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466973.68999999994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7793.6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23526.870000000003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29824.019999999997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61144.49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528118.17999999993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Benton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373169</v>
      </c>
      <c r="D10" s="182">
        <f>ROUND((C10/$C$28)*100,1)</f>
        <v>70.7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79885</v>
      </c>
      <c r="D11" s="182">
        <f>ROUND((C11/$C$28)*100,1)</f>
        <v>15.1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13920</v>
      </c>
      <c r="D12" s="182">
        <f>ROUND((C12/$C$28)*100,1)</f>
        <v>2.6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7794</v>
      </c>
      <c r="D15" s="182">
        <f t="shared" ref="D15:D27" si="0">ROUND((C15/$C$28)*100,1)</f>
        <v>1.5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23527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29824</v>
      </c>
      <c r="D21" s="182">
        <f t="shared" si="0"/>
        <v>5.6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528119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528119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399233</v>
      </c>
      <c r="D35" s="182">
        <f t="shared" ref="D35:D40" si="1">ROUND((C35/$C$41)*100,1)</f>
        <v>61.4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14.200000000011642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193877</v>
      </c>
      <c r="D37" s="182">
        <f t="shared" si="1"/>
        <v>29.8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18693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38696</v>
      </c>
      <c r="D39" s="182">
        <f t="shared" si="1"/>
        <v>5.9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650513.19999999995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Benton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2014-10-15T12:51:35Z</cp:lastPrinted>
  <dcterms:created xsi:type="dcterms:W3CDTF">1997-12-04T19:04:30Z</dcterms:created>
  <dcterms:modified xsi:type="dcterms:W3CDTF">2014-10-15T13:08:33Z</dcterms:modified>
</cp:coreProperties>
</file>