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51" i="1"/>
  <c r="C45" i="2"/>
  <c r="G51" i="1"/>
  <c r="G623" i="1" s="1"/>
  <c r="J623" i="1" s="1"/>
  <c r="C37" i="10"/>
  <c r="F40" i="2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C50" i="2" s="1"/>
  <c r="C51" i="2" s="1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E8" i="13" s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D14" i="13" s="1"/>
  <c r="C14" i="13" s="1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D18" i="13" s="1"/>
  <c r="C18" i="13" s="1"/>
  <c r="L252" i="1"/>
  <c r="F19" i="13"/>
  <c r="G19" i="13"/>
  <c r="L253" i="1"/>
  <c r="C114" i="2" s="1"/>
  <c r="F29" i="13"/>
  <c r="G29" i="13"/>
  <c r="L358" i="1"/>
  <c r="L359" i="1"/>
  <c r="L360" i="1"/>
  <c r="I367" i="1"/>
  <c r="J290" i="1"/>
  <c r="J309" i="1"/>
  <c r="J338" i="1" s="1"/>
  <c r="J352" i="1" s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F662" i="1" s="1"/>
  <c r="L288" i="1"/>
  <c r="E125" i="2" s="1"/>
  <c r="L295" i="1"/>
  <c r="L296" i="1"/>
  <c r="L297" i="1"/>
  <c r="L298" i="1"/>
  <c r="L309" i="1" s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8" i="1" s="1"/>
  <c r="H660" i="1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/>
  <c r="L612" i="1"/>
  <c r="G663" i="1"/>
  <c r="L611" i="1"/>
  <c r="F663" i="1"/>
  <c r="C40" i="10"/>
  <c r="F60" i="1"/>
  <c r="C56" i="2" s="1"/>
  <c r="C63" i="2" s="1"/>
  <c r="C104" i="2" s="1"/>
  <c r="G60" i="1"/>
  <c r="G112" i="1" s="1"/>
  <c r="H60" i="1"/>
  <c r="I60" i="1"/>
  <c r="F79" i="1"/>
  <c r="F94" i="1"/>
  <c r="C58" i="2" s="1"/>
  <c r="F111" i="1"/>
  <c r="G111" i="1"/>
  <c r="H79" i="1"/>
  <c r="H112" i="1" s="1"/>
  <c r="H193" i="1" s="1"/>
  <c r="G629" i="1" s="1"/>
  <c r="J629" i="1" s="1"/>
  <c r="H94" i="1"/>
  <c r="H111" i="1"/>
  <c r="I111" i="1"/>
  <c r="I112" i="1"/>
  <c r="I193" i="1" s="1"/>
  <c r="G630" i="1" s="1"/>
  <c r="J630" i="1" s="1"/>
  <c r="J111" i="1"/>
  <c r="J112" i="1"/>
  <c r="F121" i="1"/>
  <c r="F140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I169" i="1" s="1"/>
  <c r="C11" i="10"/>
  <c r="C12" i="10"/>
  <c r="C13" i="10"/>
  <c r="C19" i="10"/>
  <c r="C20" i="10"/>
  <c r="L250" i="1"/>
  <c r="L332" i="1"/>
  <c r="L254" i="1"/>
  <c r="C25" i="10"/>
  <c r="L268" i="1"/>
  <c r="L269" i="1"/>
  <c r="L349" i="1"/>
  <c r="E142" i="2" s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L522" i="1"/>
  <c r="F550" i="1" s="1"/>
  <c r="K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/>
  <c r="L536" i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/>
  <c r="C12" i="2"/>
  <c r="D12" i="2"/>
  <c r="E12" i="2"/>
  <c r="F12" i="2"/>
  <c r="F18" i="2" s="1"/>
  <c r="I442" i="1"/>
  <c r="J13" i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E18" i="2" s="1"/>
  <c r="F17" i="2"/>
  <c r="I445" i="1"/>
  <c r="J18" i="1" s="1"/>
  <c r="G17" i="2"/>
  <c r="C21" i="2"/>
  <c r="D21" i="2"/>
  <c r="E21" i="2"/>
  <c r="F21" i="2"/>
  <c r="I448" i="1"/>
  <c r="J22" i="1"/>
  <c r="C22" i="2"/>
  <c r="D22" i="2"/>
  <c r="D31" i="2" s="1"/>
  <c r="E22" i="2"/>
  <c r="F22" i="2"/>
  <c r="I449" i="1"/>
  <c r="J23" i="1"/>
  <c r="G22" i="2" s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C34" i="2"/>
  <c r="D34" i="2"/>
  <c r="D50" i="2" s="1"/>
  <c r="D51" i="2" s="1"/>
  <c r="E34" i="2"/>
  <c r="F34" i="2"/>
  <c r="C35" i="2"/>
  <c r="D35" i="2"/>
  <c r="E35" i="2"/>
  <c r="F35" i="2"/>
  <c r="I454" i="1"/>
  <c r="J49" i="1"/>
  <c r="G48" i="2" s="1"/>
  <c r="I456" i="1"/>
  <c r="J43" i="1" s="1"/>
  <c r="I457" i="1"/>
  <c r="J37" i="1" s="1"/>
  <c r="I459" i="1"/>
  <c r="J48" i="1" s="1"/>
  <c r="D56" i="2"/>
  <c r="D63" i="2" s="1"/>
  <c r="D104" i="2" s="1"/>
  <c r="E56" i="2"/>
  <c r="F56" i="2"/>
  <c r="C57" i="2"/>
  <c r="E57" i="2"/>
  <c r="E62" i="2" s="1"/>
  <c r="E63" i="2" s="1"/>
  <c r="E58" i="2"/>
  <c r="C59" i="2"/>
  <c r="C62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E78" i="2" s="1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C103" i="2" s="1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C113" i="2"/>
  <c r="E113" i="2"/>
  <c r="E114" i="2"/>
  <c r="D115" i="2"/>
  <c r="F115" i="2"/>
  <c r="G115" i="2"/>
  <c r="E118" i="2"/>
  <c r="E119" i="2"/>
  <c r="E120" i="2"/>
  <c r="C121" i="2"/>
  <c r="E122" i="2"/>
  <c r="C123" i="2"/>
  <c r="E123" i="2"/>
  <c r="E124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/>
  <c r="L265" i="1"/>
  <c r="C137" i="2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G158" i="2" s="1"/>
  <c r="D158" i="2"/>
  <c r="E158" i="2"/>
  <c r="F158" i="2"/>
  <c r="B159" i="2"/>
  <c r="G159" i="2" s="1"/>
  <c r="C159" i="2"/>
  <c r="D159" i="2"/>
  <c r="E159" i="2"/>
  <c r="F159" i="2"/>
  <c r="B160" i="2"/>
  <c r="C160" i="2"/>
  <c r="D160" i="2"/>
  <c r="E160" i="2"/>
  <c r="G160" i="2" s="1"/>
  <c r="F160" i="2"/>
  <c r="F500" i="1"/>
  <c r="B161" i="2" s="1"/>
  <c r="G500" i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G163" i="2" s="1"/>
  <c r="F163" i="2"/>
  <c r="F503" i="1"/>
  <c r="B164" i="2" s="1"/>
  <c r="G503" i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G32" i="1"/>
  <c r="H32" i="1"/>
  <c r="I32" i="1"/>
  <c r="H51" i="1"/>
  <c r="H52" i="1" s="1"/>
  <c r="H619" i="1"/>
  <c r="J619" i="1" s="1"/>
  <c r="I51" i="1"/>
  <c r="I52" i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H408" i="1" s="1"/>
  <c r="H644" i="1" s="1"/>
  <c r="I401" i="1"/>
  <c r="F407" i="1"/>
  <c r="F408" i="1" s="1"/>
  <c r="H643" i="1" s="1"/>
  <c r="J643" i="1" s="1"/>
  <c r="G407" i="1"/>
  <c r="H407" i="1"/>
  <c r="I407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34" i="1" s="1"/>
  <c r="G638" i="1" s="1"/>
  <c r="J638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F452" i="1"/>
  <c r="F461" i="1" s="1"/>
  <c r="H639" i="1" s="1"/>
  <c r="G452" i="1"/>
  <c r="H452" i="1"/>
  <c r="H461" i="1" s="1"/>
  <c r="H641" i="1" s="1"/>
  <c r="F460" i="1"/>
  <c r="G460" i="1"/>
  <c r="G461" i="1"/>
  <c r="H640" i="1" s="1"/>
  <c r="J640" i="1" s="1"/>
  <c r="H460" i="1"/>
  <c r="J639" i="1"/>
  <c r="F470" i="1"/>
  <c r="G470" i="1"/>
  <c r="H470" i="1"/>
  <c r="H476" i="1" s="1"/>
  <c r="H624" i="1" s="1"/>
  <c r="J624" i="1" s="1"/>
  <c r="I470" i="1"/>
  <c r="J470" i="1"/>
  <c r="F474" i="1"/>
  <c r="G474" i="1"/>
  <c r="G476" i="1" s="1"/>
  <c r="H474" i="1"/>
  <c r="I474" i="1"/>
  <c r="J474" i="1"/>
  <c r="J476" i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K545" i="1" s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F571" i="1" s="1"/>
  <c r="G560" i="1"/>
  <c r="H560" i="1"/>
  <c r="I560" i="1"/>
  <c r="J560" i="1"/>
  <c r="K560" i="1"/>
  <c r="L562" i="1"/>
  <c r="L563" i="1"/>
  <c r="L564" i="1"/>
  <c r="L565" i="1" s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G640" i="1"/>
  <c r="G641" i="1"/>
  <c r="J641" i="1" s="1"/>
  <c r="G643" i="1"/>
  <c r="G644" i="1"/>
  <c r="G645" i="1"/>
  <c r="G651" i="1"/>
  <c r="G652" i="1"/>
  <c r="H652" i="1"/>
  <c r="G653" i="1"/>
  <c r="H653" i="1"/>
  <c r="G654" i="1"/>
  <c r="H654" i="1"/>
  <c r="H655" i="1"/>
  <c r="K257" i="1"/>
  <c r="K271" i="1" s="1"/>
  <c r="C26" i="10"/>
  <c r="A31" i="12"/>
  <c r="C70" i="2"/>
  <c r="D18" i="2"/>
  <c r="D17" i="13"/>
  <c r="C17" i="13" s="1"/>
  <c r="C91" i="2"/>
  <c r="C78" i="2"/>
  <c r="C81" i="2" s="1"/>
  <c r="E103" i="2"/>
  <c r="D91" i="2"/>
  <c r="E31" i="2"/>
  <c r="E13" i="13"/>
  <c r="C13" i="13" s="1"/>
  <c r="F112" i="1"/>
  <c r="J571" i="1"/>
  <c r="K571" i="1"/>
  <c r="D81" i="2"/>
  <c r="H169" i="1"/>
  <c r="I476" i="1"/>
  <c r="H625" i="1" s="1"/>
  <c r="J625" i="1" s="1"/>
  <c r="H623" i="1"/>
  <c r="G338" i="1"/>
  <c r="G352" i="1" s="1"/>
  <c r="J140" i="1"/>
  <c r="J193" i="1" s="1"/>
  <c r="C4" i="10"/>
  <c r="H140" i="1"/>
  <c r="L393" i="1"/>
  <c r="C138" i="2" s="1"/>
  <c r="H25" i="13"/>
  <c r="C25" i="13" s="1"/>
  <c r="L560" i="1"/>
  <c r="J545" i="1"/>
  <c r="H338" i="1"/>
  <c r="H352" i="1" s="1"/>
  <c r="F338" i="1"/>
  <c r="F352" i="1" s="1"/>
  <c r="G192" i="1"/>
  <c r="C35" i="10"/>
  <c r="D5" i="13"/>
  <c r="C5" i="13" s="1"/>
  <c r="E16" i="13"/>
  <c r="C16" i="13" s="1"/>
  <c r="L570" i="1"/>
  <c r="I545" i="1"/>
  <c r="G36" i="2"/>
  <c r="G50" i="2" s="1"/>
  <c r="F62" i="2"/>
  <c r="F63" i="2" s="1"/>
  <c r="C23" i="10"/>
  <c r="G162" i="2"/>
  <c r="G103" i="2"/>
  <c r="F103" i="2"/>
  <c r="F91" i="2"/>
  <c r="E50" i="2"/>
  <c r="E51" i="2"/>
  <c r="F31" i="2"/>
  <c r="C31" i="2"/>
  <c r="F50" i="2"/>
  <c r="F51" i="2"/>
  <c r="C24" i="10"/>
  <c r="I338" i="1"/>
  <c r="I352" i="1"/>
  <c r="L407" i="1"/>
  <c r="C140" i="2"/>
  <c r="L571" i="1"/>
  <c r="I192" i="1"/>
  <c r="E91" i="2"/>
  <c r="J654" i="1"/>
  <c r="J653" i="1"/>
  <c r="G21" i="2"/>
  <c r="J434" i="1"/>
  <c r="F434" i="1"/>
  <c r="K434" i="1"/>
  <c r="G134" i="2"/>
  <c r="G144" i="2"/>
  <c r="G145" i="2" s="1"/>
  <c r="C6" i="10"/>
  <c r="F104" i="2"/>
  <c r="G169" i="1"/>
  <c r="G193" i="1" s="1"/>
  <c r="G628" i="1" s="1"/>
  <c r="J628" i="1" s="1"/>
  <c r="G140" i="1"/>
  <c r="G63" i="2"/>
  <c r="C5" i="10"/>
  <c r="G42" i="2"/>
  <c r="G16" i="2"/>
  <c r="F545" i="1"/>
  <c r="H434" i="1"/>
  <c r="J620" i="1"/>
  <c r="D103" i="2"/>
  <c r="I140" i="1"/>
  <c r="A22" i="12"/>
  <c r="J652" i="1"/>
  <c r="G571" i="1"/>
  <c r="I434" i="1"/>
  <c r="G434" i="1"/>
  <c r="I663" i="1"/>
  <c r="C7" i="10"/>
  <c r="J651" i="1"/>
  <c r="F476" i="1"/>
  <c r="H622" i="1"/>
  <c r="G47" i="2"/>
  <c r="I460" i="1"/>
  <c r="L401" i="1"/>
  <c r="C139" i="2"/>
  <c r="C141" i="2"/>
  <c r="J644" i="1"/>
  <c r="I257" i="1"/>
  <c r="I271" i="1"/>
  <c r="G257" i="1"/>
  <c r="G271" i="1"/>
  <c r="F257" i="1"/>
  <c r="F271" i="1"/>
  <c r="L247" i="1"/>
  <c r="G650" i="1"/>
  <c r="J650" i="1"/>
  <c r="G662" i="1"/>
  <c r="I662" i="1"/>
  <c r="L211" i="1"/>
  <c r="C21" i="10"/>
  <c r="G649" i="1"/>
  <c r="J649" i="1"/>
  <c r="C124" i="2"/>
  <c r="H647" i="1"/>
  <c r="D15" i="13"/>
  <c r="F193" i="1"/>
  <c r="G627" i="1" s="1"/>
  <c r="J627" i="1" s="1"/>
  <c r="L408" i="1"/>
  <c r="G637" i="1" s="1"/>
  <c r="J637" i="1" s="1"/>
  <c r="C15" i="13"/>
  <c r="G622" i="1"/>
  <c r="F52" i="1"/>
  <c r="H617" i="1"/>
  <c r="J617" i="1"/>
  <c r="C49" i="2"/>
  <c r="J622" i="1"/>
  <c r="E33" i="13" l="1"/>
  <c r="D35" i="13" s="1"/>
  <c r="C8" i="13"/>
  <c r="G631" i="1"/>
  <c r="J631" i="1" s="1"/>
  <c r="G646" i="1"/>
  <c r="J646" i="1" s="1"/>
  <c r="C38" i="10"/>
  <c r="C130" i="2"/>
  <c r="C29" i="10"/>
  <c r="F22" i="13"/>
  <c r="C22" i="13" s="1"/>
  <c r="F31" i="13"/>
  <c r="H33" i="13"/>
  <c r="D19" i="13"/>
  <c r="C19" i="13" s="1"/>
  <c r="K598" i="1"/>
  <c r="G647" i="1" s="1"/>
  <c r="J647" i="1" s="1"/>
  <c r="C161" i="2"/>
  <c r="K500" i="1"/>
  <c r="C39" i="10"/>
  <c r="C18" i="10"/>
  <c r="D12" i="13"/>
  <c r="C12" i="13" s="1"/>
  <c r="C119" i="2"/>
  <c r="D7" i="13"/>
  <c r="C7" i="13" s="1"/>
  <c r="C16" i="10"/>
  <c r="C15" i="10"/>
  <c r="D6" i="13"/>
  <c r="C6" i="13" s="1"/>
  <c r="C118" i="2"/>
  <c r="C128" i="2" s="1"/>
  <c r="L229" i="1"/>
  <c r="C10" i="10"/>
  <c r="C109" i="2"/>
  <c r="C115" i="2" s="1"/>
  <c r="C17" i="10"/>
  <c r="C131" i="2"/>
  <c r="C32" i="10"/>
  <c r="K338" i="1"/>
  <c r="K352" i="1" s="1"/>
  <c r="G661" i="1"/>
  <c r="D127" i="2"/>
  <c r="D128" i="2" s="1"/>
  <c r="L362" i="1"/>
  <c r="H661" i="1"/>
  <c r="H664" i="1" s="1"/>
  <c r="D29" i="13"/>
  <c r="C29" i="13" s="1"/>
  <c r="J51" i="1"/>
  <c r="C120" i="2"/>
  <c r="G104" i="2"/>
  <c r="L337" i="1"/>
  <c r="H257" i="1"/>
  <c r="H271" i="1" s="1"/>
  <c r="J257" i="1"/>
  <c r="G52" i="1"/>
  <c r="H618" i="1" s="1"/>
  <c r="J618" i="1" s="1"/>
  <c r="C164" i="2"/>
  <c r="K503" i="1"/>
  <c r="G161" i="2"/>
  <c r="D145" i="2"/>
  <c r="E81" i="2"/>
  <c r="E104" i="2" s="1"/>
  <c r="J31" i="1"/>
  <c r="I452" i="1"/>
  <c r="I461" i="1" s="1"/>
  <c r="H642" i="1" s="1"/>
  <c r="I446" i="1"/>
  <c r="G642" i="1" s="1"/>
  <c r="J642" i="1" s="1"/>
  <c r="J9" i="1"/>
  <c r="C18" i="2"/>
  <c r="F549" i="1"/>
  <c r="L524" i="1"/>
  <c r="E135" i="2"/>
  <c r="E144" i="2" s="1"/>
  <c r="L351" i="1"/>
  <c r="F130" i="2"/>
  <c r="F144" i="2" s="1"/>
  <c r="F145" i="2" s="1"/>
  <c r="L382" i="1"/>
  <c r="G636" i="1" s="1"/>
  <c r="J636" i="1" s="1"/>
  <c r="E121" i="2"/>
  <c r="E128" i="2" s="1"/>
  <c r="E112" i="2"/>
  <c r="E115" i="2" s="1"/>
  <c r="E145" i="2" s="1"/>
  <c r="L290" i="1"/>
  <c r="C36" i="10"/>
  <c r="H646" i="1"/>
  <c r="L534" i="1"/>
  <c r="G31" i="13"/>
  <c r="G33" i="13" s="1"/>
  <c r="G408" i="1"/>
  <c r="H645" i="1" s="1"/>
  <c r="J645" i="1" s="1"/>
  <c r="G164" i="2"/>
  <c r="I549" i="1"/>
  <c r="I552" i="1" s="1"/>
  <c r="L539" i="1"/>
  <c r="G552" i="1"/>
  <c r="F661" i="1"/>
  <c r="H667" i="1" l="1"/>
  <c r="H672" i="1"/>
  <c r="C41" i="10"/>
  <c r="D36" i="10"/>
  <c r="L545" i="1"/>
  <c r="F660" i="1"/>
  <c r="L338" i="1"/>
  <c r="L352" i="1" s="1"/>
  <c r="G633" i="1" s="1"/>
  <c r="J633" i="1" s="1"/>
  <c r="D31" i="13"/>
  <c r="C31" i="13" s="1"/>
  <c r="F552" i="1"/>
  <c r="K549" i="1"/>
  <c r="K552" i="1" s="1"/>
  <c r="J271" i="1"/>
  <c r="H648" i="1"/>
  <c r="J648" i="1" s="1"/>
  <c r="C144" i="2"/>
  <c r="C145" i="2" s="1"/>
  <c r="I661" i="1"/>
  <c r="D33" i="13"/>
  <c r="D36" i="13" s="1"/>
  <c r="G30" i="2"/>
  <c r="G31" i="2" s="1"/>
  <c r="G51" i="2" s="1"/>
  <c r="J32" i="1"/>
  <c r="J52" i="1" s="1"/>
  <c r="H621" i="1" s="1"/>
  <c r="C27" i="10"/>
  <c r="G635" i="1"/>
  <c r="J635" i="1" s="1"/>
  <c r="C28" i="10"/>
  <c r="D15" i="10" s="1"/>
  <c r="D10" i="10"/>
  <c r="D38" i="10"/>
  <c r="F33" i="13"/>
  <c r="D17" i="10"/>
  <c r="D39" i="10"/>
  <c r="J19" i="1"/>
  <c r="G621" i="1" s="1"/>
  <c r="G8" i="2"/>
  <c r="G18" i="2" s="1"/>
  <c r="G626" i="1"/>
  <c r="J626" i="1" s="1"/>
  <c r="G660" i="1"/>
  <c r="G664" i="1" s="1"/>
  <c r="L257" i="1"/>
  <c r="L271" i="1" s="1"/>
  <c r="G632" i="1" s="1"/>
  <c r="J632" i="1" s="1"/>
  <c r="D16" i="10"/>
  <c r="J621" i="1" l="1"/>
  <c r="H656" i="1"/>
  <c r="D18" i="10"/>
  <c r="D27" i="10"/>
  <c r="D37" i="10"/>
  <c r="D35" i="10"/>
  <c r="D41" i="10" s="1"/>
  <c r="D40" i="10"/>
  <c r="G672" i="1"/>
  <c r="G667" i="1"/>
  <c r="I660" i="1"/>
  <c r="I664" i="1" s="1"/>
  <c r="F664" i="1"/>
  <c r="D11" i="10"/>
  <c r="D19" i="10"/>
  <c r="D22" i="10"/>
  <c r="D12" i="10"/>
  <c r="D28" i="10" s="1"/>
  <c r="D20" i="10"/>
  <c r="D26" i="10"/>
  <c r="D25" i="10"/>
  <c r="C30" i="10"/>
  <c r="D23" i="10"/>
  <c r="D13" i="10"/>
  <c r="D24" i="10"/>
  <c r="D21" i="10"/>
  <c r="F672" i="1" l="1"/>
  <c r="F667" i="1"/>
  <c r="I672" i="1"/>
  <c r="I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<sst xmlns="http://schemas.openxmlformats.org/spreadsheetml/2006/main" count="3954" uniqueCount="912">
  <si>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</si>
  <si>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</si>
  <si>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</si>
  <si>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</si>
  <si>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</si>
  <si>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</si>
  <si>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</si>
  <si>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</si>
  <si>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</si>
  <si>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</si>
  <si>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</si>
  <si>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</si>
  <si>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</si>
  <si>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</si>
  <si>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</si>
  <si>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</si>
  <si>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</si>
  <si>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</si>
  <si>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</si>
  <si>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</si>
  <si>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</si>
  <si>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</si>
  <si>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</si>
  <si>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</si>
  <si>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</si>
  <si>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</si>
  <si>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</si>
  <si>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</si>
  <si>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</si>
  <si>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</si>
  <si>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</si>
  <si>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</si>
  <si>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</si>
  <si>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</si>
  <si>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</si>
  <si>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</si>
  <si>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</si>
  <si>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</si>
  <si>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</si>
  <si>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</si>
  <si>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</si>
  <si>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</si>
  <si>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</si>
  <si>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</si>
  <si>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</si>
  <si>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</si>
  <si>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</si>
  <si>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</si>
  <si>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</si>
  <si>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</si>
  <si>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</si>
  <si>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</si>
  <si>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</si>
  <si>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</si>
  <si>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</si>
  <si>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</si>
  <si>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</si>
  <si>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</si>
  <si>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</si>
  <si>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</si>
  <si>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</si>
  <si>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</si>
  <si>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</si>
  <si>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</si>
  <si>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</si>
  <si>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</si>
  <si>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</si>
  <si>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</si>
  <si>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</si>
  <si>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</si>
  <si>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</si>
  <si>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</si>
  <si>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</si>
  <si>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</si>
  <si>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</si>
  <si>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</si>
  <si>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</si>
  <si>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</si>
  <si>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</si>
  <si>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</si>
  <si>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</si>
  <si>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</si>
  <si>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</si>
  <si>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</si>
  <si>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</si>
  <si>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</si>
  <si>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</si>
  <si>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</si>
  <si>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</si>
  <si>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</si>
  <si>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</si>
  <si>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</si>
  <si>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</si>
  <si>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</si>
  <si>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</si>
  <si>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</si>
  <si>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</si>
  <si>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</si>
  <si>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</si>
  <si>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</si>
  <si>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</si>
  <si>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</si>
  <si>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</si>
  <si>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</si>
  <si>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</si>
  <si>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</si>
  <si>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</si>
  <si>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</si>
  <si>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</si>
  <si>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</si>
  <si>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</si>
  <si>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</si>
  <si>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</si>
  <si>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</si>
  <si>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</si>
  <si>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</si>
  <si>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</si>
  <si>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</si>
  <si>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</si>
  <si>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</si>
  <si>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</si>
  <si>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</si>
  <si>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</si>
  <si>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</si>
  <si>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</si>
  <si>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</si>
  <si>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</si>
  <si>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</si>
  <si>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</si>
  <si>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</si>
  <si>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</si>
  <si>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</si>
  <si>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</si>
  <si>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</si>
  <si>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</si>
  <si>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</si>
  <si>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</si>
  <si>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</si>
  <si>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</si>
  <si>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</si>
  <si>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</si>
  <si>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</si>
  <si>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</si>
  <si>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</si>
  <si>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</si>
  <si>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</si>
  <si>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</si>
  <si>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</si>
  <si>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</si>
  <si>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</si>
  <si>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</si>
  <si>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</si>
  <si>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</si>
  <si>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</si>
  <si>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</si>
  <si>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</si>
  <si>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</si>
  <si>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</si>
  <si>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</si>
  <si>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</si>
  <si>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</si>
  <si>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</si>
  <si>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</si>
  <si>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</si>
  <si>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</si>
  <si>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</si>
  <si>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</si>
  <si>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</si>
  <si>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</si>
  <si>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</si>
  <si>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</si>
  <si>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</si>
  <si>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</si>
  <si>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</si>
  <si>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</si>
  <si>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</si>
  <si>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</si>
  <si>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</si>
  <si>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</si>
  <si>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</si>
  <si>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</si>
  <si>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</si>
  <si>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</si>
  <si>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</si>
  <si>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</si>
  <si>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</si>
  <si>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</si>
  <si>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</si>
  <si>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</si>
  <si>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</si>
  <si>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</si>
  <si>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</si>
  <si>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</si>
  <si>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</si>
  <si>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</si>
  <si>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</si>
  <si>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</si>
  <si>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</si>
  <si>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</si>
  <si>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</si>
  <si>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</si>
  <si>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</si>
  <si>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</si>
  <si>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</si>
  <si>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</si>
  <si>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</si>
  <si>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</si>
  <si>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</si>
  <si>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</si>
  <si>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</si>
  <si>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</si>
  <si>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</si>
  <si>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</si>
  <si>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</si>
  <si>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</si>
  <si>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</si>
  <si>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</si>
  <si>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</si>
  <si>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</si>
  <si>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</si>
  <si>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</si>
  <si>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</si>
  <si>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</si>
  <si>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</si>
  <si>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</si>
  <si>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</si>
  <si>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</si>
  <si>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</si>
  <si>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</si>
  <si>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</si>
  <si>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</si>
  <si>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</si>
  <si>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</si>
  <si>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</si>
  <si>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</si>
  <si>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</si>
  <si>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</si>
  <si>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</si>
  <si>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</si>
  <si>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</si>
  <si>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</si>
  <si>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</si>
  <si>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</si>
  <si>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</si>
  <si>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</si>
  <si>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</si>
  <si>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</si>
  <si>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</si>
  <si>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</si>
  <si>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</si>
  <si>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</si>
  <si>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</si>
  <si>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</si>
  <si>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</si>
  <si>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</si>
  <si>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</si>
  <si>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</si>
  <si>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</si>
  <si>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</si>
  <si>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</si>
  <si>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</si>
  <si>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</si>
  <si>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</si>
  <si>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</si>
  <si>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</si>
  <si>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</si>
  <si>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</si>
  <si>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</si>
  <si>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</si>
  <si>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</si>
  <si>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</si>
  <si>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</si>
  <si>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</si>
  <si>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</si>
  <si>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</si>
  <si>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</si>
  <si>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</si>
  <si>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</si>
  <si>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</si>
  <si>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</si>
  <si>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</si>
  <si>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</si>
  <si>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</si>
  <si>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</si>
  <si>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</si>
  <si>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</si>
  <si>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</si>
  <si>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</si>
  <si>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</si>
  <si>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</si>
  <si>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</si>
  <si>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</si>
  <si>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</si>
  <si>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</si>
  <si>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</si>
  <si>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</si>
  <si>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</si>
  <si>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</si>
  <si>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</si>
  <si>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</si>
  <si>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</si>
  <si>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</si>
  <si>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</si>
  <si>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</si>
  <si>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</si>
  <si>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</si>
  <si>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</si>
  <si>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</si>
  <si>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</si>
  <si>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</si>
  <si>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</si>
  <si>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</si>
  <si>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</si>
  <si>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</si>
  <si>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</si>
  <si>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</si>
  <si>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</si>
  <si>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</si>
  <si>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</si>
  <si>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</si>
  <si>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</si>
  <si>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</si>
  <si>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</si>
  <si>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</si>
  <si>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</si>
  <si>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</si>
  <si>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</si>
  <si>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</si>
  <si>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</si>
  <si>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</si>
  <si>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</si>
  <si>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</si>
  <si>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</si>
  <si>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</si>
  <si>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</si>
  <si>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</si>
  <si>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</si>
  <si>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</si>
  <si>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</si>
  <si>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</si>
  <si>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</si>
  <si>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</si>
  <si>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</si>
  <si>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</si>
  <si>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</si>
  <si>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</si>
  <si>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</si>
  <si>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</si>
  <si>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</si>
  <si>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</si>
  <si>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</si>
  <si>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</si>
  <si>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</si>
  <si>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</si>
  <si>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</si>
  <si>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</si>
  <si>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</si>
  <si>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</si>
  <si>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</si>
  <si>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</si>
  <si>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</si>
  <si>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</si>
  <si>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</si>
  <si>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</si>
  <si>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</si>
  <si>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</si>
  <si>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</si>
  <si>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</si>
  <si>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</si>
  <si>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</si>
  <si>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</si>
  <si>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</si>
  <si>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</si>
  <si>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</si>
  <si>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</si>
  <si>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</si>
  <si>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</si>
  <si>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</si>
  <si>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</si>
  <si>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</si>
  <si>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</si>
  <si>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</si>
  <si>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</si>
  <si>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</si>
  <si>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</si>
  <si>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</si>
  <si>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</si>
  <si>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</si>
  <si>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</si>
  <si>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</si>
  <si>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</si>
  <si>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</si>
  <si>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</si>
  <si>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</si>
  <si>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</si>
  <si>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</si>
  <si>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</si>
  <si>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</si>
  <si>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</si>
  <si>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</si>
  <si>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</si>
  <si>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</si>
  <si>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</si>
  <si>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</si>
  <si>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</si>
  <si>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</si>
  <si>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</si>
  <si>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</si>
  <si>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</si>
  <si>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</si>
  <si>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</si>
  <si>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</si>
  <si>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</si>
  <si>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</si>
  <si>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</si>
  <si>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</si>
  <si>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</si>
  <si>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</si>
  <si>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</si>
  <si>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</si>
  <si>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</si>
  <si>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</si>
  <si>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</si>
  <si>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</si>
  <si>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</si>
  <si>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</si>
  <si>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</si>
  <si>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</si>
  <si>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</si>
  <si>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</si>
  <si>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</si>
  <si>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</si>
  <si>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</si>
  <si>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</si>
  <si>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</si>
  <si>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</si>
  <si>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</si>
  <si>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</si>
  <si>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</si>
  <si>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</si>
  <si>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</si>
  <si>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</si>
  <si>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</si>
  <si>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</si>
  <si>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</si>
  <si>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</si>
  <si>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</si>
  <si>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</si>
  <si>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</si>
  <si>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</si>
  <si>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</si>
  <si>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</si>
  <si>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</si>
  <si>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</si>
  <si>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</si>
  <si>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</si>
  <si>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</si>
  <si>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</si>
  <si>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</si>
  <si>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</si>
  <si>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</si>
  <si>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</si>
  <si>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</si>
  <si>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</si>
  <si>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</si>
  <si>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</si>
  <si>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</si>
  <si>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</si>
  <si>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</si>
  <si>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</si>
  <si>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</si>
  <si>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</si>
  <si>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</si>
  <si>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</si>
  <si>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</si>
  <si>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</si>
  <si>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</si>
  <si>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</si>
  <si>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</si>
  <si>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</si>
  <si>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</si>
  <si>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</si>
  <si>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</si>
  <si>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</si>
  <si>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</si>
  <si>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</si>
  <si>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</si>
  <si>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</si>
  <si>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</si>
  <si>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</si>
  <si>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</si>
  <si>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</si>
  <si>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</si>
  <si>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</si>
  <si>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</si>
  <si>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</si>
  <si>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</si>
  <si>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</si>
  <si>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</si>
  <si>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</si>
  <si>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</si>
  <si>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</si>
  <si>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</si>
  <si>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</si>
  <si>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</si>
  <si>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</si>
  <si>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</si>
  <si>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</si>
  <si>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</si>
  <si>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</si>
  <si>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</si>
  <si>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</si>
  <si>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</si>
  <si>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</si>
  <si>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</si>
  <si>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</si>
  <si>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</si>
  <si>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</si>
  <si>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</si>
  <si>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</si>
  <si>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</si>
  <si>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</si>
  <si>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</si>
  <si>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</si>
  <si>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</si>
  <si>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</si>
  <si>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</si>
  <si>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</si>
  <si>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</si>
  <si>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</si>
  <si>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</si>
  <si>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</si>
  <si>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</si>
  <si>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</si>
  <si>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</si>
  <si>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</si>
  <si>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</si>
  <si>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</si>
  <si>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</si>
  <si>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</si>
  <si>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</si>
  <si>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</si>
  <si>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</si>
  <si>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</si>
  <si>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</si>
  <si>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</si>
  <si>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</si>
  <si>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</si>
  <si>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</si>
  <si>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</si>
  <si>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</si>
  <si>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</si>
  <si>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</si>
  <si>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</si>
  <si>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</si>
  <si>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</si>
  <si>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</si>
  <si>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</si>
  <si>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</si>
  <si>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</si>
  <si>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</si>
  <si>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</si>
  <si>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</si>
  <si>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</si>
  <si>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</si>
  <si>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</si>
  <si>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</si>
  <si>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</si>
  <si>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</si>
  <si>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</si>
  <si>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</si>
  <si>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</si>
  <si>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</si>
  <si>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</si>
  <si>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</si>
  <si>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</si>
  <si>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</si>
  <si>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</si>
  <si>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</si>
  <si>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</si>
  <si>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</si>
  <si>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</si>
  <si>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</si>
  <si>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</si>
  <si>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</si>
  <si>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</si>
  <si>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</si>
  <si>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</si>
  <si>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</si>
  <si>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</si>
  <si>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</si>
  <si>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</si>
  <si>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</si>
  <si>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</si>
  <si>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</si>
  <si>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</si>
  <si>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</si>
  <si>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</si>
  <si>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</si>
  <si>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</si>
  <si>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</si>
  <si>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</si>
  <si>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</si>
  <si>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</si>
  <si>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</si>
  <si>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</si>
  <si>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</si>
  <si>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</si>
  <si>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</si>
  <si>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</si>
  <si>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</si>
  <si>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</si>
  <si>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</si>
  <si>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</si>
  <si>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</si>
  <si>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</si>
  <si>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</si>
  <si>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</si>
  <si>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</si>
  <si>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</si>
  <si>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</si>
  <si>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</si>
  <si>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</si>
  <si>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</si>
  <si>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</si>
  <si>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</si>
  <si>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</si>
  <si>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</si>
  <si>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</si>
  <si>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</si>
  <si>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</si>
  <si>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</si>
  <si>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</si>
  <si>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</si>
  <si>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</si>
  <si>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</si>
  <si>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</si>
  <si>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</si>
  <si>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</si>
  <si>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</si>
  <si>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</si>
  <si>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</si>
  <si>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</si>
  <si>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</si>
  <si>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</si>
  <si>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</si>
  <si>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</si>
  <si>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</si>
  <si>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</si>
  <si>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</si>
  <si>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</si>
  <si>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</si>
  <si>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</si>
  <si>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</si>
  <si>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</si>
  <si>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</si>
  <si>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</si>
  <si>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</si>
  <si>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</si>
  <si>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</si>
  <si>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</si>
  <si>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</si>
  <si>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</si>
  <si>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</si>
  <si>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</si>
  <si>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</si>
  <si>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</si>
  <si>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</si>
  <si>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</si>
  <si>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</si>
  <si>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</si>
  <si>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</si>
  <si>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</si>
  <si>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</si>
  <si>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</si>
  <si>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</si>
  <si>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</si>
  <si>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</si>
  <si>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</si>
  <si>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</si>
  <si>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</si>
  <si>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</si>
  <si>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</si>
  <si>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</si>
  <si>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</si>
  <si>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</si>
  <si>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</si>
  <si>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</si>
  <si>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</si>
  <si>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</si>
  <si>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</si>
  <si>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</si>
  <si>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</si>
  <si>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</si>
  <si>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</si>
  <si>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</si>
  <si>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</si>
  <si>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</si>
  <si>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</si>
  <si>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</si>
  <si>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</si>
  <si>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</si>
  <si>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</si>
  <si>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</si>
  <si>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</si>
  <si>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</si>
  <si>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</si>
  <si>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</si>
  <si>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</si>
  <si>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</si>
  <si>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</si>
  <si>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</si>
  <si>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</si>
  <si>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</si>
  <si>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</si>
  <si>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</si>
  <si>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</si>
  <si>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</si>
  <si>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</si>
  <si>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</si>
  <si>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</si>
  <si>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</si>
  <si>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</si>
  <si>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</si>
  <si>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</si>
  <si>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</si>
  <si>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</si>
  <si>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</si>
  <si>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</si>
  <si>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</si>
  <si>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</si>
  <si>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</si>
  <si>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</si>
  <si>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</si>
  <si>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</si>
  <si>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</si>
  <si>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</si>
  <si>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</si>
  <si>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</si>
  <si>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</si>
  <si>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</si>
  <si>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</si>
  <si>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</si>
  <si>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</si>
  <si>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</si>
  <si>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</si>
  <si>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</si>
  <si>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</si>
  <si>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</si>
  <si>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</si>
  <si>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</si>
  <si>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</si>
  <si>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</si>
  <si>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</si>
  <si>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</si>
  <si>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</si>
  <si>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</si>
  <si>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</si>
  <si>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</si>
  <si>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</si>
  <si>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</si>
  <si>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</si>
  <si>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</si>
  <si>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</si>
  <si>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</si>
  <si>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</si>
  <si>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</si>
  <si>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</si>
  <si>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</si>
  <si>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</si>
  <si>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</si>
  <si>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</si>
  <si>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</si>
  <si>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</si>
  <si>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</si>
  <si>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</si>
  <si>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</si>
  <si>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</si>
  <si>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</si>
  <si>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</si>
  <si>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</si>
  <si>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</si>
  <si>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</si>
  <si>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</si>
  <si>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</si>
  <si>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</si>
  <si>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</si>
  <si>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</si>
  <si>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</si>
  <si>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</si>
  <si>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</si>
  <si>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</si>
  <si>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</si>
  <si>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</si>
  <si>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</si>
  <si>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</si>
  <si>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</si>
  <si>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</si>
  <si>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</si>
  <si>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</si>
  <si>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</si>
  <si>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</si>
  <si>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</si>
  <si>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</si>
  <si>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</si>
  <si>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</si>
  <si>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</si>
  <si>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</si>
  <si>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</si>
  <si>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</si>
  <si>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</si>
  <si>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</si>
  <si>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</si>
  <si>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</si>
  <si>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</si>
  <si>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</si>
  <si>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</si>
  <si>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</si>
  <si>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</si>
  <si>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</si>
  <si>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</si>
  <si>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</si>
  <si>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</si>
  <si>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</si>
  <si>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</si>
  <si>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</si>
  <si>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</si>
  <si>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</si>
  <si>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</si>
  <si>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</si>
  <si>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</si>
  <si>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</si>
  <si>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</si>
  <si>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</si>
  <si>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</si>
  <si>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</si>
  <si>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</si>
  <si>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</si>
  <si>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</si>
  <si>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</si>
  <si>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</si>
  <si>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</si>
  <si>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</si>
  <si>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</si>
  <si>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</si>
  <si>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</si>
  <si>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</si>
  <si>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</si>
  <si>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</si>
  <si>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</si>
  <si>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</si>
  <si>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</si>
  <si>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</si>
  <si>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</si>
  <si>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</si>
  <si>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</si>
  <si>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</si>
  <si>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</si>
  <si>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</si>
  <si>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</si>
  <si>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</si>
  <si>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</si>
  <si>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</si>
  <si>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</si>
  <si>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</si>
  <si>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</si>
  <si>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</si>
  <si>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</si>
  <si>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</si>
  <si>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</si>
  <si>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</si>
  <si>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</si>
  <si>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</si>
  <si>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</si>
  <si>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</si>
  <si>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</si>
  <si>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</si>
  <si>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</si>
  <si>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</si>
  <si>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</si>
  <si>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</si>
  <si>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</si>
  <si>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</si>
  <si>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</si>
  <si>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</si>
  <si>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</si>
  <si>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</si>
  <si>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</si>
  <si>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</si>
  <si>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</si>
  <si>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</si>
  <si>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</si>
  <si>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</si>
  <si>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</si>
  <si>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</si>
  <si>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</si>
  <si>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</si>
  <si>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</si>
  <si>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</si>
  <si>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</si>
  <si>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</si>
  <si>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</si>
  <si>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</si>
  <si>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</si>
  <si>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</si>
  <si>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</si>
  <si>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</si>
  <si>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</si>
  <si>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</si>
  <si>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</si>
  <si>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</si>
  <si>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 xml:space="preserve">                   EATON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</si>
</sst>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G669" sqref="G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159</v>
      </c>
      <c r="C2" s="21">
        <v>159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33907.839999999997</v>
      </c>
      <c r="G9" s="18"/>
      <c r="H9" s="18"/>
      <c r="I9" s="18"/>
      <c r="J9" s="67">
        <f>SUM(I439)</f>
        <v>168842.34999999998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33907.839999999997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168842.34999999998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15124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168842.34999999998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33907.84-15124</f>
        <v>18783.839999999997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33907.839999999997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168842.34999999998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33907.839999999997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168842.34999999998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348407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348407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92.53</v>
      </c>
      <c r="G96" s="18"/>
      <c r="H96" s="18"/>
      <c r="I96" s="18"/>
      <c r="J96" s="18">
        <v>36.74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710.25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802.78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36.74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349209.78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36.74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256551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256551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256551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1128.6099999999999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1128.6099999999999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1128.6099999999999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37000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37000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37000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606889.39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37036.74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285667.5</v>
      </c>
      <c r="I197" s="18"/>
      <c r="J197" s="18"/>
      <c r="K197" s="18"/>
      <c r="L197" s="19">
        <f>SUM(F197:K197)</f>
        <v>285667.5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15166.88</v>
      </c>
      <c r="I204" s="18"/>
      <c r="J204" s="18"/>
      <c r="K204" s="18"/>
      <c r="L204" s="19">
        <f t="shared" si="0"/>
        <v>15166.88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7537.6</v>
      </c>
      <c r="G208" s="18">
        <v>5348.83</v>
      </c>
      <c r="H208" s="18">
        <v>1676.78</v>
      </c>
      <c r="I208" s="18">
        <v>3720.22</v>
      </c>
      <c r="J208" s="18"/>
      <c r="K208" s="18"/>
      <c r="L208" s="19">
        <f t="shared" si="0"/>
        <v>18283.43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7537.6</v>
      </c>
      <c r="G211" s="41">
        <f t="shared" si="1"/>
        <v>5348.83</v>
      </c>
      <c r="H211" s="41">
        <f t="shared" si="1"/>
        <v>302511.16000000003</v>
      </c>
      <c r="I211" s="41">
        <f t="shared" si="1"/>
        <v>3720.22</v>
      </c>
      <c r="J211" s="41">
        <f t="shared" si="1"/>
        <v>0</v>
      </c>
      <c r="K211" s="41">
        <f t="shared" si="1"/>
        <v>0</v>
      </c>
      <c r="L211" s="41">
        <f t="shared" si="1"/>
        <v>319117.81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49887</v>
      </c>
      <c r="I215" s="18"/>
      <c r="J215" s="18"/>
      <c r="K215" s="18"/>
      <c r="L215" s="19">
        <f>SUM(F215:K215)</f>
        <v>49887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>
        <v>5515.23</v>
      </c>
      <c r="I222" s="18"/>
      <c r="J222" s="18"/>
      <c r="K222" s="18"/>
      <c r="L222" s="19">
        <f t="shared" si="2"/>
        <v>5515.23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3768.8</v>
      </c>
      <c r="G226" s="18">
        <v>2674.41</v>
      </c>
      <c r="H226" s="18">
        <v>838.4</v>
      </c>
      <c r="I226" s="18">
        <v>1860.1</v>
      </c>
      <c r="J226" s="18"/>
      <c r="K226" s="18"/>
      <c r="L226" s="19">
        <f t="shared" si="2"/>
        <v>9141.7099999999991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3768.8</v>
      </c>
      <c r="G229" s="41">
        <f>SUM(G215:G228)</f>
        <v>2674.41</v>
      </c>
      <c r="H229" s="41">
        <f>SUM(H215:H228)</f>
        <v>56240.63</v>
      </c>
      <c r="I229" s="41">
        <f>SUM(I215:I228)</f>
        <v>1860.1</v>
      </c>
      <c r="J229" s="41">
        <f>SUM(J215:J228)</f>
        <v>0</v>
      </c>
      <c r="K229" s="41">
        <f t="shared" si="3"/>
        <v>0</v>
      </c>
      <c r="L229" s="41">
        <f t="shared" si="3"/>
        <v>64543.939999999995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150303.5</v>
      </c>
      <c r="I233" s="18"/>
      <c r="J233" s="18"/>
      <c r="K233" s="18"/>
      <c r="L233" s="19">
        <f>SUM(F233:K233)</f>
        <v>150303.5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6894.04</v>
      </c>
      <c r="I240" s="18"/>
      <c r="J240" s="18"/>
      <c r="K240" s="18"/>
      <c r="L240" s="19">
        <f t="shared" si="4"/>
        <v>6894.04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3768.8</v>
      </c>
      <c r="G244" s="18">
        <v>2674.41</v>
      </c>
      <c r="H244" s="18">
        <v>838.4</v>
      </c>
      <c r="I244" s="18">
        <v>1860.1</v>
      </c>
      <c r="J244" s="18"/>
      <c r="K244" s="18"/>
      <c r="L244" s="19">
        <f t="shared" si="4"/>
        <v>9141.7099999999991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3768.8</v>
      </c>
      <c r="G247" s="41">
        <f t="shared" si="5"/>
        <v>2674.41</v>
      </c>
      <c r="H247" s="41">
        <f t="shared" si="5"/>
        <v>158035.94</v>
      </c>
      <c r="I247" s="41">
        <f t="shared" si="5"/>
        <v>1860.1</v>
      </c>
      <c r="J247" s="41">
        <f t="shared" si="5"/>
        <v>0</v>
      </c>
      <c r="K247" s="41">
        <f t="shared" si="5"/>
        <v>0</v>
      </c>
      <c r="L247" s="41">
        <f t="shared" si="5"/>
        <v>166339.25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15075.2</v>
      </c>
      <c r="G257" s="41">
        <f t="shared" si="8"/>
        <v>10697.65</v>
      </c>
      <c r="H257" s="41">
        <f t="shared" si="8"/>
        <v>516787.73000000004</v>
      </c>
      <c r="I257" s="41">
        <f t="shared" si="8"/>
        <v>7440.42</v>
      </c>
      <c r="J257" s="41">
        <f t="shared" si="8"/>
        <v>0</v>
      </c>
      <c r="K257" s="41">
        <f t="shared" si="8"/>
        <v>0</v>
      </c>
      <c r="L257" s="41">
        <f t="shared" si="8"/>
        <v>550001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37000</v>
      </c>
      <c r="L266" s="19">
        <f t="shared" si="9"/>
        <v>37000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37000</v>
      </c>
      <c r="L270" s="41">
        <f t="shared" si="9"/>
        <v>37000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15075.2</v>
      </c>
      <c r="G271" s="42">
        <f t="shared" si="11"/>
        <v>10697.65</v>
      </c>
      <c r="H271" s="42">
        <f t="shared" si="11"/>
        <v>516787.73000000004</v>
      </c>
      <c r="I271" s="42">
        <f t="shared" si="11"/>
        <v>7440.42</v>
      </c>
      <c r="J271" s="42">
        <f t="shared" si="11"/>
        <v>0</v>
      </c>
      <c r="K271" s="42">
        <f t="shared" si="11"/>
        <v>37000</v>
      </c>
      <c r="L271" s="42">
        <f t="shared" si="11"/>
        <v>587001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7000</v>
      </c>
      <c r="H390" s="18">
        <v>3.11</v>
      </c>
      <c r="I390" s="18"/>
      <c r="J390" s="24" t="s">
        <v>289</v>
      </c>
      <c r="K390" s="24" t="s">
        <v>289</v>
      </c>
      <c r="L390" s="56">
        <f t="shared" si="25"/>
        <v>7003.11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7000</v>
      </c>
      <c r="H393" s="139">
        <f>SUM(H387:H392)</f>
        <v>3.11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7003.11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20.9</v>
      </c>
      <c r="I397" s="18"/>
      <c r="J397" s="24" t="s">
        <v>289</v>
      </c>
      <c r="K397" s="24" t="s">
        <v>289</v>
      </c>
      <c r="L397" s="56">
        <f t="shared" si="26"/>
        <v>20.9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30000</v>
      </c>
      <c r="H398" s="18">
        <v>12.73</v>
      </c>
      <c r="I398" s="18"/>
      <c r="J398" s="24" t="s">
        <v>289</v>
      </c>
      <c r="K398" s="24" t="s">
        <v>289</v>
      </c>
      <c r="L398" s="56">
        <f t="shared" si="26"/>
        <v>30012.73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33.629999999999995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30033.63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37000</v>
      </c>
      <c r="H408" s="47">
        <f>H393+H401+H407</f>
        <v>36.739999999999995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37036.74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16488.61</v>
      </c>
      <c r="G439" s="18">
        <v>152353.74</v>
      </c>
      <c r="H439" s="18"/>
      <c r="I439" s="56">
        <f t="shared" ref="I439:I445" si="33">SUM(F439:H439)</f>
        <v>168842.34999999998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16488.61</v>
      </c>
      <c r="G446" s="13">
        <f>SUM(G439:G445)</f>
        <v>152353.74</v>
      </c>
      <c r="H446" s="13">
        <f>SUM(H439:H445)</f>
        <v>0</v>
      </c>
      <c r="I446" s="13">
        <f>SUM(I439:I445)</f>
        <v>168842.34999999998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16488.61</v>
      </c>
      <c r="G459" s="18">
        <v>152353.74</v>
      </c>
      <c r="H459" s="18"/>
      <c r="I459" s="56">
        <f t="shared" si="34"/>
        <v>168842.34999999998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16488.61</v>
      </c>
      <c r="G460" s="83">
        <f>SUM(G454:G459)</f>
        <v>152353.74</v>
      </c>
      <c r="H460" s="83">
        <f>SUM(H454:H459)</f>
        <v>0</v>
      </c>
      <c r="I460" s="83">
        <f>SUM(I454:I459)</f>
        <v>168842.34999999998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16488.61</v>
      </c>
      <c r="G461" s="42">
        <f>G452+G460</f>
        <v>152353.74</v>
      </c>
      <c r="H461" s="42">
        <f>H452+H460</f>
        <v>0</v>
      </c>
      <c r="I461" s="42">
        <f>I452+I460</f>
        <v>168842.34999999998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14019.45</v>
      </c>
      <c r="G465" s="18"/>
      <c r="H465" s="18"/>
      <c r="I465" s="18"/>
      <c r="J465" s="18">
        <v>131805.60999999999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606889.39</v>
      </c>
      <c r="G468" s="18"/>
      <c r="H468" s="18"/>
      <c r="I468" s="18"/>
      <c r="J468" s="18">
        <v>37036.74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606889.39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37036.74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587001</v>
      </c>
      <c r="G472" s="18"/>
      <c r="H472" s="18"/>
      <c r="I472" s="18"/>
      <c r="J472" s="18">
        <v>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587001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33907.839999999967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168842.34999999998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2123.4499999999998</v>
      </c>
      <c r="I531" s="18"/>
      <c r="J531" s="18"/>
      <c r="K531" s="18"/>
      <c r="L531" s="88">
        <f>SUM(F531:K531)</f>
        <v>2123.4499999999998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772.16</v>
      </c>
      <c r="I532" s="18"/>
      <c r="J532" s="18"/>
      <c r="K532" s="18"/>
      <c r="L532" s="88">
        <f>SUM(F532:K532)</f>
        <v>772.16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965.2</v>
      </c>
      <c r="I533" s="18"/>
      <c r="J533" s="18"/>
      <c r="K533" s="18"/>
      <c r="L533" s="88">
        <f>SUM(F533:K533)</f>
        <v>965.2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3860.8099999999995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3860.8099999999995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3860.8099999999995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3860.8099999999995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2123.4499999999998</v>
      </c>
      <c r="I549" s="87">
        <f>L536</f>
        <v>0</v>
      </c>
      <c r="J549" s="87">
        <f>L541</f>
        <v>0</v>
      </c>
      <c r="K549" s="87">
        <f>SUM(F549:J549)</f>
        <v>2123.4499999999998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772.16</v>
      </c>
      <c r="I550" s="87">
        <f>L537</f>
        <v>0</v>
      </c>
      <c r="J550" s="87">
        <f>L542</f>
        <v>0</v>
      </c>
      <c r="K550" s="87">
        <f>SUM(F550:J550)</f>
        <v>772.16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965.2</v>
      </c>
      <c r="I551" s="87">
        <f>L538</f>
        <v>0</v>
      </c>
      <c r="J551" s="87">
        <f>L543</f>
        <v>0</v>
      </c>
      <c r="K551" s="87">
        <f>SUM(F551:J551)</f>
        <v>965.2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3860.8099999999995</v>
      </c>
      <c r="I552" s="89">
        <f t="shared" si="42"/>
        <v>0</v>
      </c>
      <c r="J552" s="89">
        <f t="shared" si="42"/>
        <v>0</v>
      </c>
      <c r="K552" s="89">
        <f t="shared" si="42"/>
        <v>3860.8099999999995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285667.5</v>
      </c>
      <c r="G575" s="18">
        <v>49887</v>
      </c>
      <c r="H575" s="18">
        <v>150303.5</v>
      </c>
      <c r="I575" s="87">
        <f>SUM(F575:H575)</f>
        <v>485858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18283.43</v>
      </c>
      <c r="I591" s="18">
        <v>9141.7099999999991</v>
      </c>
      <c r="J591" s="18">
        <v>9141.7099999999991</v>
      </c>
      <c r="K591" s="104">
        <f t="shared" ref="K591:K597" si="48">SUM(H591:J591)</f>
        <v>36566.85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18283.43</v>
      </c>
      <c r="I598" s="108">
        <f>SUM(I591:I597)</f>
        <v>9141.7099999999991</v>
      </c>
      <c r="J598" s="108">
        <f>SUM(J591:J597)</f>
        <v>9141.7099999999991</v>
      </c>
      <c r="K598" s="108">
        <f>SUM(K591:K597)</f>
        <v>36566.85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33907.839999999997</v>
      </c>
      <c r="H617" s="109">
        <f>SUM(F52)</f>
        <v>33907.839999999997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168842.34999999998</v>
      </c>
      <c r="H621" s="109">
        <f>SUM(J52)</f>
        <v>168842.34999999998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33907.839999999997</v>
      </c>
      <c r="H622" s="109">
        <f>F476</f>
        <v>33907.839999999967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168842.34999999998</v>
      </c>
      <c r="H626" s="109">
        <f>J476</f>
        <v>168842.34999999998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606889.39</v>
      </c>
      <c r="H627" s="104">
        <f>SUM(F468)</f>
        <v>606889.39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37036.74</v>
      </c>
      <c r="H631" s="104">
        <f>SUM(J468)</f>
        <v>37036.74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587001</v>
      </c>
      <c r="H632" s="104">
        <f>SUM(F472)</f>
        <v>587001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37036.74</v>
      </c>
      <c r="H637" s="164">
        <f>SUM(J468)</f>
        <v>37036.74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16488.61</v>
      </c>
      <c r="H639" s="104">
        <f>SUM(F461)</f>
        <v>16488.61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152353.74</v>
      </c>
      <c r="H640" s="104">
        <f>SUM(G461)</f>
        <v>152353.74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168842.34999999998</v>
      </c>
      <c r="H642" s="104">
        <f>SUM(I461)</f>
        <v>168842.34999999998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36.74</v>
      </c>
      <c r="H644" s="104">
        <f>H408</f>
        <v>36.739999999999995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37000</v>
      </c>
      <c r="H645" s="104">
        <f>G408</f>
        <v>37000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37036.74</v>
      </c>
      <c r="H646" s="104">
        <f>L408</f>
        <v>37036.74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36566.85</v>
      </c>
      <c r="H647" s="104">
        <f>L208+L226+L244</f>
        <v>36566.85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18283.43</v>
      </c>
      <c r="H649" s="104">
        <f>H598</f>
        <v>18283.43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9141.7099999999991</v>
      </c>
      <c r="H650" s="104">
        <f>I598</f>
        <v>9141.7099999999991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9141.7099999999991</v>
      </c>
      <c r="H651" s="104">
        <f>J598</f>
        <v>9141.7099999999991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37000</v>
      </c>
      <c r="H655" s="104">
        <f>K266+K347</f>
        <v>37000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319117.81</v>
      </c>
      <c r="G660" s="19">
        <f>(L229+L309+L359)</f>
        <v>64543.939999999995</v>
      </c>
      <c r="H660" s="19">
        <f>(L247+L328+L360)</f>
        <v>166339.25</v>
      </c>
      <c r="I660" s="19">
        <f>SUM(F660:H660)</f>
        <v>550001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18283.43</v>
      </c>
      <c r="G662" s="19">
        <f>(L226+L306)-(J226+J306)</f>
        <v>9141.7099999999991</v>
      </c>
      <c r="H662" s="19">
        <f>(L244+L325)-(J244+J325)</f>
        <v>9141.7099999999991</v>
      </c>
      <c r="I662" s="19">
        <f>SUM(F662:H662)</f>
        <v>36566.85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285667.5</v>
      </c>
      <c r="G663" s="199">
        <f>SUM(G575:G587)+SUM(I602:I604)+L612</f>
        <v>49887</v>
      </c>
      <c r="H663" s="199">
        <f>SUM(H575:H587)+SUM(J602:J604)+L613</f>
        <v>150303.5</v>
      </c>
      <c r="I663" s="19">
        <f>SUM(F663:H663)</f>
        <v>485858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15166.880000000005</v>
      </c>
      <c r="G664" s="19">
        <f>G660-SUM(G661:G663)</f>
        <v>5515.2299999999959</v>
      </c>
      <c r="H664" s="19">
        <f>H660-SUM(H661:H663)</f>
        <v>6894.0400000000081</v>
      </c>
      <c r="I664" s="19">
        <f>I660-SUM(I661:I663)</f>
        <v>27576.150000000023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-15166.88</v>
      </c>
      <c r="G669" s="18">
        <v>-5515.23</v>
      </c>
      <c r="H669" s="18">
        <v>-6894.04</v>
      </c>
      <c r="I669" s="19">
        <f>SUM(F669:H669)</f>
        <v>-27576.15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  EATON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32" activePane="bottomLeft" state="frozen"/>
      <selection activeCell="F46" sqref="F46"/>
      <selection pane="bottomLeft" activeCell="A59" sqref="A5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    EATON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485858</v>
      </c>
      <c r="D5" s="20">
        <f>SUM('DOE25'!L197:L200)+SUM('DOE25'!L215:L218)+SUM('DOE25'!L233:L236)-F5-G5</f>
        <v>485858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15808.89</v>
      </c>
      <c r="D8" s="243"/>
      <c r="E8" s="20">
        <f>'DOE25'!L204+'DOE25'!L222+'DOE25'!L240-F8-G8-D9-D11</f>
        <v>15808.89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5574.15</v>
      </c>
      <c r="D9" s="244">
        <v>5574.15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3000</v>
      </c>
      <c r="D10" s="243"/>
      <c r="E10" s="244">
        <v>3000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6193.11</v>
      </c>
      <c r="D11" s="244">
        <v>6193.11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36566.85</v>
      </c>
      <c r="D15" s="20">
        <f>'DOE25'!L208+'DOE25'!L226+'DOE25'!L244-F15-G15</f>
        <v>36566.85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534192.11</v>
      </c>
      <c r="E33" s="246">
        <f>SUM(E5:E31)</f>
        <v>18808.89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18808.89</v>
      </c>
      <c r="E35" s="249"/>
    </row>
    <row r="36" spans="2:8" ht="12" thickTop="1" x14ac:dyDescent="0.2">
      <c r="B36" t="s">
        <v>815</v>
      </c>
      <c r="D36" s="20">
        <f>D33</f>
        <v>534192.11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41" sqref="A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EATON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33907.839999999997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168842.34999999998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33907.839999999997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168842.34999999998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15124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168842.34999999998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18783.839999999997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33907.839999999997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168842.34999999998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33907.839999999997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168842.34999999998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348407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92.53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36.74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710.25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802.78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36.74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349209.78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36.74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256551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256551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256551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1128.6099999999999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1128.6099999999999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37000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37000</v>
      </c>
    </row>
    <row r="104" spans="1:7" ht="12.75" thickTop="1" thickBot="1" x14ac:dyDescent="0.25">
      <c r="A104" s="33" t="s">
        <v>765</v>
      </c>
      <c r="C104" s="86">
        <f>C63+C81+C91+C103</f>
        <v>606889.39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37036.74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485858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485858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27576.15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36566.85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64143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7003.11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30033.63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-36.739999999997963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37000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587001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    EATON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485858</v>
      </c>
      <c r="D10" s="182">
        <f>ROUND((C10/$C$28)*100,1)</f>
        <v>88.3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27576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36567</v>
      </c>
      <c r="D21" s="182">
        <f t="shared" si="0"/>
        <v>6.6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550001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550001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348407</v>
      </c>
      <c r="D35" s="182">
        <f t="shared" ref="D35:D40" si="1">ROUND((C35/$C$41)*100,1)</f>
        <v>57.4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839.52000000001863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256551</v>
      </c>
      <c r="D37" s="182">
        <f t="shared" si="1"/>
        <v>42.3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1129</v>
      </c>
      <c r="D39" s="182">
        <f t="shared" si="1"/>
        <v>0.2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606926.52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97" t="str">
        <f>'DOE25'!A2</f>
        <v xml:space="preserve">                   EATON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8:CZ38"/>
    <mergeCell ref="BC38:BM38"/>
    <mergeCell ref="P39:Z39"/>
    <mergeCell ref="AC39:AM39"/>
    <mergeCell ref="AP39:AZ39"/>
    <mergeCell ref="HP39:HZ39"/>
    <mergeCell ref="IC39:IM39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GC40:GM40"/>
    <mergeCell ref="GP40:GZ40"/>
    <mergeCell ref="HC40:HM40"/>
    <mergeCell ref="HP40:HZ40"/>
    <mergeCell ref="EC40:EM40"/>
    <mergeCell ref="DP40:DZ40"/>
    <mergeCell ref="BC40:BM40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HP38:HZ38"/>
    <mergeCell ref="IC38:IM38"/>
    <mergeCell ref="IP38:IV38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EC32:EM32"/>
    <mergeCell ref="EP32:EZ32"/>
    <mergeCell ref="FC32:FM32"/>
    <mergeCell ref="AP32:AZ32"/>
    <mergeCell ref="BP32:BZ32"/>
    <mergeCell ref="HC29:HM29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C14:M14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DP29:DZ29"/>
    <mergeCell ref="DC29:DM29"/>
    <mergeCell ref="IP29:IV29"/>
    <mergeCell ref="P30:Z30"/>
    <mergeCell ref="AC30:AM30"/>
    <mergeCell ref="AP30:AZ30"/>
    <mergeCell ref="GC30:GM30"/>
    <mergeCell ref="GP30:GZ30"/>
    <mergeCell ref="EC30:EM30"/>
    <mergeCell ref="EP30:EZ30"/>
    <mergeCell ref="HP29:HZ29"/>
    <mergeCell ref="IC29:IM29"/>
    <mergeCell ref="FP29:FZ29"/>
    <mergeCell ref="GC29:GM29"/>
    <mergeCell ref="GP29:GZ29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BC29:BM29"/>
    <mergeCell ref="BP29:BZ29"/>
    <mergeCell ref="CC29:CM29"/>
    <mergeCell ref="P31:Z31"/>
    <mergeCell ref="AC31:AM31"/>
    <mergeCell ref="AP31:AZ31"/>
    <mergeCell ref="P32:Z32"/>
    <mergeCell ref="C15:M15"/>
    <mergeCell ref="C16:M16"/>
    <mergeCell ref="C17:M17"/>
    <mergeCell ref="C18:M18"/>
    <mergeCell ref="C19:M19"/>
    <mergeCell ref="C20:M20"/>
    <mergeCell ref="P29:Z29"/>
    <mergeCell ref="AC29:AM29"/>
    <mergeCell ref="AC32:AM32"/>
    <mergeCell ref="C21:M21"/>
    <mergeCell ref="C22:M22"/>
    <mergeCell ref="C23:M23"/>
    <mergeCell ref="C24:M24"/>
    <mergeCell ref="C29:M29"/>
    <mergeCell ref="C25:M25"/>
    <mergeCell ref="C26:M26"/>
    <mergeCell ref="C27:M27"/>
    <mergeCell ref="AP29:AZ29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39:M39"/>
    <mergeCell ref="C40:M40"/>
    <mergeCell ref="C32:M32"/>
    <mergeCell ref="C30:M30"/>
    <mergeCell ref="C31:M31"/>
    <mergeCell ref="C42:M42"/>
    <mergeCell ref="C41:M41"/>
    <mergeCell ref="C33:M33"/>
    <mergeCell ref="C37:M37"/>
    <mergeCell ref="C46:M46"/>
    <mergeCell ref="C44:M44"/>
    <mergeCell ref="C43:M43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61:M61"/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2014-09-05T16:49:52Z</cp:lastPrinted>
  <dcterms:created xsi:type="dcterms:W3CDTF">1997-12-04T19:04:30Z</dcterms:created>
  <dcterms:modified xsi:type="dcterms:W3CDTF">2014-09-19T14:47:15Z</dcterms:modified>
</cp:coreProperties>
</file>