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50" i="1" l="1"/>
  <c r="C49" i="2" s="1"/>
  <c r="C50" i="2"/>
  <c r="C45" i="2"/>
  <c r="G51" i="1"/>
  <c r="C37" i="10"/>
  <c r="F40" i="2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I458" i="1"/>
  <c r="J39" i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E16" i="13" s="1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D7" i="13" s="1"/>
  <c r="C7" i="13" s="1"/>
  <c r="L203" i="1"/>
  <c r="L221" i="1"/>
  <c r="L239" i="1"/>
  <c r="F12" i="13"/>
  <c r="G12" i="13"/>
  <c r="L205" i="1"/>
  <c r="L223" i="1"/>
  <c r="L241" i="1"/>
  <c r="F14" i="13"/>
  <c r="G14" i="13"/>
  <c r="L207" i="1"/>
  <c r="L225" i="1"/>
  <c r="C123" i="2" s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D19" i="13" s="1"/>
  <c r="C19" i="13" s="1"/>
  <c r="L253" i="1"/>
  <c r="F29" i="13"/>
  <c r="G29" i="13"/>
  <c r="L358" i="1"/>
  <c r="L359" i="1"/>
  <c r="L360" i="1"/>
  <c r="I367" i="1"/>
  <c r="J290" i="1"/>
  <c r="J338" i="1" s="1"/>
  <c r="J309" i="1"/>
  <c r="J328" i="1"/>
  <c r="K290" i="1"/>
  <c r="K309" i="1"/>
  <c r="K338" i="1" s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E114" i="2" s="1"/>
  <c r="L260" i="1"/>
  <c r="L261" i="1"/>
  <c r="L341" i="1"/>
  <c r="L342" i="1"/>
  <c r="H25" i="13" s="1"/>
  <c r="L255" i="1"/>
  <c r="L336" i="1"/>
  <c r="C11" i="13"/>
  <c r="C10" i="13"/>
  <c r="C9" i="13"/>
  <c r="L361" i="1"/>
  <c r="B4" i="12"/>
  <c r="B36" i="12"/>
  <c r="C36" i="12"/>
  <c r="B40" i="12"/>
  <c r="C40" i="12"/>
  <c r="A40" i="12" s="1"/>
  <c r="B27" i="12"/>
  <c r="C27" i="12"/>
  <c r="B31" i="12"/>
  <c r="C31" i="12"/>
  <c r="A31" i="12" s="1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/>
  <c r="G63" i="2" s="1"/>
  <c r="G59" i="2"/>
  <c r="G61" i="2"/>
  <c r="F2" i="11"/>
  <c r="L613" i="1"/>
  <c r="H663" i="1" s="1"/>
  <c r="L612" i="1"/>
  <c r="G663" i="1" s="1"/>
  <c r="L611" i="1"/>
  <c r="C40" i="10"/>
  <c r="F60" i="1"/>
  <c r="G60" i="1"/>
  <c r="H60" i="1"/>
  <c r="I60" i="1"/>
  <c r="F79" i="1"/>
  <c r="F94" i="1"/>
  <c r="F111" i="1"/>
  <c r="G111" i="1"/>
  <c r="H79" i="1"/>
  <c r="H94" i="1"/>
  <c r="H111" i="1"/>
  <c r="I111" i="1"/>
  <c r="I112" i="1"/>
  <c r="J111" i="1"/>
  <c r="J112" i="1"/>
  <c r="F121" i="1"/>
  <c r="F136" i="1"/>
  <c r="G121" i="1"/>
  <c r="G136" i="1"/>
  <c r="H121" i="1"/>
  <c r="H136" i="1"/>
  <c r="H140" i="1" s="1"/>
  <c r="I121" i="1"/>
  <c r="I136" i="1"/>
  <c r="J121" i="1"/>
  <c r="J136" i="1"/>
  <c r="F147" i="1"/>
  <c r="F162" i="1"/>
  <c r="G147" i="1"/>
  <c r="G162" i="1"/>
  <c r="G169" i="1" s="1"/>
  <c r="H147" i="1"/>
  <c r="H162" i="1"/>
  <c r="I147" i="1"/>
  <c r="I162" i="1"/>
  <c r="C11" i="10"/>
  <c r="C13" i="10"/>
  <c r="C15" i="10"/>
  <c r="C16" i="10"/>
  <c r="C20" i="10"/>
  <c r="L250" i="1"/>
  <c r="L332" i="1"/>
  <c r="L254" i="1"/>
  <c r="C25" i="10"/>
  <c r="L268" i="1"/>
  <c r="L269" i="1"/>
  <c r="L349" i="1"/>
  <c r="L350" i="1"/>
  <c r="I665" i="1"/>
  <c r="I670" i="1"/>
  <c r="L247" i="1"/>
  <c r="G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/>
  <c r="L522" i="1"/>
  <c r="F550" i="1"/>
  <c r="L523" i="1"/>
  <c r="F551" i="1"/>
  <c r="K551" i="1" s="1"/>
  <c r="L526" i="1"/>
  <c r="G549" i="1"/>
  <c r="L527" i="1"/>
  <c r="G550" i="1"/>
  <c r="L528" i="1"/>
  <c r="G551" i="1"/>
  <c r="L531" i="1"/>
  <c r="H549" i="1"/>
  <c r="L532" i="1"/>
  <c r="H550" i="1"/>
  <c r="L533" i="1"/>
  <c r="H551" i="1"/>
  <c r="L536" i="1"/>
  <c r="L537" i="1"/>
  <c r="I550" i="1" s="1"/>
  <c r="L538" i="1"/>
  <c r="I551" i="1" s="1"/>
  <c r="L541" i="1"/>
  <c r="J549" i="1" s="1"/>
  <c r="L542" i="1"/>
  <c r="L543" i="1"/>
  <c r="J551" i="1" s="1"/>
  <c r="E132" i="2"/>
  <c r="E131" i="2"/>
  <c r="K270" i="1"/>
  <c r="J270" i="1"/>
  <c r="I270" i="1"/>
  <c r="L270" i="1" s="1"/>
  <c r="H270" i="1"/>
  <c r="G270" i="1"/>
  <c r="F270" i="1"/>
  <c r="C132" i="2"/>
  <c r="C131" i="2"/>
  <c r="A1" i="2"/>
  <c r="A2" i="2"/>
  <c r="C8" i="2"/>
  <c r="D8" i="2"/>
  <c r="E8" i="2"/>
  <c r="F8" i="2"/>
  <c r="I439" i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/>
  <c r="G12" i="2" s="1"/>
  <c r="C13" i="2"/>
  <c r="D13" i="2"/>
  <c r="E13" i="2"/>
  <c r="F13" i="2"/>
  <c r="I443" i="1"/>
  <c r="J14" i="1" s="1"/>
  <c r="G13" i="2"/>
  <c r="F14" i="2"/>
  <c r="C15" i="2"/>
  <c r="D15" i="2"/>
  <c r="E15" i="2"/>
  <c r="F15" i="2"/>
  <c r="C16" i="2"/>
  <c r="D16" i="2"/>
  <c r="E16" i="2"/>
  <c r="F16" i="2"/>
  <c r="I444" i="1"/>
  <c r="J17" i="1" s="1"/>
  <c r="G16" i="2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/>
  <c r="C22" i="2"/>
  <c r="D22" i="2"/>
  <c r="E22" i="2"/>
  <c r="F22" i="2"/>
  <c r="I449" i="1"/>
  <c r="J23" i="1"/>
  <c r="C23" i="2"/>
  <c r="D23" i="2"/>
  <c r="E23" i="2"/>
  <c r="F23" i="2"/>
  <c r="I450" i="1"/>
  <c r="J24" i="1"/>
  <c r="G23" i="2" s="1"/>
  <c r="C24" i="2"/>
  <c r="D24" i="2"/>
  <c r="E24" i="2"/>
  <c r="F24" i="2"/>
  <c r="C25" i="2"/>
  <c r="F25" i="2"/>
  <c r="C26" i="2"/>
  <c r="C31" i="2" s="1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G31" i="2" s="1"/>
  <c r="C34" i="2"/>
  <c r="D34" i="2"/>
  <c r="E34" i="2"/>
  <c r="F34" i="2"/>
  <c r="C35" i="2"/>
  <c r="D35" i="2"/>
  <c r="E35" i="2"/>
  <c r="F35" i="2"/>
  <c r="I454" i="1"/>
  <c r="J49" i="1"/>
  <c r="G48" i="2" s="1"/>
  <c r="I456" i="1"/>
  <c r="J43" i="1" s="1"/>
  <c r="I457" i="1"/>
  <c r="J37" i="1" s="1"/>
  <c r="I459" i="1"/>
  <c r="J48" i="1" s="1"/>
  <c r="G47" i="2" s="1"/>
  <c r="C56" i="2"/>
  <c r="E56" i="2"/>
  <c r="F56" i="2"/>
  <c r="C57" i="2"/>
  <c r="E58" i="2"/>
  <c r="C59" i="2"/>
  <c r="D59" i="2"/>
  <c r="E59" i="2"/>
  <c r="F59" i="2"/>
  <c r="D60" i="2"/>
  <c r="C61" i="2"/>
  <c r="D61" i="2"/>
  <c r="D62" i="2" s="1"/>
  <c r="E61" i="2"/>
  <c r="F61" i="2"/>
  <c r="C66" i="2"/>
  <c r="C70" i="2" s="1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F78" i="2" s="1"/>
  <c r="C77" i="2"/>
  <c r="D77" i="2"/>
  <c r="D78" i="2" s="1"/>
  <c r="D81" i="2" s="1"/>
  <c r="E77" i="2"/>
  <c r="E78" i="2" s="1"/>
  <c r="E81" i="2" s="1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C110" i="2"/>
  <c r="E110" i="2"/>
  <c r="C112" i="2"/>
  <c r="E112" i="2"/>
  <c r="C113" i="2"/>
  <c r="E113" i="2"/>
  <c r="C114" i="2"/>
  <c r="D115" i="2"/>
  <c r="F115" i="2"/>
  <c r="G115" i="2"/>
  <c r="G145" i="2" s="1"/>
  <c r="E118" i="2"/>
  <c r="C119" i="2"/>
  <c r="E119" i="2"/>
  <c r="E121" i="2"/>
  <c r="C122" i="2"/>
  <c r="E122" i="2"/>
  <c r="E123" i="2"/>
  <c r="E124" i="2"/>
  <c r="C125" i="2"/>
  <c r="E125" i="2"/>
  <c r="F128" i="2"/>
  <c r="G128" i="2"/>
  <c r="C130" i="2"/>
  <c r="E130" i="2"/>
  <c r="D134" i="2"/>
  <c r="D144" i="2"/>
  <c r="F134" i="2"/>
  <c r="K419" i="1"/>
  <c r="K427" i="1"/>
  <c r="K433" i="1"/>
  <c r="L263" i="1"/>
  <c r="C135" i="2"/>
  <c r="E135" i="2"/>
  <c r="L264" i="1"/>
  <c r="C136" i="2" s="1"/>
  <c r="L265" i="1"/>
  <c r="C137" i="2" s="1"/>
  <c r="E137" i="2"/>
  <c r="C142" i="2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E157" i="2"/>
  <c r="G157" i="2" s="1"/>
  <c r="F157" i="2"/>
  <c r="B158" i="2"/>
  <c r="C158" i="2"/>
  <c r="D158" i="2"/>
  <c r="G158" i="2" s="1"/>
  <c r="E158" i="2"/>
  <c r="F158" i="2"/>
  <c r="B159" i="2"/>
  <c r="C159" i="2"/>
  <c r="G159" i="2" s="1"/>
  <c r="D159" i="2"/>
  <c r="E159" i="2"/>
  <c r="F159" i="2"/>
  <c r="B160" i="2"/>
  <c r="C160" i="2"/>
  <c r="D160" i="2"/>
  <c r="E160" i="2"/>
  <c r="F160" i="2"/>
  <c r="F500" i="1"/>
  <c r="B161" i="2"/>
  <c r="G500" i="1"/>
  <c r="C161" i="2"/>
  <c r="H500" i="1"/>
  <c r="D161" i="2"/>
  <c r="I500" i="1"/>
  <c r="E161" i="2"/>
  <c r="J500" i="1"/>
  <c r="F161" i="2"/>
  <c r="B162" i="2"/>
  <c r="C162" i="2"/>
  <c r="G162" i="2" s="1"/>
  <c r="D162" i="2"/>
  <c r="E162" i="2"/>
  <c r="F162" i="2"/>
  <c r="B163" i="2"/>
  <c r="G163" i="2" s="1"/>
  <c r="C163" i="2"/>
  <c r="D163" i="2"/>
  <c r="E163" i="2"/>
  <c r="F163" i="2"/>
  <c r="F503" i="1"/>
  <c r="B164" i="2"/>
  <c r="G503" i="1"/>
  <c r="C164" i="2"/>
  <c r="G164" i="2" s="1"/>
  <c r="H503" i="1"/>
  <c r="D164" i="2"/>
  <c r="I503" i="1"/>
  <c r="E164" i="2"/>
  <c r="J503" i="1"/>
  <c r="F164" i="2"/>
  <c r="F19" i="1"/>
  <c r="G19" i="1"/>
  <c r="G618" i="1" s="1"/>
  <c r="H19" i="1"/>
  <c r="I19" i="1"/>
  <c r="F32" i="1"/>
  <c r="G32" i="1"/>
  <c r="G52" i="1" s="1"/>
  <c r="H618" i="1" s="1"/>
  <c r="J618" i="1" s="1"/>
  <c r="H32" i="1"/>
  <c r="I32" i="1"/>
  <c r="H51" i="1"/>
  <c r="H52" i="1"/>
  <c r="H619" i="1" s="1"/>
  <c r="I51" i="1"/>
  <c r="F177" i="1"/>
  <c r="I177" i="1"/>
  <c r="I192" i="1" s="1"/>
  <c r="F183" i="1"/>
  <c r="G183" i="1"/>
  <c r="H183" i="1"/>
  <c r="I183" i="1"/>
  <c r="J183" i="1"/>
  <c r="G645" i="1"/>
  <c r="F188" i="1"/>
  <c r="G188" i="1"/>
  <c r="G192" i="1" s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L256" i="1" s="1"/>
  <c r="J256" i="1"/>
  <c r="K256" i="1"/>
  <c r="F257" i="1"/>
  <c r="F271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L337" i="1" s="1"/>
  <c r="I337" i="1"/>
  <c r="J337" i="1"/>
  <c r="J352" i="1"/>
  <c r="K337" i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/>
  <c r="G636" i="1" s="1"/>
  <c r="J636" i="1" s="1"/>
  <c r="F382" i="1"/>
  <c r="G382" i="1"/>
  <c r="H382" i="1"/>
  <c r="I382" i="1"/>
  <c r="J382" i="1"/>
  <c r="K382" i="1"/>
  <c r="F393" i="1"/>
  <c r="G393" i="1"/>
  <c r="H393" i="1"/>
  <c r="I393" i="1"/>
  <c r="I408" i="1" s="1"/>
  <c r="F401" i="1"/>
  <c r="G401" i="1"/>
  <c r="H401" i="1"/>
  <c r="I401" i="1"/>
  <c r="F407" i="1"/>
  <c r="G407" i="1"/>
  <c r="H407" i="1"/>
  <c r="I407" i="1"/>
  <c r="F408" i="1"/>
  <c r="G408" i="1"/>
  <c r="H408" i="1"/>
  <c r="H644" i="1" s="1"/>
  <c r="J644" i="1"/>
  <c r="L413" i="1"/>
  <c r="L414" i="1"/>
  <c r="L415" i="1"/>
  <c r="L419" i="1" s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7" i="1" s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G641" i="1" s="1"/>
  <c r="F452" i="1"/>
  <c r="G452" i="1"/>
  <c r="H452" i="1"/>
  <c r="H461" i="1" s="1"/>
  <c r="H641" i="1" s="1"/>
  <c r="I452" i="1"/>
  <c r="F460" i="1"/>
  <c r="G460" i="1"/>
  <c r="H460" i="1"/>
  <c r="F461" i="1"/>
  <c r="G461" i="1"/>
  <c r="F470" i="1"/>
  <c r="G470" i="1"/>
  <c r="H470" i="1"/>
  <c r="H476" i="1" s="1"/>
  <c r="H624" i="1" s="1"/>
  <c r="I470" i="1"/>
  <c r="J470" i="1"/>
  <c r="F474" i="1"/>
  <c r="G474" i="1"/>
  <c r="G476" i="1" s="1"/>
  <c r="H623" i="1" s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J545" i="1" s="1"/>
  <c r="K534" i="1"/>
  <c r="L534" i="1"/>
  <c r="F539" i="1"/>
  <c r="G539" i="1"/>
  <c r="H539" i="1"/>
  <c r="H545" i="1" s="1"/>
  <c r="I539" i="1"/>
  <c r="J539" i="1"/>
  <c r="K539" i="1"/>
  <c r="F544" i="1"/>
  <c r="G544" i="1"/>
  <c r="H544" i="1"/>
  <c r="I544" i="1"/>
  <c r="J544" i="1"/>
  <c r="K544" i="1"/>
  <c r="K545" i="1" s="1"/>
  <c r="L557" i="1"/>
  <c r="L558" i="1"/>
  <c r="L559" i="1"/>
  <c r="L560" i="1" s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/>
  <c r="I598" i="1"/>
  <c r="H650" i="1"/>
  <c r="J598" i="1"/>
  <c r="H651" i="1"/>
  <c r="K602" i="1"/>
  <c r="K605" i="1" s="1"/>
  <c r="G648" i="1" s="1"/>
  <c r="J648" i="1" s="1"/>
  <c r="K603" i="1"/>
  <c r="K604" i="1"/>
  <c r="H605" i="1"/>
  <c r="I605" i="1"/>
  <c r="J605" i="1"/>
  <c r="F614" i="1"/>
  <c r="G614" i="1"/>
  <c r="H614" i="1"/>
  <c r="I614" i="1"/>
  <c r="J614" i="1"/>
  <c r="K614" i="1"/>
  <c r="G617" i="1"/>
  <c r="G619" i="1"/>
  <c r="G620" i="1"/>
  <c r="G623" i="1"/>
  <c r="G624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J639" i="1" s="1"/>
  <c r="H639" i="1"/>
  <c r="H640" i="1"/>
  <c r="G643" i="1"/>
  <c r="H643" i="1"/>
  <c r="J643" i="1" s="1"/>
  <c r="G644" i="1"/>
  <c r="H645" i="1"/>
  <c r="G650" i="1"/>
  <c r="G651" i="1"/>
  <c r="J651" i="1"/>
  <c r="G652" i="1"/>
  <c r="H652" i="1"/>
  <c r="G653" i="1"/>
  <c r="H653" i="1"/>
  <c r="G654" i="1"/>
  <c r="H654" i="1"/>
  <c r="J654" i="1" s="1"/>
  <c r="H655" i="1"/>
  <c r="J655" i="1"/>
  <c r="F192" i="1"/>
  <c r="C18" i="2"/>
  <c r="L351" i="1"/>
  <c r="D12" i="13"/>
  <c r="C12" i="13" s="1"/>
  <c r="D18" i="13"/>
  <c r="C18" i="13" s="1"/>
  <c r="D18" i="2"/>
  <c r="D17" i="13"/>
  <c r="C17" i="13"/>
  <c r="C91" i="2"/>
  <c r="D31" i="2"/>
  <c r="D50" i="2"/>
  <c r="F18" i="2"/>
  <c r="E103" i="2"/>
  <c r="D91" i="2"/>
  <c r="E31" i="2"/>
  <c r="G62" i="2"/>
  <c r="D29" i="13"/>
  <c r="C29" i="13" s="1"/>
  <c r="D14" i="13"/>
  <c r="C14" i="13" s="1"/>
  <c r="J257" i="1"/>
  <c r="J271" i="1"/>
  <c r="J571" i="1"/>
  <c r="K571" i="1"/>
  <c r="I169" i="1"/>
  <c r="I193" i="1" s="1"/>
  <c r="G630" i="1" s="1"/>
  <c r="J630" i="1" s="1"/>
  <c r="H169" i="1"/>
  <c r="J476" i="1"/>
  <c r="H626" i="1" s="1"/>
  <c r="J624" i="1"/>
  <c r="F476" i="1"/>
  <c r="H622" i="1"/>
  <c r="I476" i="1"/>
  <c r="H625" i="1"/>
  <c r="J623" i="1"/>
  <c r="G338" i="1"/>
  <c r="G352" i="1"/>
  <c r="F169" i="1"/>
  <c r="J140" i="1"/>
  <c r="J193" i="1" s="1"/>
  <c r="F571" i="1"/>
  <c r="C4" i="10"/>
  <c r="G22" i="2"/>
  <c r="L401" i="1"/>
  <c r="L408" i="1" s="1"/>
  <c r="L393" i="1"/>
  <c r="C138" i="2" s="1"/>
  <c r="A13" i="12"/>
  <c r="F22" i="13"/>
  <c r="C22" i="13" s="1"/>
  <c r="C25" i="13"/>
  <c r="J634" i="1"/>
  <c r="H571" i="1"/>
  <c r="H338" i="1"/>
  <c r="H352" i="1" s="1"/>
  <c r="F338" i="1"/>
  <c r="F352" i="1"/>
  <c r="H192" i="1"/>
  <c r="F552" i="1"/>
  <c r="C35" i="10"/>
  <c r="L309" i="1"/>
  <c r="L570" i="1"/>
  <c r="I571" i="1"/>
  <c r="I545" i="1"/>
  <c r="G36" i="2"/>
  <c r="L565" i="1"/>
  <c r="G545" i="1"/>
  <c r="C16" i="13"/>
  <c r="H33" i="13"/>
  <c r="F62" i="2"/>
  <c r="F63" i="2" s="1"/>
  <c r="C23" i="10"/>
  <c r="G160" i="2"/>
  <c r="G103" i="2"/>
  <c r="F103" i="2"/>
  <c r="C103" i="2"/>
  <c r="E50" i="2"/>
  <c r="E51" i="2"/>
  <c r="F31" i="2"/>
  <c r="E18" i="2"/>
  <c r="F50" i="2"/>
  <c r="F51" i="2" s="1"/>
  <c r="C24" i="10"/>
  <c r="G31" i="13"/>
  <c r="G33" i="13"/>
  <c r="I338" i="1"/>
  <c r="I352" i="1" s="1"/>
  <c r="J650" i="1"/>
  <c r="L407" i="1"/>
  <c r="C140" i="2"/>
  <c r="E91" i="2"/>
  <c r="D51" i="2"/>
  <c r="J653" i="1"/>
  <c r="G21" i="2"/>
  <c r="L434" i="1"/>
  <c r="G638" i="1"/>
  <c r="J638" i="1"/>
  <c r="F434" i="1"/>
  <c r="K434" i="1"/>
  <c r="G134" i="2"/>
  <c r="G144" i="2" s="1"/>
  <c r="C6" i="10"/>
  <c r="F31" i="13"/>
  <c r="G140" i="1"/>
  <c r="F140" i="1"/>
  <c r="C5" i="10"/>
  <c r="G42" i="2"/>
  <c r="F33" i="13"/>
  <c r="H434" i="1"/>
  <c r="J619" i="1"/>
  <c r="I140" i="1"/>
  <c r="A22" i="12"/>
  <c r="H648" i="1"/>
  <c r="J652" i="1"/>
  <c r="G571" i="1"/>
  <c r="I434" i="1"/>
  <c r="G434" i="1"/>
  <c r="C7" i="10"/>
  <c r="H552" i="1"/>
  <c r="J640" i="1"/>
  <c r="J645" i="1"/>
  <c r="C21" i="10"/>
  <c r="H662" i="1"/>
  <c r="C120" i="2"/>
  <c r="H257" i="1"/>
  <c r="H271" i="1"/>
  <c r="C109" i="2"/>
  <c r="H647" i="1"/>
  <c r="C124" i="2"/>
  <c r="F662" i="1"/>
  <c r="I662" i="1"/>
  <c r="C17" i="10"/>
  <c r="E8" i="13"/>
  <c r="L211" i="1"/>
  <c r="D5" i="13"/>
  <c r="C5" i="13" s="1"/>
  <c r="C10" i="10"/>
  <c r="J192" i="1"/>
  <c r="C8" i="13"/>
  <c r="F51" i="1"/>
  <c r="F52" i="1" s="1"/>
  <c r="H617" i="1" s="1"/>
  <c r="J617" i="1" s="1"/>
  <c r="G622" i="1"/>
  <c r="J622" i="1" s="1"/>
  <c r="G631" i="1" l="1"/>
  <c r="J631" i="1" s="1"/>
  <c r="G646" i="1"/>
  <c r="J646" i="1" s="1"/>
  <c r="G637" i="1"/>
  <c r="J637" i="1" s="1"/>
  <c r="H646" i="1"/>
  <c r="K257" i="1"/>
  <c r="K271" i="1" s="1"/>
  <c r="G161" i="2"/>
  <c r="C39" i="10"/>
  <c r="C139" i="2"/>
  <c r="C141" i="2" s="1"/>
  <c r="C144" i="2" s="1"/>
  <c r="K598" i="1"/>
  <c r="G647" i="1" s="1"/>
  <c r="J647" i="1" s="1"/>
  <c r="L571" i="1"/>
  <c r="F545" i="1"/>
  <c r="J434" i="1"/>
  <c r="F81" i="2"/>
  <c r="F104" i="2" s="1"/>
  <c r="C78" i="2"/>
  <c r="C81" i="2" s="1"/>
  <c r="J550" i="1"/>
  <c r="J552" i="1" s="1"/>
  <c r="L544" i="1"/>
  <c r="L545" i="1" s="1"/>
  <c r="L539" i="1"/>
  <c r="I549" i="1"/>
  <c r="E57" i="2"/>
  <c r="E62" i="2" s="1"/>
  <c r="E63" i="2" s="1"/>
  <c r="E104" i="2" s="1"/>
  <c r="H112" i="1"/>
  <c r="H193" i="1" s="1"/>
  <c r="G629" i="1" s="1"/>
  <c r="J629" i="1" s="1"/>
  <c r="G104" i="2"/>
  <c r="I257" i="1"/>
  <c r="I271" i="1" s="1"/>
  <c r="J51" i="1"/>
  <c r="C38" i="10"/>
  <c r="D103" i="2"/>
  <c r="F91" i="2"/>
  <c r="J32" i="1"/>
  <c r="J9" i="1"/>
  <c r="I446" i="1"/>
  <c r="G642" i="1" s="1"/>
  <c r="L614" i="1"/>
  <c r="F663" i="1"/>
  <c r="I663" i="1" s="1"/>
  <c r="D15" i="13"/>
  <c r="C15" i="13" s="1"/>
  <c r="G649" i="1"/>
  <c r="J649" i="1" s="1"/>
  <c r="C18" i="10"/>
  <c r="C121" i="2"/>
  <c r="D6" i="13"/>
  <c r="C6" i="13" s="1"/>
  <c r="C118" i="2"/>
  <c r="C128" i="2" s="1"/>
  <c r="L229" i="1"/>
  <c r="G660" i="1" s="1"/>
  <c r="C12" i="10"/>
  <c r="C111" i="2"/>
  <c r="C115" i="2" s="1"/>
  <c r="E13" i="13"/>
  <c r="C19" i="10"/>
  <c r="C51" i="2"/>
  <c r="J641" i="1"/>
  <c r="G257" i="1"/>
  <c r="G271" i="1" s="1"/>
  <c r="G625" i="1"/>
  <c r="J625" i="1" s="1"/>
  <c r="I52" i="1"/>
  <c r="H620" i="1" s="1"/>
  <c r="J620" i="1" s="1"/>
  <c r="G552" i="1"/>
  <c r="K550" i="1"/>
  <c r="C29" i="10"/>
  <c r="F130" i="2"/>
  <c r="F144" i="2" s="1"/>
  <c r="F145" i="2" s="1"/>
  <c r="E143" i="2"/>
  <c r="E144" i="2" s="1"/>
  <c r="C26" i="10"/>
  <c r="F112" i="1"/>
  <c r="C58" i="2"/>
  <c r="C62" i="2" s="1"/>
  <c r="C63" i="2" s="1"/>
  <c r="C104" i="2" s="1"/>
  <c r="D56" i="2"/>
  <c r="D63" i="2" s="1"/>
  <c r="D104" i="2" s="1"/>
  <c r="G112" i="1"/>
  <c r="G193" i="1" s="1"/>
  <c r="G628" i="1" s="1"/>
  <c r="J628" i="1" s="1"/>
  <c r="L328" i="1"/>
  <c r="H660" i="1" s="1"/>
  <c r="H664" i="1" s="1"/>
  <c r="E120" i="2"/>
  <c r="E128" i="2" s="1"/>
  <c r="E111" i="2"/>
  <c r="E115" i="2" s="1"/>
  <c r="L290" i="1"/>
  <c r="K352" i="1"/>
  <c r="G661" i="1"/>
  <c r="L362" i="1"/>
  <c r="H661" i="1"/>
  <c r="D127" i="2"/>
  <c r="D128" i="2" s="1"/>
  <c r="D145" i="2" s="1"/>
  <c r="F661" i="1"/>
  <c r="I661" i="1" s="1"/>
  <c r="J45" i="1"/>
  <c r="G44" i="2" s="1"/>
  <c r="G50" i="2" s="1"/>
  <c r="G51" i="2" s="1"/>
  <c r="I460" i="1"/>
  <c r="I461" i="1" s="1"/>
  <c r="H642" i="1" s="1"/>
  <c r="H667" i="1" l="1"/>
  <c r="H672" i="1"/>
  <c r="G664" i="1"/>
  <c r="L257" i="1"/>
  <c r="L271" i="1" s="1"/>
  <c r="G632" i="1" s="1"/>
  <c r="J632" i="1" s="1"/>
  <c r="C13" i="13"/>
  <c r="E33" i="13"/>
  <c r="D35" i="13" s="1"/>
  <c r="C145" i="2"/>
  <c r="J642" i="1"/>
  <c r="F193" i="1"/>
  <c r="G627" i="1" s="1"/>
  <c r="J627" i="1" s="1"/>
  <c r="C36" i="10"/>
  <c r="G626" i="1"/>
  <c r="J626" i="1" s="1"/>
  <c r="J52" i="1"/>
  <c r="H621" i="1" s="1"/>
  <c r="D31" i="13"/>
  <c r="C31" i="13" s="1"/>
  <c r="L338" i="1"/>
  <c r="L352" i="1" s="1"/>
  <c r="G633" i="1" s="1"/>
  <c r="J633" i="1" s="1"/>
  <c r="F660" i="1"/>
  <c r="C27" i="10"/>
  <c r="G635" i="1"/>
  <c r="J635" i="1" s="1"/>
  <c r="E145" i="2"/>
  <c r="G8" i="2"/>
  <c r="G18" i="2" s="1"/>
  <c r="J19" i="1"/>
  <c r="G621" i="1" s="1"/>
  <c r="I552" i="1"/>
  <c r="K549" i="1"/>
  <c r="K552" i="1" s="1"/>
  <c r="D33" i="13"/>
  <c r="D36" i="13" s="1"/>
  <c r="D27" i="10" l="1"/>
  <c r="C28" i="10"/>
  <c r="I660" i="1"/>
  <c r="I664" i="1" s="1"/>
  <c r="F664" i="1"/>
  <c r="G667" i="1"/>
  <c r="G672" i="1"/>
  <c r="C41" i="10"/>
  <c r="D36" i="10"/>
  <c r="J621" i="1"/>
  <c r="H656" i="1"/>
  <c r="F672" i="1" l="1"/>
  <c r="F667" i="1"/>
  <c r="D35" i="10"/>
  <c r="D37" i="10"/>
  <c r="D40" i="10"/>
  <c r="D38" i="10"/>
  <c r="D39" i="10"/>
  <c r="I672" i="1"/>
  <c r="I667" i="1"/>
  <c r="D11" i="10"/>
  <c r="D10" i="10"/>
  <c r="D24" i="10"/>
  <c r="D13" i="10"/>
  <c r="D25" i="10"/>
  <c r="D22" i="10"/>
  <c r="D20" i="10"/>
  <c r="D16" i="10"/>
  <c r="C30" i="10"/>
  <c r="D17" i="10"/>
  <c r="D21" i="10"/>
  <c r="D15" i="10"/>
  <c r="D23" i="10"/>
  <c r="D26" i="10"/>
  <c r="D19" i="10"/>
  <c r="D12" i="10"/>
  <c r="D18" i="10"/>
  <c r="D28" i="10" l="1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<sst xmlns="http://schemas.openxmlformats.org/spreadsheetml/2006/main" count="3954" uniqueCount="912">
  <si>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</si>
  <si>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</si>
  <si>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</si>
  <si>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</si>
  <si>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</si>
  <si>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</si>
  <si>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</si>
  <si>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</si>
  <si>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</si>
  <si>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</si>
  <si>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</si>
  <si>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</si>
  <si>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</si>
  <si>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</si>
  <si>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</si>
  <si>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</si>
  <si>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</si>
  <si>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</si>
  <si>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</si>
  <si>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</si>
  <si>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</si>
  <si>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</si>
  <si>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</si>
  <si>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</si>
  <si>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</si>
  <si>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</si>
  <si>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</si>
  <si>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</si>
  <si>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</si>
  <si>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</si>
  <si>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</si>
  <si>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</si>
  <si>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</si>
  <si>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</si>
  <si>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</si>
  <si>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</si>
  <si>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</si>
  <si>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</si>
  <si>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</si>
  <si>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</si>
  <si>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</si>
  <si>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</si>
  <si>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</si>
  <si>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</si>
  <si>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</si>
  <si>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</si>
  <si>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</si>
  <si>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</si>
  <si>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</si>
  <si>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</si>
  <si>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</si>
  <si>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</si>
  <si>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</si>
  <si>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</si>
  <si>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</si>
  <si>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</si>
  <si>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</si>
  <si>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</si>
  <si>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</si>
  <si>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</si>
  <si>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</si>
  <si>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</si>
  <si>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</si>
  <si>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</si>
  <si>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</si>
  <si>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</si>
  <si>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</si>
  <si>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</si>
  <si>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</si>
  <si>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</si>
  <si>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</si>
  <si>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</si>
  <si>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</si>
  <si>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</si>
  <si>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</si>
  <si>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</si>
  <si>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</si>
  <si>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</si>
  <si>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</si>
  <si>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</si>
  <si>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</si>
  <si>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</si>
  <si>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</si>
  <si>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</si>
  <si>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</si>
  <si>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</si>
  <si>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</si>
  <si>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</si>
  <si>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</si>
  <si>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</si>
  <si>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</si>
  <si>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</si>
  <si>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</si>
  <si>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</si>
  <si>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</si>
  <si>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</si>
  <si>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</si>
  <si>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</si>
  <si>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</si>
  <si>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</si>
  <si>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</si>
  <si>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</si>
  <si>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</si>
  <si>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</si>
  <si>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</si>
  <si>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</si>
  <si>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</si>
  <si>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</si>
  <si>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</si>
  <si>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</si>
  <si>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</si>
  <si>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</si>
  <si>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</si>
  <si>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</si>
  <si>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</si>
  <si>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</si>
  <si>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</si>
  <si>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</si>
  <si>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</si>
  <si>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</si>
  <si>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</si>
  <si>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</si>
  <si>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</si>
  <si>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</si>
  <si>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</si>
  <si>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</si>
  <si>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</si>
  <si>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</si>
  <si>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</si>
  <si>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</si>
  <si>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</si>
  <si>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</si>
  <si>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</si>
  <si>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</si>
  <si>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</si>
  <si>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</si>
  <si>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</si>
  <si>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</si>
  <si>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</si>
  <si>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</si>
  <si>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</si>
  <si>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</si>
  <si>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</si>
  <si>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</si>
  <si>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</si>
  <si>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</si>
  <si>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</si>
  <si>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</si>
  <si>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</si>
  <si>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</si>
  <si>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</si>
  <si>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</si>
  <si>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</si>
  <si>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</si>
  <si>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</si>
  <si>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</si>
  <si>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</si>
  <si>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</si>
  <si>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</si>
  <si>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</si>
  <si>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</si>
  <si>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</si>
  <si>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</si>
  <si>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</si>
  <si>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</si>
  <si>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</si>
  <si>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</si>
  <si>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</si>
  <si>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</si>
  <si>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</si>
  <si>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</si>
  <si>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</si>
  <si>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</si>
  <si>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</si>
  <si>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</si>
  <si>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</si>
  <si>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</si>
  <si>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</si>
  <si>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</si>
  <si>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</si>
  <si>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</si>
  <si>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</si>
  <si>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</si>
  <si>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</si>
  <si>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</si>
  <si>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</si>
  <si>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</si>
  <si>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</si>
  <si>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</si>
  <si>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</si>
  <si>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</si>
  <si>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</si>
  <si>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</si>
  <si>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</si>
  <si>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</si>
  <si>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</si>
  <si>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</si>
  <si>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</si>
  <si>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</si>
  <si>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</si>
  <si>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</si>
  <si>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</si>
  <si>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</si>
  <si>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</si>
  <si>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</si>
  <si>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</si>
  <si>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</si>
  <si>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</si>
  <si>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</si>
  <si>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</si>
  <si>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</si>
  <si>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</si>
  <si>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</si>
  <si>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</si>
  <si>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</si>
  <si>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</si>
  <si>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</si>
  <si>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</si>
  <si>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</si>
  <si>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</si>
  <si>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</si>
  <si>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</si>
  <si>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</si>
  <si>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</si>
  <si>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</si>
  <si>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</si>
  <si>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</si>
  <si>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</si>
  <si>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</si>
  <si>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</si>
  <si>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</si>
  <si>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</si>
  <si>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</si>
  <si>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</si>
  <si>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</si>
  <si>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</si>
  <si>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</si>
  <si>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</si>
  <si>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</si>
  <si>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</si>
  <si>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</si>
  <si>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</si>
  <si>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</si>
  <si>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</si>
  <si>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</si>
  <si>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</si>
  <si>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</si>
  <si>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</si>
  <si>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</si>
  <si>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</si>
  <si>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</si>
  <si>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</si>
  <si>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</si>
  <si>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</si>
  <si>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</si>
  <si>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</si>
  <si>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</si>
  <si>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</si>
  <si>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</si>
  <si>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</si>
  <si>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</si>
  <si>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</si>
  <si>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</si>
  <si>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</si>
  <si>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</si>
  <si>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</si>
  <si>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</si>
  <si>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</si>
  <si>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</si>
  <si>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</si>
  <si>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</si>
  <si>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</si>
  <si>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</si>
  <si>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</si>
  <si>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</si>
  <si>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</si>
  <si>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</si>
  <si>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</si>
  <si>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</si>
  <si>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</si>
  <si>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</si>
  <si>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</si>
  <si>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</si>
  <si>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</si>
  <si>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</si>
  <si>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</si>
  <si>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</si>
  <si>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</si>
  <si>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</si>
  <si>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</si>
  <si>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</si>
  <si>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</si>
  <si>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</si>
  <si>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</si>
  <si>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</si>
  <si>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</si>
  <si>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</si>
  <si>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</si>
  <si>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</si>
  <si>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</si>
  <si>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</si>
  <si>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</si>
  <si>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</si>
  <si>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</si>
  <si>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</si>
  <si>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</si>
  <si>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</si>
  <si>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</si>
  <si>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</si>
  <si>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</si>
  <si>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</si>
  <si>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</si>
  <si>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</si>
  <si>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</si>
  <si>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</si>
  <si>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</si>
  <si>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</si>
  <si>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</si>
  <si>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</si>
  <si>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</si>
  <si>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</si>
  <si>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</si>
  <si>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</si>
  <si>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</si>
  <si>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</si>
  <si>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</si>
  <si>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</si>
  <si>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</si>
  <si>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</si>
  <si>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</si>
  <si>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</si>
  <si>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</si>
  <si>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</si>
  <si>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</si>
  <si>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</si>
  <si>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</si>
  <si>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</si>
  <si>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</si>
  <si>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</si>
  <si>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</si>
  <si>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</si>
  <si>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</si>
  <si>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</si>
  <si>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</si>
  <si>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</si>
  <si>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</si>
  <si>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</si>
  <si>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</si>
  <si>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</si>
  <si>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</si>
  <si>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</si>
  <si>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</si>
  <si>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</si>
  <si>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</si>
  <si>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</si>
  <si>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</si>
  <si>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</si>
  <si>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</si>
  <si>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</si>
  <si>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</si>
  <si>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</si>
  <si>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</si>
  <si>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</si>
  <si>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</si>
  <si>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</si>
  <si>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</si>
  <si>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</si>
  <si>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</si>
  <si>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</si>
  <si>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</si>
  <si>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</si>
  <si>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</si>
  <si>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</si>
  <si>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</si>
  <si>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</si>
  <si>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</si>
  <si>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</si>
  <si>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</si>
  <si>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</si>
  <si>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</si>
  <si>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</si>
  <si>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</si>
  <si>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</si>
  <si>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</si>
  <si>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</si>
  <si>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</si>
  <si>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</si>
  <si>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</si>
  <si>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</si>
  <si>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</si>
  <si>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</si>
  <si>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</si>
  <si>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</si>
  <si>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</si>
  <si>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</si>
  <si>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</si>
  <si>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</si>
  <si>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</si>
  <si>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</si>
  <si>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</si>
  <si>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</si>
  <si>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</si>
  <si>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</si>
  <si>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</si>
  <si>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</si>
  <si>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</si>
  <si>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</si>
  <si>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</si>
  <si>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</si>
  <si>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</si>
  <si>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</si>
  <si>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</si>
  <si>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</si>
  <si>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</si>
  <si>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</si>
  <si>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</si>
  <si>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</si>
  <si>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</si>
  <si>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</si>
  <si>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</si>
  <si>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</si>
  <si>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</si>
  <si>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</si>
  <si>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</si>
  <si>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</si>
  <si>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</si>
  <si>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</si>
  <si>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</si>
  <si>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</si>
  <si>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</si>
  <si>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</si>
  <si>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</si>
  <si>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</si>
  <si>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</si>
  <si>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</si>
  <si>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</si>
  <si>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</si>
  <si>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</si>
  <si>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</si>
  <si>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</si>
  <si>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</si>
  <si>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</si>
  <si>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</si>
  <si>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</si>
  <si>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</si>
  <si>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</si>
  <si>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</si>
  <si>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</si>
  <si>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</si>
  <si>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</si>
  <si>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</si>
  <si>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</si>
  <si>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</si>
  <si>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</si>
  <si>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</si>
  <si>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</si>
  <si>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</si>
  <si>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</si>
  <si>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</si>
  <si>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</si>
  <si>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</si>
  <si>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</si>
  <si>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</si>
  <si>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</si>
  <si>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</si>
  <si>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</si>
  <si>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</si>
  <si>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</si>
  <si>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</si>
  <si>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</si>
  <si>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</si>
  <si>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</si>
  <si>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</si>
  <si>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</si>
  <si>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</si>
  <si>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</si>
  <si>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</si>
  <si>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</si>
  <si>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</si>
  <si>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</si>
  <si>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</si>
  <si>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</si>
  <si>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</si>
  <si>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</si>
  <si>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</si>
  <si>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</si>
  <si>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</si>
  <si>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</si>
  <si>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</si>
  <si>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</si>
  <si>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</si>
  <si>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</si>
  <si>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</si>
  <si>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</si>
  <si>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</si>
  <si>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</si>
  <si>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</si>
  <si>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</si>
  <si>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</si>
  <si>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</si>
  <si>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</si>
  <si>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</si>
  <si>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</si>
  <si>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</si>
  <si>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</si>
  <si>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</si>
  <si>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</si>
  <si>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</si>
  <si>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</si>
  <si>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</si>
  <si>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</si>
  <si>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</si>
  <si>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</si>
  <si>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</si>
  <si>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</si>
  <si>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</si>
  <si>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</si>
  <si>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</si>
  <si>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</si>
  <si>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</si>
  <si>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</si>
  <si>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</si>
  <si>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</si>
  <si>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</si>
  <si>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</si>
  <si>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</si>
  <si>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</si>
  <si>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</si>
  <si>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</si>
  <si>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</si>
  <si>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</si>
  <si>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</si>
  <si>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</si>
  <si>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</si>
  <si>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</si>
  <si>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</si>
  <si>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</si>
  <si>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</si>
  <si>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</si>
  <si>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</si>
  <si>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</si>
  <si>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</si>
  <si>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</si>
  <si>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</si>
  <si>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</si>
  <si>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</si>
  <si>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</si>
  <si>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</si>
  <si>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</si>
  <si>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</si>
  <si>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</si>
  <si>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</si>
  <si>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</si>
  <si>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</si>
  <si>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</si>
  <si>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</si>
  <si>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</si>
  <si>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</si>
  <si>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</si>
  <si>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</si>
  <si>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</si>
  <si>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</si>
  <si>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</si>
  <si>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</si>
  <si>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</si>
  <si>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</si>
  <si>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</si>
  <si>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</si>
  <si>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</si>
  <si>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</si>
  <si>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</si>
  <si>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</si>
  <si>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</si>
  <si>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</si>
  <si>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</si>
  <si>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</si>
  <si>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</si>
  <si>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</si>
  <si>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</si>
  <si>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</si>
  <si>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</si>
  <si>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</si>
  <si>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</si>
  <si>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</si>
  <si>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</si>
  <si>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</si>
  <si>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</si>
  <si>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</si>
  <si>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</si>
  <si>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</si>
  <si>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</si>
  <si>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</si>
  <si>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</si>
  <si>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</si>
  <si>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</si>
  <si>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</si>
  <si>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</si>
  <si>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</si>
  <si>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</si>
  <si>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</si>
  <si>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</si>
  <si>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</si>
  <si>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</si>
  <si>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</si>
  <si>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</si>
  <si>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</si>
  <si>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</si>
  <si>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</si>
  <si>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</si>
  <si>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</si>
  <si>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</si>
  <si>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</si>
  <si>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</si>
  <si>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</si>
  <si>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</si>
  <si>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</si>
  <si>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</si>
  <si>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</si>
  <si>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</si>
  <si>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</si>
  <si>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</si>
  <si>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</si>
  <si>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</si>
  <si>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</si>
  <si>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</si>
  <si>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</si>
  <si>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</si>
  <si>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</si>
  <si>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</si>
  <si>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</si>
  <si>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</si>
  <si>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</si>
  <si>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</si>
  <si>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</si>
  <si>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</si>
  <si>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</si>
  <si>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</si>
  <si>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</si>
  <si>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</si>
  <si>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</si>
  <si>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</si>
  <si>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</si>
  <si>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</si>
  <si>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</si>
  <si>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</si>
  <si>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</si>
  <si>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</si>
  <si>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</si>
  <si>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</si>
  <si>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</si>
  <si>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</si>
  <si>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</si>
  <si>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</si>
  <si>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</si>
  <si>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</si>
  <si>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</si>
  <si>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</si>
  <si>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</si>
  <si>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</si>
  <si>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</si>
  <si>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</si>
  <si>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</si>
  <si>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</si>
  <si>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</si>
  <si>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</si>
  <si>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</si>
  <si>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</si>
  <si>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</si>
  <si>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</si>
  <si>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</si>
  <si>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</si>
  <si>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</si>
  <si>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</si>
  <si>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</si>
  <si>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</si>
  <si>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</si>
  <si>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</si>
  <si>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</si>
  <si>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</si>
  <si>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</si>
  <si>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</si>
  <si>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</si>
  <si>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</si>
  <si>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</si>
  <si>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</si>
  <si>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</si>
  <si>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</si>
  <si>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</si>
  <si>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</si>
  <si>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</si>
  <si>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</si>
  <si>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</si>
  <si>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</si>
  <si>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</si>
  <si>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</si>
  <si>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</si>
  <si>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</si>
  <si>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</si>
  <si>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</si>
  <si>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</si>
  <si>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</si>
  <si>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</si>
  <si>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</si>
  <si>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</si>
  <si>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</si>
  <si>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</si>
  <si>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</si>
  <si>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</si>
  <si>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</si>
  <si>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</si>
  <si>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</si>
  <si>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</si>
  <si>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</si>
  <si>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</si>
  <si>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</si>
  <si>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</si>
  <si>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</si>
  <si>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</si>
  <si>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</si>
  <si>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</si>
  <si>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</si>
  <si>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</si>
  <si>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</si>
  <si>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</si>
  <si>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</si>
  <si>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</si>
  <si>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</si>
  <si>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</si>
  <si>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</si>
  <si>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</si>
  <si>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</si>
  <si>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</si>
  <si>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</si>
  <si>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</si>
  <si>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</si>
  <si>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</si>
  <si>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</si>
  <si>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</si>
  <si>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</si>
  <si>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</si>
  <si>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</si>
  <si>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</si>
  <si>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</si>
  <si>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</si>
  <si>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</si>
  <si>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</si>
  <si>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</si>
  <si>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</si>
  <si>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</si>
  <si>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</si>
  <si>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</si>
  <si>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</si>
  <si>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</si>
  <si>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</si>
  <si>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</si>
  <si>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</si>
  <si>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</si>
  <si>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</si>
  <si>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</si>
  <si>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</si>
  <si>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</si>
  <si>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</si>
  <si>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</si>
  <si>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</si>
  <si>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</si>
  <si>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</si>
  <si>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</si>
  <si>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</si>
  <si>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</si>
  <si>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</si>
  <si>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</si>
  <si>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</si>
  <si>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</si>
  <si>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</si>
  <si>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</si>
  <si>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</si>
  <si>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</si>
  <si>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</si>
  <si>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</si>
  <si>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</si>
  <si>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</si>
  <si>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</si>
  <si>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</si>
  <si>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</si>
  <si>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</si>
  <si>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</si>
  <si>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</si>
  <si>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</si>
  <si>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</si>
  <si>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</si>
  <si>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</si>
  <si>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</si>
  <si>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</si>
  <si>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</si>
  <si>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</si>
  <si>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</si>
  <si>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</si>
  <si>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</si>
  <si>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</si>
  <si>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</si>
  <si>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</si>
  <si>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</si>
  <si>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</si>
  <si>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</si>
  <si>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</si>
  <si>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</si>
  <si>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</si>
  <si>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</si>
  <si>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</si>
  <si>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</si>
  <si>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</si>
  <si>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</si>
  <si>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</si>
  <si>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</si>
  <si>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</si>
  <si>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</si>
  <si>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</si>
  <si>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</si>
  <si>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</si>
  <si>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</si>
  <si>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</si>
  <si>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</si>
  <si>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</si>
  <si>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</si>
  <si>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</si>
  <si>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</si>
  <si>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</si>
  <si>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</si>
  <si>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</si>
  <si>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</si>
  <si>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</si>
  <si>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</si>
  <si>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</si>
  <si>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</si>
  <si>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</si>
  <si>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</si>
  <si>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</si>
  <si>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</si>
  <si>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</si>
  <si>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</si>
  <si>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</si>
  <si>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</si>
  <si>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</si>
  <si>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</si>
  <si>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</si>
  <si>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</si>
  <si>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</si>
  <si>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</si>
  <si>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</si>
  <si>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</si>
  <si>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</si>
  <si>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</si>
  <si>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</si>
  <si>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</si>
  <si>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</si>
  <si>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</si>
  <si>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</si>
  <si>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</si>
  <si>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</si>
  <si>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</si>
  <si>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</si>
  <si>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</si>
  <si>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</si>
  <si>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</si>
  <si>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</si>
  <si>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</si>
  <si>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</si>
  <si>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</si>
  <si>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</si>
  <si>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</si>
  <si>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</si>
  <si>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</si>
  <si>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</si>
  <si>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</si>
  <si>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</si>
  <si>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</si>
  <si>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</si>
  <si>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</si>
  <si>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</si>
  <si>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</si>
  <si>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</si>
  <si>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</si>
  <si>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</si>
  <si>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</si>
  <si>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</si>
  <si>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</si>
  <si>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</si>
  <si>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</si>
  <si>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</si>
  <si>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</si>
  <si>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</si>
  <si>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</si>
  <si>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</si>
  <si>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</si>
  <si>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</si>
  <si>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</si>
  <si>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</si>
  <si>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</si>
  <si>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</si>
  <si>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</si>
  <si>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</si>
  <si>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</si>
  <si>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</si>
  <si>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</si>
  <si>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</si>
  <si>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</si>
  <si>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</si>
  <si>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</si>
  <si>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</si>
  <si>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</si>
  <si>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</si>
  <si>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 xml:space="preserve">                HARTS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</si>
</sst>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workbookViewId="0">
      <pane xSplit="5" ySplit="3" topLeftCell="F626" activePane="bottomRight" state="frozen"/>
      <selection pane="topRight" activeCell="F1" sqref="F1"/>
      <selection pane="bottomLeft" activeCell="A4" sqref="A4"/>
      <selection pane="bottomRight" activeCell="I669" sqref="I66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236</v>
      </c>
      <c r="C2" s="21">
        <v>236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24163.4</v>
      </c>
      <c r="G9" s="18"/>
      <c r="H9" s="18"/>
      <c r="I9" s="18"/>
      <c r="J9" s="67">
        <f>SUM(I439)</f>
        <v>87862.17</v>
      </c>
      <c r="K9" s="24" t="s">
        <v>289</v>
      </c>
      <c r="L9" s="24" t="s">
        <v>289</v>
      </c>
      <c r="M9" s="8"/>
      <c r="N9" s="270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0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0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0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70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0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0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0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0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0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24163.4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87862.17</v>
      </c>
      <c r="K19" s="45" t="s">
        <v>289</v>
      </c>
      <c r="L19" s="45" t="s">
        <v>289</v>
      </c>
      <c r="M19" s="8"/>
      <c r="N19" s="270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0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0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0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0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50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0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0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0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0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0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0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9697.57</v>
      </c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0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0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9747.57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0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0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0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0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0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0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0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0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0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0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0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0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0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0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>
        <v>1348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0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0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87862.17</v>
      </c>
      <c r="K48" s="24" t="s">
        <v>289</v>
      </c>
      <c r="L48" s="24" t="s">
        <v>289</v>
      </c>
      <c r="M48" s="8"/>
      <c r="N48" s="270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0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14415.83-1348</f>
        <v>13067.83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0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14415.83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87862.17</v>
      </c>
      <c r="K51" s="45" t="s">
        <v>289</v>
      </c>
      <c r="L51" s="45" t="s">
        <v>289</v>
      </c>
      <c r="N51" s="181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24163.4</v>
      </c>
      <c r="G52" s="41">
        <f>G51+G32</f>
        <v>0</v>
      </c>
      <c r="H52" s="41">
        <f>H51+H32</f>
        <v>0</v>
      </c>
      <c r="I52" s="41">
        <f>I51+I32</f>
        <v>0</v>
      </c>
      <c r="J52" s="41">
        <f>J51+J32</f>
        <v>87862.17</v>
      </c>
      <c r="K52" s="45" t="s">
        <v>289</v>
      </c>
      <c r="L52" s="45" t="s">
        <v>289</v>
      </c>
      <c r="M52" s="8"/>
      <c r="N52" s="270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0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0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0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0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13990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0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0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1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13990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1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0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0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0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0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1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0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0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0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0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0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0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0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0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0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0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0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0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181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0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0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0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0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0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0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0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0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0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0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0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0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0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0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0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0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0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0.54</v>
      </c>
      <c r="G96" s="18"/>
      <c r="H96" s="18"/>
      <c r="I96" s="18"/>
      <c r="J96" s="18">
        <v>41.5</v>
      </c>
      <c r="K96" s="24" t="s">
        <v>289</v>
      </c>
      <c r="L96" s="24" t="s">
        <v>289</v>
      </c>
      <c r="M96" s="8"/>
      <c r="N96" s="270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/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0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0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0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0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0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0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0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0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0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0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0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0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0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35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0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35.54</v>
      </c>
      <c r="G111" s="41">
        <f>SUM(G96:G110)</f>
        <v>0</v>
      </c>
      <c r="H111" s="41">
        <f>SUM(H96:H110)</f>
        <v>0</v>
      </c>
      <c r="I111" s="41">
        <f>SUM(I96:I110)</f>
        <v>0</v>
      </c>
      <c r="J111" s="41">
        <f>SUM(J96:J110)</f>
        <v>41.5</v>
      </c>
      <c r="K111" s="45" t="s">
        <v>289</v>
      </c>
      <c r="L111" s="45" t="s">
        <v>289</v>
      </c>
      <c r="N111" s="181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14025.54</v>
      </c>
      <c r="G112" s="41">
        <f>G60+G111</f>
        <v>0</v>
      </c>
      <c r="H112" s="41">
        <f>H60+H79+H94+H111</f>
        <v>0</v>
      </c>
      <c r="I112" s="41">
        <f>I60+I111</f>
        <v>0</v>
      </c>
      <c r="J112" s="41">
        <f>J60+J111</f>
        <v>41.5</v>
      </c>
      <c r="K112" s="45" t="s">
        <v>289</v>
      </c>
      <c r="L112" s="45" t="s">
        <v>289</v>
      </c>
      <c r="M112" s="8"/>
      <c r="N112" s="270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0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0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0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0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/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0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39931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0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0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0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39931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0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0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0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0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0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0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0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0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0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0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0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/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0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0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0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0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0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0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0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0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0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39931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0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0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0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0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0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0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0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0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0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0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0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0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0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0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0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0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0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0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/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0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0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/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0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0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0</v>
      </c>
      <c r="G162" s="41">
        <f>SUM(G150:G161)</f>
        <v>0</v>
      </c>
      <c r="H162" s="41">
        <f>SUM(H150:H161)</f>
        <v>0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0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0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0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2312.5500000000002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0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0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0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0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2312.5500000000002</v>
      </c>
      <c r="G169" s="41">
        <f>G147+G162+SUM(G163:G168)</f>
        <v>0</v>
      </c>
      <c r="H169" s="41">
        <f>H147+H162+SUM(H163:H168)</f>
        <v>0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0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0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0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0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0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0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0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0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0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0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v>6500</v>
      </c>
      <c r="K179" s="24" t="s">
        <v>289</v>
      </c>
      <c r="L179" s="24" t="s">
        <v>289</v>
      </c>
      <c r="M179" s="8"/>
      <c r="N179" s="270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0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0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0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6500</v>
      </c>
      <c r="K183" s="45" t="s">
        <v>289</v>
      </c>
      <c r="L183" s="45" t="s">
        <v>289</v>
      </c>
      <c r="M183" s="8"/>
      <c r="N183" s="270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0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0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0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181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181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0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0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0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6500</v>
      </c>
      <c r="K192" s="45" t="s">
        <v>289</v>
      </c>
      <c r="L192" s="45" t="s">
        <v>289</v>
      </c>
      <c r="M192" s="8"/>
      <c r="N192" s="270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56269.090000000004</v>
      </c>
      <c r="G193" s="47">
        <f>G112+G140+G169+G192</f>
        <v>0</v>
      </c>
      <c r="H193" s="47">
        <f>H112+H140+H169+H192</f>
        <v>0</v>
      </c>
      <c r="I193" s="47">
        <f>I112+I140+I169+I192</f>
        <v>0</v>
      </c>
      <c r="J193" s="47">
        <f>J112+J140+J192</f>
        <v>6541.5</v>
      </c>
      <c r="K193" s="45" t="s">
        <v>289</v>
      </c>
      <c r="L193" s="45" t="s">
        <v>289</v>
      </c>
      <c r="M193" s="8"/>
      <c r="N193" s="270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0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0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0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/>
      <c r="G197" s="18"/>
      <c r="H197" s="18">
        <v>10454.17</v>
      </c>
      <c r="I197" s="18"/>
      <c r="J197" s="18"/>
      <c r="K197" s="18"/>
      <c r="L197" s="19">
        <f>SUM(F197:K197)</f>
        <v>10454.17</v>
      </c>
      <c r="M197" s="8"/>
      <c r="N197" s="270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0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0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0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0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/>
      <c r="G202" s="18"/>
      <c r="H202" s="18"/>
      <c r="I202" s="18"/>
      <c r="J202" s="18"/>
      <c r="K202" s="18"/>
      <c r="L202" s="19">
        <f t="shared" ref="L202:L208" si="0">SUM(F202:K202)</f>
        <v>0</v>
      </c>
      <c r="M202" s="8"/>
      <c r="N202" s="270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0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/>
      <c r="G204" s="18"/>
      <c r="H204" s="18">
        <v>1563.21</v>
      </c>
      <c r="I204" s="18"/>
      <c r="J204" s="18"/>
      <c r="K204" s="18"/>
      <c r="L204" s="19">
        <f t="shared" si="0"/>
        <v>1563.21</v>
      </c>
      <c r="M204" s="8"/>
      <c r="N204" s="270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0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0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0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1398.6</v>
      </c>
      <c r="I208" s="18"/>
      <c r="J208" s="18"/>
      <c r="K208" s="18"/>
      <c r="L208" s="19">
        <f t="shared" si="0"/>
        <v>1398.6</v>
      </c>
      <c r="M208" s="8"/>
      <c r="N208" s="270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0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0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0</v>
      </c>
      <c r="G211" s="41">
        <f t="shared" si="1"/>
        <v>0</v>
      </c>
      <c r="H211" s="41">
        <f t="shared" si="1"/>
        <v>13415.980000000001</v>
      </c>
      <c r="I211" s="41">
        <f t="shared" si="1"/>
        <v>0</v>
      </c>
      <c r="J211" s="41">
        <f t="shared" si="1"/>
        <v>0</v>
      </c>
      <c r="K211" s="41">
        <f t="shared" si="1"/>
        <v>0</v>
      </c>
      <c r="L211" s="41">
        <f t="shared" si="1"/>
        <v>13415.980000000001</v>
      </c>
      <c r="M211" s="8"/>
      <c r="N211" s="270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0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0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0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0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0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0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0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0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0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0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0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0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0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0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0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0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0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0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0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0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0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20835</v>
      </c>
      <c r="I233" s="18"/>
      <c r="J233" s="18"/>
      <c r="K233" s="18"/>
      <c r="L233" s="19">
        <f>SUM(F233:K233)</f>
        <v>20835</v>
      </c>
      <c r="M233" s="8"/>
      <c r="N233" s="270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0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0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0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0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0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0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>
        <v>3173.79</v>
      </c>
      <c r="I240" s="18"/>
      <c r="J240" s="18"/>
      <c r="K240" s="18"/>
      <c r="L240" s="19">
        <f t="shared" si="4"/>
        <v>3173.79</v>
      </c>
      <c r="M240" s="8"/>
      <c r="N240" s="270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0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0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0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7992</v>
      </c>
      <c r="I244" s="18"/>
      <c r="J244" s="18"/>
      <c r="K244" s="18"/>
      <c r="L244" s="19">
        <f t="shared" si="4"/>
        <v>7992</v>
      </c>
      <c r="M244" s="8"/>
      <c r="N244" s="270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0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0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32000.79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32000.79</v>
      </c>
      <c r="M247" s="8"/>
      <c r="N247" s="270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0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0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0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0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0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0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0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0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0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0</v>
      </c>
      <c r="G257" s="41">
        <f t="shared" si="8"/>
        <v>0</v>
      </c>
      <c r="H257" s="41">
        <f t="shared" si="8"/>
        <v>45416.770000000004</v>
      </c>
      <c r="I257" s="41">
        <f t="shared" si="8"/>
        <v>0</v>
      </c>
      <c r="J257" s="41">
        <f t="shared" si="8"/>
        <v>0</v>
      </c>
      <c r="K257" s="41">
        <f t="shared" si="8"/>
        <v>0</v>
      </c>
      <c r="L257" s="41">
        <f t="shared" si="8"/>
        <v>45416.770000000004</v>
      </c>
      <c r="M257" s="8"/>
      <c r="N257" s="270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0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0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0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181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181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181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181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181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6500</v>
      </c>
      <c r="L266" s="19">
        <f t="shared" si="9"/>
        <v>6500</v>
      </c>
      <c r="N266" s="181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181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181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181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6500</v>
      </c>
      <c r="L270" s="41">
        <f t="shared" si="9"/>
        <v>6500</v>
      </c>
      <c r="N270" s="181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0</v>
      </c>
      <c r="G271" s="42">
        <f t="shared" si="11"/>
        <v>0</v>
      </c>
      <c r="H271" s="42">
        <f t="shared" si="11"/>
        <v>45416.770000000004</v>
      </c>
      <c r="I271" s="42">
        <f t="shared" si="11"/>
        <v>0</v>
      </c>
      <c r="J271" s="42">
        <f t="shared" si="11"/>
        <v>0</v>
      </c>
      <c r="K271" s="42">
        <f t="shared" si="11"/>
        <v>6500</v>
      </c>
      <c r="L271" s="42">
        <f t="shared" si="11"/>
        <v>51916.770000000004</v>
      </c>
      <c r="M271" s="8"/>
      <c r="N271" s="270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0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0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0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0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0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0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0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0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0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0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0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0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0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0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0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0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0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0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0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0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0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0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0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0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0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0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0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0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0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0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0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0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0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0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0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0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0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181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0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0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0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0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0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0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0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0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0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0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0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0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0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0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0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0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0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0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0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0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0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0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0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0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0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0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0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0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0</v>
      </c>
      <c r="I338" s="41">
        <f t="shared" si="20"/>
        <v>0</v>
      </c>
      <c r="J338" s="41">
        <f t="shared" si="20"/>
        <v>0</v>
      </c>
      <c r="K338" s="41">
        <f t="shared" si="20"/>
        <v>0</v>
      </c>
      <c r="L338" s="41">
        <f t="shared" si="20"/>
        <v>0</v>
      </c>
      <c r="M338" s="8"/>
      <c r="N338" s="270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0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0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0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0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17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0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0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0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0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0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0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0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0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0</v>
      </c>
      <c r="G352" s="41">
        <f>G338</f>
        <v>0</v>
      </c>
      <c r="H352" s="41">
        <f>H338</f>
        <v>0</v>
      </c>
      <c r="I352" s="41">
        <f>I338</f>
        <v>0</v>
      </c>
      <c r="J352" s="41">
        <f>J338</f>
        <v>0</v>
      </c>
      <c r="K352" s="47">
        <f>K338+K351</f>
        <v>0</v>
      </c>
      <c r="L352" s="41">
        <f>L338+L351</f>
        <v>0</v>
      </c>
      <c r="M352" s="52"/>
      <c r="N352" s="217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0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0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0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0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0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181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0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0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0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0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0</v>
      </c>
      <c r="M362" s="8"/>
      <c r="N362" s="270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0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0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0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0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0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0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289</v>
      </c>
      <c r="K369" s="24" t="s">
        <v>289</v>
      </c>
      <c r="L369" s="24" t="s">
        <v>289</v>
      </c>
      <c r="M369" s="8"/>
      <c r="N369" s="270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0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0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0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0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0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0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0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0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0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0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0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0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0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0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0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0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0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0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0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0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0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0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0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0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0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0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0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1500</v>
      </c>
      <c r="H397" s="18">
        <v>15.64</v>
      </c>
      <c r="I397" s="18"/>
      <c r="J397" s="24" t="s">
        <v>289</v>
      </c>
      <c r="K397" s="24" t="s">
        <v>289</v>
      </c>
      <c r="L397" s="56">
        <f t="shared" si="26"/>
        <v>1515.64</v>
      </c>
      <c r="M397" s="8"/>
      <c r="N397" s="270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>
        <v>5000</v>
      </c>
      <c r="H398" s="18">
        <v>25.86</v>
      </c>
      <c r="I398" s="18"/>
      <c r="J398" s="24" t="s">
        <v>289</v>
      </c>
      <c r="K398" s="24" t="s">
        <v>289</v>
      </c>
      <c r="L398" s="56">
        <f t="shared" si="26"/>
        <v>5025.8599999999997</v>
      </c>
      <c r="M398" s="8"/>
      <c r="N398" s="270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0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0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6500</v>
      </c>
      <c r="H401" s="47">
        <f>SUM(H395:H400)</f>
        <v>41.5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6541.5</v>
      </c>
      <c r="M401" s="8"/>
      <c r="N401" s="270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0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0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0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0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0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0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6500</v>
      </c>
      <c r="H408" s="47">
        <f>H393+H401+H407</f>
        <v>41.5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6541.5</v>
      </c>
      <c r="M408" s="8"/>
      <c r="N408" s="270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0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0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0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0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0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17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0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0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0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0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0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0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0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0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0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0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0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0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181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0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0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0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0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0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0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0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>
        <v>87862.17</v>
      </c>
      <c r="H439" s="18"/>
      <c r="I439" s="56">
        <f t="shared" ref="I439:I445" si="33">SUM(F439:H439)</f>
        <v>87862.17</v>
      </c>
      <c r="J439" s="24" t="s">
        <v>289</v>
      </c>
      <c r="K439" s="24" t="s">
        <v>289</v>
      </c>
      <c r="L439" s="24" t="s">
        <v>289</v>
      </c>
      <c r="M439" s="8"/>
      <c r="N439" s="270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0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0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0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0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0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0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87862.17</v>
      </c>
      <c r="H446" s="13">
        <f>SUM(H439:H445)</f>
        <v>0</v>
      </c>
      <c r="I446" s="13">
        <f>SUM(I439:I445)</f>
        <v>87862.17</v>
      </c>
      <c r="J446" s="24" t="s">
        <v>289</v>
      </c>
      <c r="K446" s="24" t="s">
        <v>289</v>
      </c>
      <c r="L446" s="24" t="s">
        <v>289</v>
      </c>
      <c r="M446" s="8"/>
      <c r="N446" s="270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0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0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0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0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0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0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0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0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0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0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17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87862.17</v>
      </c>
      <c r="H459" s="18"/>
      <c r="I459" s="56">
        <f t="shared" si="34"/>
        <v>87862.17</v>
      </c>
      <c r="J459" s="24" t="s">
        <v>289</v>
      </c>
      <c r="K459" s="24" t="s">
        <v>289</v>
      </c>
      <c r="L459" s="24" t="s">
        <v>289</v>
      </c>
      <c r="M459" s="52"/>
      <c r="N459" s="217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87862.17</v>
      </c>
      <c r="H460" s="83">
        <f>SUM(H454:H459)</f>
        <v>0</v>
      </c>
      <c r="I460" s="83">
        <f>SUM(I454:I459)</f>
        <v>87862.17</v>
      </c>
      <c r="J460" s="24" t="s">
        <v>289</v>
      </c>
      <c r="K460" s="24" t="s">
        <v>289</v>
      </c>
      <c r="L460" s="24" t="s">
        <v>289</v>
      </c>
      <c r="N460" s="217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87862.17</v>
      </c>
      <c r="H461" s="42">
        <f>H452+H460</f>
        <v>0</v>
      </c>
      <c r="I461" s="42">
        <f>I452+I460</f>
        <v>87862.17</v>
      </c>
      <c r="J461" s="24" t="s">
        <v>289</v>
      </c>
      <c r="K461" s="24" t="s">
        <v>289</v>
      </c>
      <c r="L461" s="24" t="s">
        <v>289</v>
      </c>
      <c r="N461" s="217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17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17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17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10063.51</v>
      </c>
      <c r="G465" s="18"/>
      <c r="H465" s="18"/>
      <c r="I465" s="18"/>
      <c r="J465" s="18">
        <v>81320.67</v>
      </c>
      <c r="K465" s="24" t="s">
        <v>289</v>
      </c>
      <c r="L465" s="24" t="s">
        <v>289</v>
      </c>
      <c r="N465" s="217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17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17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56269.09</v>
      </c>
      <c r="G468" s="18"/>
      <c r="H468" s="18"/>
      <c r="I468" s="18"/>
      <c r="J468" s="18">
        <v>6541.5</v>
      </c>
      <c r="K468" s="24" t="s">
        <v>289</v>
      </c>
      <c r="L468" s="24" t="s">
        <v>289</v>
      </c>
      <c r="N468" s="217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17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56269.09</v>
      </c>
      <c r="G470" s="53">
        <f>SUM(G468:G469)</f>
        <v>0</v>
      </c>
      <c r="H470" s="53">
        <f>SUM(H468:H469)</f>
        <v>0</v>
      </c>
      <c r="I470" s="53">
        <f>SUM(I468:I469)</f>
        <v>0</v>
      </c>
      <c r="J470" s="53">
        <f>SUM(J468:J469)</f>
        <v>6541.5</v>
      </c>
      <c r="K470" s="24" t="s">
        <v>289</v>
      </c>
      <c r="L470" s="24" t="s">
        <v>289</v>
      </c>
      <c r="N470" s="217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17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51916.77</v>
      </c>
      <c r="G472" s="18"/>
      <c r="H472" s="18"/>
      <c r="I472" s="18"/>
      <c r="J472" s="18">
        <v>0</v>
      </c>
      <c r="K472" s="24" t="s">
        <v>289</v>
      </c>
      <c r="L472" s="24" t="s">
        <v>289</v>
      </c>
      <c r="N472" s="217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17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51916.77</v>
      </c>
      <c r="G474" s="53">
        <f>SUM(G472:G473)</f>
        <v>0</v>
      </c>
      <c r="H474" s="53">
        <f>SUM(H472:H473)</f>
        <v>0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17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17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14415.829999999994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87862.17</v>
      </c>
      <c r="K476" s="24" t="s">
        <v>289</v>
      </c>
      <c r="L476" s="24" t="s">
        <v>289</v>
      </c>
      <c r="N476" s="217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17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17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17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17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17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17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17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17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17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17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17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17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17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17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17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17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17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17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17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17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17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17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17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17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17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17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17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17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17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17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17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17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17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17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17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17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17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17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17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17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17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17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17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17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17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17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17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0</v>
      </c>
      <c r="G524" s="108">
        <f t="shared" ref="G524:L524" si="36">SUM(G521:G523)</f>
        <v>0</v>
      </c>
      <c r="H524" s="108">
        <f t="shared" si="36"/>
        <v>0</v>
      </c>
      <c r="I524" s="108">
        <f t="shared" si="36"/>
        <v>0</v>
      </c>
      <c r="J524" s="108">
        <f t="shared" si="36"/>
        <v>0</v>
      </c>
      <c r="K524" s="108">
        <f t="shared" si="36"/>
        <v>0</v>
      </c>
      <c r="L524" s="89">
        <f t="shared" si="36"/>
        <v>0</v>
      </c>
      <c r="N524" s="217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17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0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0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0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0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0</v>
      </c>
      <c r="M529" s="8"/>
      <c r="N529" s="270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0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>
        <v>103.69</v>
      </c>
      <c r="I531" s="18"/>
      <c r="J531" s="18"/>
      <c r="K531" s="18"/>
      <c r="L531" s="88">
        <f>SUM(F531:K531)</f>
        <v>103.69</v>
      </c>
      <c r="M531" s="8"/>
      <c r="N531" s="270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0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>
        <v>510.52</v>
      </c>
      <c r="I533" s="18"/>
      <c r="J533" s="18"/>
      <c r="K533" s="18"/>
      <c r="L533" s="88">
        <f>SUM(F533:K533)</f>
        <v>510.52</v>
      </c>
      <c r="M533" s="8"/>
      <c r="N533" s="270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614.21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614.21</v>
      </c>
      <c r="M534" s="8"/>
      <c r="N534" s="270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0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0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0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0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0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0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0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0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0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0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0</v>
      </c>
      <c r="G545" s="89">
        <f t="shared" ref="G545:L545" si="41">G524+G529+G534+G539+G544</f>
        <v>0</v>
      </c>
      <c r="H545" s="89">
        <f t="shared" si="41"/>
        <v>614.21</v>
      </c>
      <c r="I545" s="89">
        <f t="shared" si="41"/>
        <v>0</v>
      </c>
      <c r="J545" s="89">
        <f t="shared" si="41"/>
        <v>0</v>
      </c>
      <c r="K545" s="89">
        <f t="shared" si="41"/>
        <v>0</v>
      </c>
      <c r="L545" s="89">
        <f t="shared" si="41"/>
        <v>614.21</v>
      </c>
      <c r="M545" s="8"/>
      <c r="N545" s="270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0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0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0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103.69</v>
      </c>
      <c r="I549" s="87">
        <f>L536</f>
        <v>0</v>
      </c>
      <c r="J549" s="87">
        <f>L541</f>
        <v>0</v>
      </c>
      <c r="K549" s="87">
        <f>SUM(F549:J549)</f>
        <v>103.69</v>
      </c>
      <c r="L549" s="24" t="s">
        <v>289</v>
      </c>
      <c r="M549" s="8"/>
      <c r="N549" s="270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0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510.52</v>
      </c>
      <c r="I551" s="87">
        <f>L538</f>
        <v>0</v>
      </c>
      <c r="J551" s="87">
        <f>L543</f>
        <v>0</v>
      </c>
      <c r="K551" s="87">
        <f>SUM(F551:J551)</f>
        <v>510.52</v>
      </c>
      <c r="L551" s="24" t="s">
        <v>289</v>
      </c>
      <c r="M551" s="8"/>
      <c r="N551" s="270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0</v>
      </c>
      <c r="G552" s="89">
        <f t="shared" si="42"/>
        <v>0</v>
      </c>
      <c r="H552" s="89">
        <f t="shared" si="42"/>
        <v>614.21</v>
      </c>
      <c r="I552" s="89">
        <f t="shared" si="42"/>
        <v>0</v>
      </c>
      <c r="J552" s="89">
        <f t="shared" si="42"/>
        <v>0</v>
      </c>
      <c r="K552" s="89">
        <f t="shared" si="42"/>
        <v>614.21</v>
      </c>
      <c r="L552" s="24"/>
      <c r="M552" s="8"/>
      <c r="N552" s="270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0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0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0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0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0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0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0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0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0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0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0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0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0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0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0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0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0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0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0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0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0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0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>
        <v>10454.17</v>
      </c>
      <c r="G575" s="18"/>
      <c r="H575" s="18"/>
      <c r="I575" s="87">
        <f>SUM(F575:H575)</f>
        <v>10454.17</v>
      </c>
      <c r="J575" s="24" t="s">
        <v>289</v>
      </c>
      <c r="K575" s="24" t="s">
        <v>289</v>
      </c>
      <c r="L575" s="24" t="s">
        <v>289</v>
      </c>
      <c r="M575" s="8"/>
      <c r="N575" s="270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>
        <v>20835</v>
      </c>
      <c r="I576" s="87">
        <f t="shared" ref="I576:I587" si="47">SUM(F576:H576)</f>
        <v>20835</v>
      </c>
      <c r="J576" s="24" t="s">
        <v>289</v>
      </c>
      <c r="K576" s="24" t="s">
        <v>289</v>
      </c>
      <c r="L576" s="24" t="s">
        <v>289</v>
      </c>
      <c r="M576" s="8"/>
      <c r="N576" s="270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0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0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0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0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0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0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0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0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0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0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0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0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0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0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1398.6</v>
      </c>
      <c r="I591" s="18"/>
      <c r="J591" s="18">
        <v>7992</v>
      </c>
      <c r="K591" s="104">
        <f t="shared" ref="K591:K597" si="48">SUM(H591:J591)</f>
        <v>9390.6</v>
      </c>
      <c r="L591" s="24" t="s">
        <v>289</v>
      </c>
      <c r="M591" s="8"/>
      <c r="N591" s="270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0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0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0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0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0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0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1398.6</v>
      </c>
      <c r="I598" s="108">
        <f>SUM(I591:I597)</f>
        <v>0</v>
      </c>
      <c r="J598" s="108">
        <f>SUM(J591:J597)</f>
        <v>7992</v>
      </c>
      <c r="K598" s="108">
        <f>SUM(K591:K597)</f>
        <v>9390.6</v>
      </c>
      <c r="L598" s="24" t="s">
        <v>289</v>
      </c>
      <c r="M598" s="8"/>
      <c r="N598" s="270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0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0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0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0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0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/>
      <c r="I604" s="18"/>
      <c r="J604" s="18"/>
      <c r="K604" s="104">
        <f>SUM(H604:J604)</f>
        <v>0</v>
      </c>
      <c r="L604" s="24" t="s">
        <v>289</v>
      </c>
      <c r="M604" s="8"/>
      <c r="N604" s="270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0</v>
      </c>
      <c r="I605" s="108">
        <f>SUM(I602:I604)</f>
        <v>0</v>
      </c>
      <c r="J605" s="108">
        <f>SUM(J602:J604)</f>
        <v>0</v>
      </c>
      <c r="K605" s="108">
        <f>SUM(K602:K604)</f>
        <v>0</v>
      </c>
      <c r="L605" s="24" t="s">
        <v>289</v>
      </c>
      <c r="M605" s="8"/>
      <c r="N605" s="270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0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0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0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0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0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0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0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0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0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24163.4</v>
      </c>
      <c r="H617" s="109">
        <f>SUM(F52)</f>
        <v>24163.4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0</v>
      </c>
      <c r="H618" s="109">
        <f>SUM(G52)</f>
        <v>0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0</v>
      </c>
      <c r="H619" s="109">
        <f>SUM(H52)</f>
        <v>0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87862.17</v>
      </c>
      <c r="H621" s="109">
        <f>SUM(J52)</f>
        <v>87862.17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14415.83</v>
      </c>
      <c r="H622" s="109">
        <f>F476</f>
        <v>14415.829999999994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87862.17</v>
      </c>
      <c r="H626" s="109">
        <f>J476</f>
        <v>87862.17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56269.090000000004</v>
      </c>
      <c r="H627" s="104">
        <f>SUM(F468)</f>
        <v>56269.09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0</v>
      </c>
      <c r="H628" s="104">
        <f>SUM(G468)</f>
        <v>0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0</v>
      </c>
      <c r="H629" s="104">
        <f>SUM(H468)</f>
        <v>0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6541.5</v>
      </c>
      <c r="H631" s="104">
        <f>SUM(J468)</f>
        <v>6541.5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51916.770000000004</v>
      </c>
      <c r="H632" s="104">
        <f>SUM(F472)</f>
        <v>51916.77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0</v>
      </c>
      <c r="H633" s="104">
        <f>SUM(H472)</f>
        <v>0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0</v>
      </c>
      <c r="H635" s="104">
        <f>SUM(G472)</f>
        <v>0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6541.5</v>
      </c>
      <c r="H637" s="164">
        <f>SUM(J468)</f>
        <v>6541.5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87862.17</v>
      </c>
      <c r="H640" s="104">
        <f>SUM(G461)</f>
        <v>87862.17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87862.17</v>
      </c>
      <c r="H642" s="104">
        <f>SUM(I461)</f>
        <v>87862.17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41.5</v>
      </c>
      <c r="H644" s="104">
        <f>H408</f>
        <v>41.5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6500</v>
      </c>
      <c r="H645" s="104">
        <f>G408</f>
        <v>6500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6541.5</v>
      </c>
      <c r="H646" s="104">
        <f>L408</f>
        <v>6541.5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9390.6</v>
      </c>
      <c r="H647" s="104">
        <f>L208+L226+L244</f>
        <v>9390.6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0</v>
      </c>
      <c r="H648" s="104">
        <f>(J257+J338)-(J255+J336)</f>
        <v>0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1398.6</v>
      </c>
      <c r="H649" s="104">
        <f>H598</f>
        <v>1398.6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7992</v>
      </c>
      <c r="H651" s="104">
        <f>J598</f>
        <v>7992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6500</v>
      </c>
      <c r="H655" s="104">
        <f>K266+K347</f>
        <v>6500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13415.980000000001</v>
      </c>
      <c r="G660" s="19">
        <f>(L229+L309+L359)</f>
        <v>0</v>
      </c>
      <c r="H660" s="19">
        <f>(L247+L328+L360)</f>
        <v>32000.79</v>
      </c>
      <c r="I660" s="19">
        <f>SUM(F660:H660)</f>
        <v>45416.770000000004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0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1398.6</v>
      </c>
      <c r="G662" s="19">
        <f>(L226+L306)-(J226+J306)</f>
        <v>0</v>
      </c>
      <c r="H662" s="19">
        <f>(L244+L325)-(J244+J325)</f>
        <v>7992</v>
      </c>
      <c r="I662" s="19">
        <f>SUM(F662:H662)</f>
        <v>9390.6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10454.17</v>
      </c>
      <c r="G663" s="199">
        <f>SUM(G575:G587)+SUM(I602:I604)+L612</f>
        <v>0</v>
      </c>
      <c r="H663" s="199">
        <f>SUM(H575:H587)+SUM(J602:J604)+L613</f>
        <v>20835</v>
      </c>
      <c r="I663" s="19">
        <f>SUM(F663:H663)</f>
        <v>31289.17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1563.2100000000009</v>
      </c>
      <c r="G664" s="19">
        <f>G660-SUM(G661:G663)</f>
        <v>0</v>
      </c>
      <c r="H664" s="19">
        <f>H660-SUM(H661:H663)</f>
        <v>3173.7900000000009</v>
      </c>
      <c r="I664" s="19">
        <f>I660-SUM(I661:I663)</f>
        <v>4737.0000000000073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/>
      <c r="G665" s="248"/>
      <c r="H665" s="248"/>
      <c r="I665" s="19">
        <f>SUM(F665:H665)</f>
        <v>0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 t="e">
        <f>ROUND(F664/F665,2)</f>
        <v>#DIV/0!</v>
      </c>
      <c r="G667" s="19" t="e">
        <f>ROUND(G664/G665,2)</f>
        <v>#DIV/0!</v>
      </c>
      <c r="H667" s="19" t="e">
        <f>ROUND(H664/H665,2)</f>
        <v>#DIV/0!</v>
      </c>
      <c r="I667" s="19" t="e">
        <f>ROUND(I664/I665,2)</f>
        <v>#DIV/0!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>
        <v>-1563.21</v>
      </c>
      <c r="G669" s="18"/>
      <c r="H669" s="18">
        <v>-3173.79</v>
      </c>
      <c r="I669" s="19">
        <f>SUM(F669:H669)</f>
        <v>-4737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 t="e">
        <f>ROUND((F664+F669)/(F665+F670),2)</f>
        <v>#DIV/0!</v>
      </c>
      <c r="G672" s="19" t="e">
        <f>ROUND((G664+G669)/(G665+G670),2)</f>
        <v>#DIV/0!</v>
      </c>
      <c r="H672" s="19" t="e">
        <f>ROUND((H664+H669)/(H665+H670),2)</f>
        <v>#DIV/0!</v>
      </c>
      <c r="I672" s="19" t="e">
        <f>ROUND((I664+I669)/(I665+I670),2)</f>
        <v>#DIV/0!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1" sqref="B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 xml:space="preserve">                HARTS LOCATION</v>
      </c>
      <c r="C1" s="238" t="s">
        <v>839</v>
      </c>
    </row>
    <row r="2" spans="1:3" x14ac:dyDescent="0.2">
      <c r="A2" s="233"/>
      <c r="B2" s="232"/>
    </row>
    <row r="3" spans="1:3" x14ac:dyDescent="0.2">
      <c r="A3" s="275" t="s">
        <v>784</v>
      </c>
      <c r="B3" s="275"/>
      <c r="C3" s="275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4" t="s">
        <v>783</v>
      </c>
      <c r="C6" s="274"/>
    </row>
    <row r="7" spans="1:3" x14ac:dyDescent="0.2">
      <c r="A7" s="239" t="s">
        <v>786</v>
      </c>
      <c r="B7" s="272" t="s">
        <v>782</v>
      </c>
      <c r="C7" s="273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0</v>
      </c>
      <c r="C9" s="229">
        <f>'DOE25'!G197+'DOE25'!G215+'DOE25'!G233+'DOE25'!G276+'DOE25'!G295+'DOE25'!G314</f>
        <v>0</v>
      </c>
    </row>
    <row r="10" spans="1:3" x14ac:dyDescent="0.2">
      <c r="A10" t="s">
        <v>779</v>
      </c>
      <c r="B10" s="240"/>
      <c r="C10" s="240"/>
    </row>
    <row r="11" spans="1:3" x14ac:dyDescent="0.2">
      <c r="A11" t="s">
        <v>780</v>
      </c>
      <c r="B11" s="240"/>
      <c r="C11" s="240"/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0</v>
      </c>
      <c r="C13" s="231">
        <f>SUM(C10:C12)</f>
        <v>0</v>
      </c>
    </row>
    <row r="14" spans="1:3" x14ac:dyDescent="0.2">
      <c r="B14" s="230"/>
      <c r="C14" s="230"/>
    </row>
    <row r="15" spans="1:3" x14ac:dyDescent="0.2">
      <c r="B15" s="274" t="s">
        <v>783</v>
      </c>
      <c r="C15" s="274"/>
    </row>
    <row r="16" spans="1:3" x14ac:dyDescent="0.2">
      <c r="A16" s="239" t="s">
        <v>787</v>
      </c>
      <c r="B16" s="272" t="s">
        <v>707</v>
      </c>
      <c r="C16" s="273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0</v>
      </c>
      <c r="C18" s="229">
        <f>'DOE25'!G198+'DOE25'!G216+'DOE25'!G234+'DOE25'!G277+'DOE25'!G296+'DOE25'!G315</f>
        <v>0</v>
      </c>
    </row>
    <row r="19" spans="1:3" x14ac:dyDescent="0.2">
      <c r="A19" t="s">
        <v>779</v>
      </c>
      <c r="B19" s="240"/>
      <c r="C19" s="240"/>
    </row>
    <row r="20" spans="1:3" x14ac:dyDescent="0.2">
      <c r="A20" t="s">
        <v>780</v>
      </c>
      <c r="B20" s="240"/>
      <c r="C20" s="240"/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0</v>
      </c>
      <c r="C22" s="231">
        <f>SUM(C19:C21)</f>
        <v>0</v>
      </c>
    </row>
    <row r="23" spans="1:3" x14ac:dyDescent="0.2">
      <c r="B23" s="230"/>
      <c r="C23" s="230"/>
    </row>
    <row r="24" spans="1:3" x14ac:dyDescent="0.2">
      <c r="B24" s="274" t="s">
        <v>783</v>
      </c>
      <c r="C24" s="274"/>
    </row>
    <row r="25" spans="1:3" x14ac:dyDescent="0.2">
      <c r="A25" s="239" t="s">
        <v>788</v>
      </c>
      <c r="B25" s="272" t="s">
        <v>708</v>
      </c>
      <c r="C25" s="273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4" t="s">
        <v>783</v>
      </c>
      <c r="C33" s="274"/>
    </row>
    <row r="34" spans="1:3" x14ac:dyDescent="0.2">
      <c r="A34" s="239" t="s">
        <v>789</v>
      </c>
      <c r="B34" s="272" t="s">
        <v>709</v>
      </c>
      <c r="C34" s="273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A5" sqref="A5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4" t="s">
        <v>790</v>
      </c>
      <c r="B1" s="279"/>
      <c r="C1" s="279"/>
      <c r="D1" s="279"/>
      <c r="E1" s="279"/>
      <c r="F1" s="279"/>
      <c r="G1" s="279"/>
      <c r="H1" s="279"/>
      <c r="I1" s="181"/>
    </row>
    <row r="2" spans="1:9" x14ac:dyDescent="0.2">
      <c r="A2" s="33" t="s">
        <v>717</v>
      </c>
      <c r="B2" s="265" t="str">
        <f>'DOE25'!A2</f>
        <v xml:space="preserve">                HARTS LOCATION</v>
      </c>
      <c r="C2" s="181"/>
      <c r="D2" s="181" t="s">
        <v>792</v>
      </c>
      <c r="E2" s="181" t="s">
        <v>794</v>
      </c>
      <c r="F2" s="276" t="s">
        <v>821</v>
      </c>
      <c r="G2" s="277"/>
      <c r="H2" s="278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31289.17</v>
      </c>
      <c r="D5" s="20">
        <f>SUM('DOE25'!L197:L200)+SUM('DOE25'!L215:L218)+SUM('DOE25'!L233:L236)-F5-G5</f>
        <v>31289.17</v>
      </c>
      <c r="E5" s="243"/>
      <c r="F5" s="255">
        <f>SUM('DOE25'!J197:J200)+SUM('DOE25'!J215:J218)+SUM('DOE25'!J233:J236)</f>
        <v>0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0</v>
      </c>
      <c r="D6" s="20">
        <f>'DOE25'!L202+'DOE25'!L220+'DOE25'!L238-F6-G6</f>
        <v>0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0</v>
      </c>
      <c r="D7" s="20">
        <f>'DOE25'!L203+'DOE25'!L221+'DOE25'!L239-F7-G7</f>
        <v>0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2462.73</v>
      </c>
      <c r="D8" s="243"/>
      <c r="E8" s="20">
        <f>'DOE25'!L204+'DOE25'!L222+'DOE25'!L240-F8-G8-D9-D11</f>
        <v>2462.73</v>
      </c>
      <c r="F8" s="255">
        <f>'DOE25'!J204+'DOE25'!J222+'DOE25'!J240</f>
        <v>0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818</v>
      </c>
      <c r="C9" s="245">
        <f t="shared" si="0"/>
        <v>1289</v>
      </c>
      <c r="D9" s="244">
        <v>1289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1000</v>
      </c>
      <c r="D10" s="243"/>
      <c r="E10" s="244">
        <v>1000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985.27</v>
      </c>
      <c r="D11" s="244">
        <v>985.27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0</v>
      </c>
      <c r="D12" s="20">
        <f>'DOE25'!L205+'DOE25'!L223+'DOE25'!L241-F12-G12</f>
        <v>0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0</v>
      </c>
      <c r="D14" s="20">
        <f>'DOE25'!L207+'DOE25'!L225+'DOE25'!L243-F14-G14</f>
        <v>0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9390.6</v>
      </c>
      <c r="D15" s="20">
        <f>'DOE25'!L208+'DOE25'!L226+'DOE25'!L244-F15-G15</f>
        <v>9390.6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0</v>
      </c>
      <c r="D29" s="20">
        <f>'DOE25'!L358+'DOE25'!L359+'DOE25'!L360-'DOE25'!I367-F29-G29</f>
        <v>0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0</v>
      </c>
      <c r="D31" s="20">
        <f>'DOE25'!L290+'DOE25'!L309+'DOE25'!L328+'DOE25'!L333+'DOE25'!L334+'DOE25'!L335-F31-G31</f>
        <v>0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42954.039999999994</v>
      </c>
      <c r="E33" s="246">
        <f>SUM(E5:E31)</f>
        <v>3462.73</v>
      </c>
      <c r="F33" s="246">
        <f>SUM(F5:F31)</f>
        <v>0</v>
      </c>
      <c r="G33" s="246">
        <f>SUM(G5:G31)</f>
        <v>0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3462.73</v>
      </c>
      <c r="E35" s="249"/>
    </row>
    <row r="36" spans="2:8" ht="12" thickTop="1" x14ac:dyDescent="0.2">
      <c r="B36" t="s">
        <v>815</v>
      </c>
      <c r="D36" s="20">
        <f>D33</f>
        <v>42954.039999999994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 xml:space="preserve">                HARTS LOCATION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24163.4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87862.17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24163.4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87862.17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50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9697.57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9747.57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1348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87862.17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13067.83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14415.83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87862.17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24163.4</v>
      </c>
      <c r="D51" s="41">
        <f>D50+D31</f>
        <v>0</v>
      </c>
      <c r="E51" s="41">
        <f>E50+E31</f>
        <v>0</v>
      </c>
      <c r="F51" s="41">
        <f>F50+F31</f>
        <v>0</v>
      </c>
      <c r="G51" s="41">
        <f>G50+G31</f>
        <v>87862.17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13990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0.54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41.5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0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35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35.54</v>
      </c>
      <c r="D62" s="130">
        <f>SUM(D57:D61)</f>
        <v>0</v>
      </c>
      <c r="E62" s="130">
        <f>SUM(E57:E61)</f>
        <v>0</v>
      </c>
      <c r="F62" s="130">
        <f>SUM(F57:F61)</f>
        <v>0</v>
      </c>
      <c r="G62" s="130">
        <f>SUM(G57:G61)</f>
        <v>41.5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14025.54</v>
      </c>
      <c r="D63" s="22">
        <f>D56+D62</f>
        <v>0</v>
      </c>
      <c r="E63" s="22">
        <f>E56+E62</f>
        <v>0</v>
      </c>
      <c r="F63" s="22">
        <f>F56+F62</f>
        <v>0</v>
      </c>
      <c r="G63" s="22">
        <f>G56+G62</f>
        <v>41.5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0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39931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39931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39931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0</v>
      </c>
      <c r="D88" s="95">
        <f>SUM('DOE25'!G153:G161)</f>
        <v>0</v>
      </c>
      <c r="E88" s="95">
        <f>SUM('DOE25'!H153:H161)</f>
        <v>0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2312.5500000000002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2312.5500000000002</v>
      </c>
      <c r="D91" s="131">
        <f>SUM(D85:D90)</f>
        <v>0</v>
      </c>
      <c r="E91" s="131">
        <f>SUM(E85:E90)</f>
        <v>0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6500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6500</v>
      </c>
    </row>
    <row r="104" spans="1:7" ht="12.75" thickTop="1" thickBot="1" x14ac:dyDescent="0.25">
      <c r="A104" s="33" t="s">
        <v>765</v>
      </c>
      <c r="C104" s="86">
        <f>C63+C81+C91+C103</f>
        <v>56269.090000000004</v>
      </c>
      <c r="D104" s="86">
        <f>D63+D81+D91+D103</f>
        <v>0</v>
      </c>
      <c r="E104" s="86">
        <f>E63+E81+E91+E103</f>
        <v>0</v>
      </c>
      <c r="F104" s="86">
        <f>F63+F81+F91+F103</f>
        <v>0</v>
      </c>
      <c r="G104" s="86">
        <f>G63+G81+G103</f>
        <v>6541.5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31289.17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31289.17</v>
      </c>
      <c r="D115" s="86">
        <f>SUM(D109:D114)</f>
        <v>0</v>
      </c>
      <c r="E115" s="86">
        <f>SUM(E109:E114)</f>
        <v>0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0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0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4737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0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9390.6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0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14127.6</v>
      </c>
      <c r="D128" s="86">
        <f>SUM(D118:D127)</f>
        <v>0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6541.5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-41.5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6500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51916.77</v>
      </c>
      <c r="D145" s="86">
        <f>(D115+D128+D144)</f>
        <v>0</v>
      </c>
      <c r="E145" s="86">
        <f>(E115+E128+E144)</f>
        <v>0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740</v>
      </c>
      <c r="B1" s="280"/>
      <c r="C1" s="280"/>
      <c r="D1" s="280"/>
    </row>
    <row r="2" spans="1:4" x14ac:dyDescent="0.2">
      <c r="A2" s="187" t="s">
        <v>717</v>
      </c>
      <c r="B2" s="186" t="str">
        <f>'DOE25'!A2</f>
        <v xml:space="preserve">                HARTS LOCATION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0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0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31289</v>
      </c>
      <c r="D10" s="182">
        <f>ROUND((C10/$C$28)*100,1)</f>
        <v>68.900000000000006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0</v>
      </c>
      <c r="D11" s="182">
        <f>ROUND((C11/$C$28)*100,1)</f>
        <v>0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0</v>
      </c>
      <c r="D15" s="182">
        <f t="shared" ref="D15:D27" si="0">ROUND((C15/$C$28)*100,1)</f>
        <v>0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0</v>
      </c>
      <c r="D16" s="182">
        <f t="shared" si="0"/>
        <v>0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4737</v>
      </c>
      <c r="D17" s="182">
        <f t="shared" si="0"/>
        <v>10.4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0</v>
      </c>
      <c r="D18" s="182">
        <f t="shared" si="0"/>
        <v>0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0</v>
      </c>
      <c r="D20" s="182">
        <f t="shared" si="0"/>
        <v>0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9391</v>
      </c>
      <c r="D21" s="182">
        <f t="shared" si="0"/>
        <v>20.7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0</v>
      </c>
      <c r="D27" s="182">
        <f t="shared" si="0"/>
        <v>0</v>
      </c>
    </row>
    <row r="28" spans="1:4" x14ac:dyDescent="0.2">
      <c r="B28" s="187" t="s">
        <v>723</v>
      </c>
      <c r="C28" s="180">
        <f>SUM(C10:C27)</f>
        <v>45417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45417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13990</v>
      </c>
      <c r="D35" s="182">
        <f t="shared" ref="D35:D40" si="1">ROUND((C35/$C$41)*100,1)</f>
        <v>24.8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77.040000000000873</v>
      </c>
      <c r="D36" s="182">
        <f t="shared" si="1"/>
        <v>0.1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39931</v>
      </c>
      <c r="D37" s="182">
        <f t="shared" si="1"/>
        <v>70.900000000000006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0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2313</v>
      </c>
      <c r="D39" s="182">
        <f t="shared" si="1"/>
        <v>4.0999999999999996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56311.040000000001</v>
      </c>
      <c r="D41" s="184">
        <f>SUM(D35:D40)</f>
        <v>99.9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1" t="s">
        <v>767</v>
      </c>
      <c r="B2" s="292"/>
      <c r="C2" s="292"/>
      <c r="D2" s="292"/>
      <c r="E2" s="292"/>
      <c r="F2" s="297" t="str">
        <f>'DOE25'!A2</f>
        <v xml:space="preserve">                HARTS LOCATION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1"/>
      <c r="O29" s="211"/>
      <c r="P29" s="288"/>
      <c r="Q29" s="288"/>
      <c r="R29" s="288"/>
      <c r="S29" s="288"/>
      <c r="T29" s="288"/>
      <c r="U29" s="288"/>
      <c r="V29" s="288"/>
      <c r="W29" s="288"/>
      <c r="X29" s="288"/>
      <c r="Y29" s="288"/>
      <c r="Z29" s="288"/>
      <c r="AA29" s="207"/>
      <c r="AB29" s="207"/>
      <c r="AC29" s="287"/>
      <c r="AD29" s="287"/>
      <c r="AE29" s="287"/>
      <c r="AF29" s="287"/>
      <c r="AG29" s="287"/>
      <c r="AH29" s="287"/>
      <c r="AI29" s="287"/>
      <c r="AJ29" s="287"/>
      <c r="AK29" s="287"/>
      <c r="AL29" s="287"/>
      <c r="AM29" s="287"/>
      <c r="AN29" s="207"/>
      <c r="AO29" s="207"/>
      <c r="AP29" s="287"/>
      <c r="AQ29" s="287"/>
      <c r="AR29" s="287"/>
      <c r="AS29" s="287"/>
      <c r="AT29" s="287"/>
      <c r="AU29" s="287"/>
      <c r="AV29" s="287"/>
      <c r="AW29" s="287"/>
      <c r="AX29" s="287"/>
      <c r="AY29" s="287"/>
      <c r="AZ29" s="287"/>
      <c r="BA29" s="207"/>
      <c r="BB29" s="207"/>
      <c r="BC29" s="287"/>
      <c r="BD29" s="287"/>
      <c r="BE29" s="287"/>
      <c r="BF29" s="287"/>
      <c r="BG29" s="287"/>
      <c r="BH29" s="287"/>
      <c r="BI29" s="287"/>
      <c r="BJ29" s="287"/>
      <c r="BK29" s="287"/>
      <c r="BL29" s="287"/>
      <c r="BM29" s="287"/>
      <c r="BN29" s="207"/>
      <c r="BO29" s="207"/>
      <c r="BP29" s="287"/>
      <c r="BQ29" s="287"/>
      <c r="BR29" s="287"/>
      <c r="BS29" s="287"/>
      <c r="BT29" s="287"/>
      <c r="BU29" s="287"/>
      <c r="BV29" s="287"/>
      <c r="BW29" s="287"/>
      <c r="BX29" s="287"/>
      <c r="BY29" s="287"/>
      <c r="BZ29" s="287"/>
      <c r="CA29" s="207"/>
      <c r="CB29" s="207"/>
      <c r="CC29" s="287"/>
      <c r="CD29" s="287"/>
      <c r="CE29" s="287"/>
      <c r="CF29" s="287"/>
      <c r="CG29" s="287"/>
      <c r="CH29" s="287"/>
      <c r="CI29" s="287"/>
      <c r="CJ29" s="287"/>
      <c r="CK29" s="287"/>
      <c r="CL29" s="287"/>
      <c r="CM29" s="287"/>
      <c r="CN29" s="207"/>
      <c r="CO29" s="207"/>
      <c r="CP29" s="287"/>
      <c r="CQ29" s="287"/>
      <c r="CR29" s="287"/>
      <c r="CS29" s="287"/>
      <c r="CT29" s="287"/>
      <c r="CU29" s="287"/>
      <c r="CV29" s="287"/>
      <c r="CW29" s="287"/>
      <c r="CX29" s="287"/>
      <c r="CY29" s="287"/>
      <c r="CZ29" s="287"/>
      <c r="DA29" s="207"/>
      <c r="DB29" s="207"/>
      <c r="DC29" s="287"/>
      <c r="DD29" s="287"/>
      <c r="DE29" s="287"/>
      <c r="DF29" s="287"/>
      <c r="DG29" s="287"/>
      <c r="DH29" s="287"/>
      <c r="DI29" s="287"/>
      <c r="DJ29" s="287"/>
      <c r="DK29" s="287"/>
      <c r="DL29" s="287"/>
      <c r="DM29" s="287"/>
      <c r="DN29" s="207"/>
      <c r="DO29" s="207"/>
      <c r="DP29" s="287"/>
      <c r="DQ29" s="287"/>
      <c r="DR29" s="287"/>
      <c r="DS29" s="287"/>
      <c r="DT29" s="287"/>
      <c r="DU29" s="287"/>
      <c r="DV29" s="287"/>
      <c r="DW29" s="287"/>
      <c r="DX29" s="287"/>
      <c r="DY29" s="287"/>
      <c r="DZ29" s="287"/>
      <c r="EA29" s="207"/>
      <c r="EB29" s="207"/>
      <c r="EC29" s="287"/>
      <c r="ED29" s="287"/>
      <c r="EE29" s="287"/>
      <c r="EF29" s="287"/>
      <c r="EG29" s="287"/>
      <c r="EH29" s="287"/>
      <c r="EI29" s="287"/>
      <c r="EJ29" s="287"/>
      <c r="EK29" s="287"/>
      <c r="EL29" s="287"/>
      <c r="EM29" s="287"/>
      <c r="EN29" s="207"/>
      <c r="EO29" s="207"/>
      <c r="EP29" s="287"/>
      <c r="EQ29" s="287"/>
      <c r="ER29" s="287"/>
      <c r="ES29" s="287"/>
      <c r="ET29" s="287"/>
      <c r="EU29" s="287"/>
      <c r="EV29" s="287"/>
      <c r="EW29" s="287"/>
      <c r="EX29" s="287"/>
      <c r="EY29" s="287"/>
      <c r="EZ29" s="287"/>
      <c r="FA29" s="207"/>
      <c r="FB29" s="207"/>
      <c r="FC29" s="287"/>
      <c r="FD29" s="287"/>
      <c r="FE29" s="287"/>
      <c r="FF29" s="287"/>
      <c r="FG29" s="287"/>
      <c r="FH29" s="287"/>
      <c r="FI29" s="287"/>
      <c r="FJ29" s="287"/>
      <c r="FK29" s="287"/>
      <c r="FL29" s="287"/>
      <c r="FM29" s="287"/>
      <c r="FN29" s="207"/>
      <c r="FO29" s="207"/>
      <c r="FP29" s="287"/>
      <c r="FQ29" s="287"/>
      <c r="FR29" s="287"/>
      <c r="FS29" s="287"/>
      <c r="FT29" s="287"/>
      <c r="FU29" s="287"/>
      <c r="FV29" s="287"/>
      <c r="FW29" s="287"/>
      <c r="FX29" s="287"/>
      <c r="FY29" s="287"/>
      <c r="FZ29" s="287"/>
      <c r="GA29" s="207"/>
      <c r="GB29" s="207"/>
      <c r="GC29" s="287"/>
      <c r="GD29" s="287"/>
      <c r="GE29" s="287"/>
      <c r="GF29" s="287"/>
      <c r="GG29" s="287"/>
      <c r="GH29" s="287"/>
      <c r="GI29" s="287"/>
      <c r="GJ29" s="287"/>
      <c r="GK29" s="287"/>
      <c r="GL29" s="287"/>
      <c r="GM29" s="287"/>
      <c r="GN29" s="207"/>
      <c r="GO29" s="207"/>
      <c r="GP29" s="287"/>
      <c r="GQ29" s="287"/>
      <c r="GR29" s="287"/>
      <c r="GS29" s="287"/>
      <c r="GT29" s="287"/>
      <c r="GU29" s="287"/>
      <c r="GV29" s="287"/>
      <c r="GW29" s="287"/>
      <c r="GX29" s="287"/>
      <c r="GY29" s="287"/>
      <c r="GZ29" s="287"/>
      <c r="HA29" s="207"/>
      <c r="HB29" s="207"/>
      <c r="HC29" s="287"/>
      <c r="HD29" s="287"/>
      <c r="HE29" s="287"/>
      <c r="HF29" s="287"/>
      <c r="HG29" s="287"/>
      <c r="HH29" s="287"/>
      <c r="HI29" s="287"/>
      <c r="HJ29" s="287"/>
      <c r="HK29" s="287"/>
      <c r="HL29" s="287"/>
      <c r="HM29" s="287"/>
      <c r="HN29" s="207"/>
      <c r="HO29" s="207"/>
      <c r="HP29" s="287"/>
      <c r="HQ29" s="287"/>
      <c r="HR29" s="287"/>
      <c r="HS29" s="287"/>
      <c r="HT29" s="287"/>
      <c r="HU29" s="287"/>
      <c r="HV29" s="287"/>
      <c r="HW29" s="287"/>
      <c r="HX29" s="287"/>
      <c r="HY29" s="287"/>
      <c r="HZ29" s="287"/>
      <c r="IA29" s="207"/>
      <c r="IB29" s="207"/>
      <c r="IC29" s="287"/>
      <c r="ID29" s="287"/>
      <c r="IE29" s="287"/>
      <c r="IF29" s="287"/>
      <c r="IG29" s="287"/>
      <c r="IH29" s="287"/>
      <c r="II29" s="287"/>
      <c r="IJ29" s="287"/>
      <c r="IK29" s="287"/>
      <c r="IL29" s="287"/>
      <c r="IM29" s="287"/>
      <c r="IN29" s="207"/>
      <c r="IO29" s="207"/>
      <c r="IP29" s="287"/>
      <c r="IQ29" s="287"/>
      <c r="IR29" s="287"/>
      <c r="IS29" s="287"/>
      <c r="IT29" s="287"/>
      <c r="IU29" s="287"/>
      <c r="IV29" s="287"/>
    </row>
    <row r="30" spans="1:256" x14ac:dyDescent="0.2">
      <c r="A30" s="218"/>
      <c r="B30" s="219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1"/>
      <c r="O30" s="211"/>
      <c r="P30" s="288"/>
      <c r="Q30" s="288"/>
      <c r="R30" s="288"/>
      <c r="S30" s="288"/>
      <c r="T30" s="288"/>
      <c r="U30" s="288"/>
      <c r="V30" s="288"/>
      <c r="W30" s="288"/>
      <c r="X30" s="288"/>
      <c r="Y30" s="288"/>
      <c r="Z30" s="288"/>
      <c r="AA30" s="207"/>
      <c r="AB30" s="207"/>
      <c r="AC30" s="287"/>
      <c r="AD30" s="287"/>
      <c r="AE30" s="287"/>
      <c r="AF30" s="287"/>
      <c r="AG30" s="287"/>
      <c r="AH30" s="287"/>
      <c r="AI30" s="287"/>
      <c r="AJ30" s="287"/>
      <c r="AK30" s="287"/>
      <c r="AL30" s="287"/>
      <c r="AM30" s="287"/>
      <c r="AN30" s="207"/>
      <c r="AO30" s="207"/>
      <c r="AP30" s="287"/>
      <c r="AQ30" s="287"/>
      <c r="AR30" s="287"/>
      <c r="AS30" s="287"/>
      <c r="AT30" s="287"/>
      <c r="AU30" s="287"/>
      <c r="AV30" s="287"/>
      <c r="AW30" s="287"/>
      <c r="AX30" s="287"/>
      <c r="AY30" s="287"/>
      <c r="AZ30" s="287"/>
      <c r="BA30" s="207"/>
      <c r="BB30" s="207"/>
      <c r="BC30" s="287"/>
      <c r="BD30" s="287"/>
      <c r="BE30" s="287"/>
      <c r="BF30" s="287"/>
      <c r="BG30" s="287"/>
      <c r="BH30" s="287"/>
      <c r="BI30" s="287"/>
      <c r="BJ30" s="287"/>
      <c r="BK30" s="287"/>
      <c r="BL30" s="287"/>
      <c r="BM30" s="287"/>
      <c r="BN30" s="207"/>
      <c r="BO30" s="207"/>
      <c r="BP30" s="287"/>
      <c r="BQ30" s="287"/>
      <c r="BR30" s="287"/>
      <c r="BS30" s="287"/>
      <c r="BT30" s="287"/>
      <c r="BU30" s="287"/>
      <c r="BV30" s="287"/>
      <c r="BW30" s="287"/>
      <c r="BX30" s="287"/>
      <c r="BY30" s="287"/>
      <c r="BZ30" s="287"/>
      <c r="CA30" s="207"/>
      <c r="CB30" s="207"/>
      <c r="CC30" s="287"/>
      <c r="CD30" s="287"/>
      <c r="CE30" s="287"/>
      <c r="CF30" s="287"/>
      <c r="CG30" s="287"/>
      <c r="CH30" s="287"/>
      <c r="CI30" s="287"/>
      <c r="CJ30" s="287"/>
      <c r="CK30" s="287"/>
      <c r="CL30" s="287"/>
      <c r="CM30" s="287"/>
      <c r="CN30" s="207"/>
      <c r="CO30" s="207"/>
      <c r="CP30" s="287"/>
      <c r="CQ30" s="287"/>
      <c r="CR30" s="287"/>
      <c r="CS30" s="287"/>
      <c r="CT30" s="287"/>
      <c r="CU30" s="287"/>
      <c r="CV30" s="287"/>
      <c r="CW30" s="287"/>
      <c r="CX30" s="287"/>
      <c r="CY30" s="287"/>
      <c r="CZ30" s="287"/>
      <c r="DA30" s="207"/>
      <c r="DB30" s="207"/>
      <c r="DC30" s="287"/>
      <c r="DD30" s="287"/>
      <c r="DE30" s="287"/>
      <c r="DF30" s="287"/>
      <c r="DG30" s="287"/>
      <c r="DH30" s="287"/>
      <c r="DI30" s="287"/>
      <c r="DJ30" s="287"/>
      <c r="DK30" s="287"/>
      <c r="DL30" s="287"/>
      <c r="DM30" s="287"/>
      <c r="DN30" s="207"/>
      <c r="DO30" s="207"/>
      <c r="DP30" s="287"/>
      <c r="DQ30" s="287"/>
      <c r="DR30" s="287"/>
      <c r="DS30" s="287"/>
      <c r="DT30" s="287"/>
      <c r="DU30" s="287"/>
      <c r="DV30" s="287"/>
      <c r="DW30" s="287"/>
      <c r="DX30" s="287"/>
      <c r="DY30" s="287"/>
      <c r="DZ30" s="287"/>
      <c r="EA30" s="207"/>
      <c r="EB30" s="207"/>
      <c r="EC30" s="287"/>
      <c r="ED30" s="287"/>
      <c r="EE30" s="287"/>
      <c r="EF30" s="287"/>
      <c r="EG30" s="287"/>
      <c r="EH30" s="287"/>
      <c r="EI30" s="287"/>
      <c r="EJ30" s="287"/>
      <c r="EK30" s="287"/>
      <c r="EL30" s="287"/>
      <c r="EM30" s="287"/>
      <c r="EN30" s="207"/>
      <c r="EO30" s="207"/>
      <c r="EP30" s="287"/>
      <c r="EQ30" s="287"/>
      <c r="ER30" s="287"/>
      <c r="ES30" s="287"/>
      <c r="ET30" s="287"/>
      <c r="EU30" s="287"/>
      <c r="EV30" s="287"/>
      <c r="EW30" s="287"/>
      <c r="EX30" s="287"/>
      <c r="EY30" s="287"/>
      <c r="EZ30" s="287"/>
      <c r="FA30" s="207"/>
      <c r="FB30" s="207"/>
      <c r="FC30" s="287"/>
      <c r="FD30" s="287"/>
      <c r="FE30" s="287"/>
      <c r="FF30" s="287"/>
      <c r="FG30" s="287"/>
      <c r="FH30" s="287"/>
      <c r="FI30" s="287"/>
      <c r="FJ30" s="287"/>
      <c r="FK30" s="287"/>
      <c r="FL30" s="287"/>
      <c r="FM30" s="287"/>
      <c r="FN30" s="207"/>
      <c r="FO30" s="207"/>
      <c r="FP30" s="287"/>
      <c r="FQ30" s="287"/>
      <c r="FR30" s="287"/>
      <c r="FS30" s="287"/>
      <c r="FT30" s="287"/>
      <c r="FU30" s="287"/>
      <c r="FV30" s="287"/>
      <c r="FW30" s="287"/>
      <c r="FX30" s="287"/>
      <c r="FY30" s="287"/>
      <c r="FZ30" s="287"/>
      <c r="GA30" s="207"/>
      <c r="GB30" s="207"/>
      <c r="GC30" s="287"/>
      <c r="GD30" s="287"/>
      <c r="GE30" s="287"/>
      <c r="GF30" s="287"/>
      <c r="GG30" s="287"/>
      <c r="GH30" s="287"/>
      <c r="GI30" s="287"/>
      <c r="GJ30" s="287"/>
      <c r="GK30" s="287"/>
      <c r="GL30" s="287"/>
      <c r="GM30" s="287"/>
      <c r="GN30" s="207"/>
      <c r="GO30" s="207"/>
      <c r="GP30" s="287"/>
      <c r="GQ30" s="287"/>
      <c r="GR30" s="287"/>
      <c r="GS30" s="287"/>
      <c r="GT30" s="287"/>
      <c r="GU30" s="287"/>
      <c r="GV30" s="287"/>
      <c r="GW30" s="287"/>
      <c r="GX30" s="287"/>
      <c r="GY30" s="287"/>
      <c r="GZ30" s="287"/>
      <c r="HA30" s="207"/>
      <c r="HB30" s="207"/>
      <c r="HC30" s="287"/>
      <c r="HD30" s="287"/>
      <c r="HE30" s="287"/>
      <c r="HF30" s="287"/>
      <c r="HG30" s="287"/>
      <c r="HH30" s="287"/>
      <c r="HI30" s="287"/>
      <c r="HJ30" s="287"/>
      <c r="HK30" s="287"/>
      <c r="HL30" s="287"/>
      <c r="HM30" s="287"/>
      <c r="HN30" s="207"/>
      <c r="HO30" s="207"/>
      <c r="HP30" s="287"/>
      <c r="HQ30" s="287"/>
      <c r="HR30" s="287"/>
      <c r="HS30" s="287"/>
      <c r="HT30" s="287"/>
      <c r="HU30" s="287"/>
      <c r="HV30" s="287"/>
      <c r="HW30" s="287"/>
      <c r="HX30" s="287"/>
      <c r="HY30" s="287"/>
      <c r="HZ30" s="287"/>
      <c r="IA30" s="207"/>
      <c r="IB30" s="207"/>
      <c r="IC30" s="287"/>
      <c r="ID30" s="287"/>
      <c r="IE30" s="287"/>
      <c r="IF30" s="287"/>
      <c r="IG30" s="287"/>
      <c r="IH30" s="287"/>
      <c r="II30" s="287"/>
      <c r="IJ30" s="287"/>
      <c r="IK30" s="287"/>
      <c r="IL30" s="287"/>
      <c r="IM30" s="287"/>
      <c r="IN30" s="207"/>
      <c r="IO30" s="207"/>
      <c r="IP30" s="287"/>
      <c r="IQ30" s="287"/>
      <c r="IR30" s="287"/>
      <c r="IS30" s="287"/>
      <c r="IT30" s="287"/>
      <c r="IU30" s="287"/>
      <c r="IV30" s="287"/>
    </row>
    <row r="31" spans="1:256" x14ac:dyDescent="0.2">
      <c r="A31" s="218"/>
      <c r="B31" s="219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1"/>
      <c r="O31" s="211"/>
      <c r="P31" s="288"/>
      <c r="Q31" s="288"/>
      <c r="R31" s="288"/>
      <c r="S31" s="288"/>
      <c r="T31" s="288"/>
      <c r="U31" s="288"/>
      <c r="V31" s="288"/>
      <c r="W31" s="288"/>
      <c r="X31" s="288"/>
      <c r="Y31" s="288"/>
      <c r="Z31" s="288"/>
      <c r="AA31" s="207"/>
      <c r="AB31" s="207"/>
      <c r="AC31" s="287"/>
      <c r="AD31" s="287"/>
      <c r="AE31" s="287"/>
      <c r="AF31" s="287"/>
      <c r="AG31" s="287"/>
      <c r="AH31" s="287"/>
      <c r="AI31" s="287"/>
      <c r="AJ31" s="287"/>
      <c r="AK31" s="287"/>
      <c r="AL31" s="287"/>
      <c r="AM31" s="287"/>
      <c r="AN31" s="207"/>
      <c r="AO31" s="207"/>
      <c r="AP31" s="287"/>
      <c r="AQ31" s="287"/>
      <c r="AR31" s="287"/>
      <c r="AS31" s="287"/>
      <c r="AT31" s="287"/>
      <c r="AU31" s="287"/>
      <c r="AV31" s="287"/>
      <c r="AW31" s="287"/>
      <c r="AX31" s="287"/>
      <c r="AY31" s="287"/>
      <c r="AZ31" s="287"/>
      <c r="BA31" s="207"/>
      <c r="BB31" s="207"/>
      <c r="BC31" s="287"/>
      <c r="BD31" s="287"/>
      <c r="BE31" s="287"/>
      <c r="BF31" s="287"/>
      <c r="BG31" s="287"/>
      <c r="BH31" s="287"/>
      <c r="BI31" s="287"/>
      <c r="BJ31" s="287"/>
      <c r="BK31" s="287"/>
      <c r="BL31" s="287"/>
      <c r="BM31" s="287"/>
      <c r="BN31" s="207"/>
      <c r="BO31" s="207"/>
      <c r="BP31" s="287"/>
      <c r="BQ31" s="287"/>
      <c r="BR31" s="287"/>
      <c r="BS31" s="287"/>
      <c r="BT31" s="287"/>
      <c r="BU31" s="287"/>
      <c r="BV31" s="287"/>
      <c r="BW31" s="287"/>
      <c r="BX31" s="287"/>
      <c r="BY31" s="287"/>
      <c r="BZ31" s="287"/>
      <c r="CA31" s="207"/>
      <c r="CB31" s="207"/>
      <c r="CC31" s="287"/>
      <c r="CD31" s="287"/>
      <c r="CE31" s="287"/>
      <c r="CF31" s="287"/>
      <c r="CG31" s="287"/>
      <c r="CH31" s="287"/>
      <c r="CI31" s="287"/>
      <c r="CJ31" s="287"/>
      <c r="CK31" s="287"/>
      <c r="CL31" s="287"/>
      <c r="CM31" s="287"/>
      <c r="CN31" s="207"/>
      <c r="CO31" s="207"/>
      <c r="CP31" s="287"/>
      <c r="CQ31" s="287"/>
      <c r="CR31" s="287"/>
      <c r="CS31" s="287"/>
      <c r="CT31" s="287"/>
      <c r="CU31" s="287"/>
      <c r="CV31" s="287"/>
      <c r="CW31" s="287"/>
      <c r="CX31" s="287"/>
      <c r="CY31" s="287"/>
      <c r="CZ31" s="287"/>
      <c r="DA31" s="207"/>
      <c r="DB31" s="207"/>
      <c r="DC31" s="287"/>
      <c r="DD31" s="287"/>
      <c r="DE31" s="287"/>
      <c r="DF31" s="287"/>
      <c r="DG31" s="287"/>
      <c r="DH31" s="287"/>
      <c r="DI31" s="287"/>
      <c r="DJ31" s="287"/>
      <c r="DK31" s="287"/>
      <c r="DL31" s="287"/>
      <c r="DM31" s="287"/>
      <c r="DN31" s="207"/>
      <c r="DO31" s="207"/>
      <c r="DP31" s="287"/>
      <c r="DQ31" s="287"/>
      <c r="DR31" s="287"/>
      <c r="DS31" s="287"/>
      <c r="DT31" s="287"/>
      <c r="DU31" s="287"/>
      <c r="DV31" s="287"/>
      <c r="DW31" s="287"/>
      <c r="DX31" s="287"/>
      <c r="DY31" s="287"/>
      <c r="DZ31" s="287"/>
      <c r="EA31" s="207"/>
      <c r="EB31" s="207"/>
      <c r="EC31" s="287"/>
      <c r="ED31" s="287"/>
      <c r="EE31" s="287"/>
      <c r="EF31" s="287"/>
      <c r="EG31" s="287"/>
      <c r="EH31" s="287"/>
      <c r="EI31" s="287"/>
      <c r="EJ31" s="287"/>
      <c r="EK31" s="287"/>
      <c r="EL31" s="287"/>
      <c r="EM31" s="287"/>
      <c r="EN31" s="207"/>
      <c r="EO31" s="207"/>
      <c r="EP31" s="287"/>
      <c r="EQ31" s="287"/>
      <c r="ER31" s="287"/>
      <c r="ES31" s="287"/>
      <c r="ET31" s="287"/>
      <c r="EU31" s="287"/>
      <c r="EV31" s="287"/>
      <c r="EW31" s="287"/>
      <c r="EX31" s="287"/>
      <c r="EY31" s="287"/>
      <c r="EZ31" s="287"/>
      <c r="FA31" s="207"/>
      <c r="FB31" s="207"/>
      <c r="FC31" s="287"/>
      <c r="FD31" s="287"/>
      <c r="FE31" s="287"/>
      <c r="FF31" s="287"/>
      <c r="FG31" s="287"/>
      <c r="FH31" s="287"/>
      <c r="FI31" s="287"/>
      <c r="FJ31" s="287"/>
      <c r="FK31" s="287"/>
      <c r="FL31" s="287"/>
      <c r="FM31" s="287"/>
      <c r="FN31" s="207"/>
      <c r="FO31" s="207"/>
      <c r="FP31" s="287"/>
      <c r="FQ31" s="287"/>
      <c r="FR31" s="287"/>
      <c r="FS31" s="287"/>
      <c r="FT31" s="287"/>
      <c r="FU31" s="287"/>
      <c r="FV31" s="287"/>
      <c r="FW31" s="287"/>
      <c r="FX31" s="287"/>
      <c r="FY31" s="287"/>
      <c r="FZ31" s="287"/>
      <c r="GA31" s="207"/>
      <c r="GB31" s="207"/>
      <c r="GC31" s="287"/>
      <c r="GD31" s="287"/>
      <c r="GE31" s="287"/>
      <c r="GF31" s="287"/>
      <c r="GG31" s="287"/>
      <c r="GH31" s="287"/>
      <c r="GI31" s="287"/>
      <c r="GJ31" s="287"/>
      <c r="GK31" s="287"/>
      <c r="GL31" s="287"/>
      <c r="GM31" s="287"/>
      <c r="GN31" s="207"/>
      <c r="GO31" s="207"/>
      <c r="GP31" s="287"/>
      <c r="GQ31" s="287"/>
      <c r="GR31" s="287"/>
      <c r="GS31" s="287"/>
      <c r="GT31" s="287"/>
      <c r="GU31" s="287"/>
      <c r="GV31" s="287"/>
      <c r="GW31" s="287"/>
      <c r="GX31" s="287"/>
      <c r="GY31" s="287"/>
      <c r="GZ31" s="287"/>
      <c r="HA31" s="207"/>
      <c r="HB31" s="207"/>
      <c r="HC31" s="287"/>
      <c r="HD31" s="287"/>
      <c r="HE31" s="287"/>
      <c r="HF31" s="287"/>
      <c r="HG31" s="287"/>
      <c r="HH31" s="287"/>
      <c r="HI31" s="287"/>
      <c r="HJ31" s="287"/>
      <c r="HK31" s="287"/>
      <c r="HL31" s="287"/>
      <c r="HM31" s="287"/>
      <c r="HN31" s="207"/>
      <c r="HO31" s="207"/>
      <c r="HP31" s="287"/>
      <c r="HQ31" s="287"/>
      <c r="HR31" s="287"/>
      <c r="HS31" s="287"/>
      <c r="HT31" s="287"/>
      <c r="HU31" s="287"/>
      <c r="HV31" s="287"/>
      <c r="HW31" s="287"/>
      <c r="HX31" s="287"/>
      <c r="HY31" s="287"/>
      <c r="HZ31" s="287"/>
      <c r="IA31" s="207"/>
      <c r="IB31" s="207"/>
      <c r="IC31" s="287"/>
      <c r="ID31" s="287"/>
      <c r="IE31" s="287"/>
      <c r="IF31" s="287"/>
      <c r="IG31" s="287"/>
      <c r="IH31" s="287"/>
      <c r="II31" s="287"/>
      <c r="IJ31" s="287"/>
      <c r="IK31" s="287"/>
      <c r="IL31" s="287"/>
      <c r="IM31" s="287"/>
      <c r="IN31" s="207"/>
      <c r="IO31" s="207"/>
      <c r="IP31" s="287"/>
      <c r="IQ31" s="287"/>
      <c r="IR31" s="287"/>
      <c r="IS31" s="287"/>
      <c r="IT31" s="287"/>
      <c r="IU31" s="287"/>
      <c r="IV31" s="287"/>
    </row>
    <row r="32" spans="1:256" x14ac:dyDescent="0.2">
      <c r="A32" s="218"/>
      <c r="B32" s="219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3"/>
      <c r="O32" s="223"/>
      <c r="P32" s="289"/>
      <c r="Q32" s="289"/>
      <c r="R32" s="289"/>
      <c r="S32" s="289"/>
      <c r="T32" s="289"/>
      <c r="U32" s="289"/>
      <c r="V32" s="289"/>
      <c r="W32" s="289"/>
      <c r="X32" s="289"/>
      <c r="Y32" s="289"/>
      <c r="Z32" s="290"/>
      <c r="AA32" s="218"/>
      <c r="AB32" s="219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8"/>
      <c r="AO32" s="219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8"/>
      <c r="BB32" s="219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8"/>
      <c r="BO32" s="219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8"/>
      <c r="CB32" s="219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8"/>
      <c r="CO32" s="219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8"/>
      <c r="DB32" s="219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8"/>
      <c r="DO32" s="219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8"/>
      <c r="EB32" s="219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8"/>
      <c r="EO32" s="219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8"/>
      <c r="FB32" s="219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8"/>
      <c r="FO32" s="219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8"/>
      <c r="GB32" s="219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8"/>
      <c r="GO32" s="219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8"/>
      <c r="HB32" s="219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8"/>
      <c r="HO32" s="219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8"/>
      <c r="IB32" s="219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8"/>
      <c r="IO32" s="219"/>
      <c r="IP32" s="281"/>
      <c r="IQ32" s="281"/>
      <c r="IR32" s="281"/>
      <c r="IS32" s="281"/>
      <c r="IT32" s="281"/>
      <c r="IU32" s="281"/>
      <c r="IV32" s="281"/>
    </row>
    <row r="33" spans="1:256" x14ac:dyDescent="0.2">
      <c r="A33" s="218"/>
      <c r="B33" s="219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1"/>
      <c r="O38" s="211"/>
      <c r="P38" s="288"/>
      <c r="Q38" s="288"/>
      <c r="R38" s="288"/>
      <c r="S38" s="288"/>
      <c r="T38" s="288"/>
      <c r="U38" s="288"/>
      <c r="V38" s="288"/>
      <c r="W38" s="288"/>
      <c r="X38" s="288"/>
      <c r="Y38" s="288"/>
      <c r="Z38" s="288"/>
      <c r="AA38" s="207"/>
      <c r="AB38" s="207"/>
      <c r="AC38" s="287"/>
      <c r="AD38" s="287"/>
      <c r="AE38" s="287"/>
      <c r="AF38" s="287"/>
      <c r="AG38" s="287"/>
      <c r="AH38" s="287"/>
      <c r="AI38" s="287"/>
      <c r="AJ38" s="287"/>
      <c r="AK38" s="287"/>
      <c r="AL38" s="287"/>
      <c r="AM38" s="287"/>
      <c r="AN38" s="207"/>
      <c r="AO38" s="207"/>
      <c r="AP38" s="287"/>
      <c r="AQ38" s="287"/>
      <c r="AR38" s="287"/>
      <c r="AS38" s="287"/>
      <c r="AT38" s="287"/>
      <c r="AU38" s="287"/>
      <c r="AV38" s="287"/>
      <c r="AW38" s="287"/>
      <c r="AX38" s="287"/>
      <c r="AY38" s="287"/>
      <c r="AZ38" s="287"/>
      <c r="BA38" s="207"/>
      <c r="BB38" s="207"/>
      <c r="BC38" s="287"/>
      <c r="BD38" s="287"/>
      <c r="BE38" s="287"/>
      <c r="BF38" s="287"/>
      <c r="BG38" s="287"/>
      <c r="BH38" s="287"/>
      <c r="BI38" s="287"/>
      <c r="BJ38" s="287"/>
      <c r="BK38" s="287"/>
      <c r="BL38" s="287"/>
      <c r="BM38" s="287"/>
      <c r="BN38" s="207"/>
      <c r="BO38" s="207"/>
      <c r="BP38" s="287"/>
      <c r="BQ38" s="287"/>
      <c r="BR38" s="287"/>
      <c r="BS38" s="287"/>
      <c r="BT38" s="287"/>
      <c r="BU38" s="287"/>
      <c r="BV38" s="287"/>
      <c r="BW38" s="287"/>
      <c r="BX38" s="287"/>
      <c r="BY38" s="287"/>
      <c r="BZ38" s="287"/>
      <c r="CA38" s="207"/>
      <c r="CB38" s="207"/>
      <c r="CC38" s="287"/>
      <c r="CD38" s="287"/>
      <c r="CE38" s="287"/>
      <c r="CF38" s="287"/>
      <c r="CG38" s="287"/>
      <c r="CH38" s="287"/>
      <c r="CI38" s="287"/>
      <c r="CJ38" s="287"/>
      <c r="CK38" s="287"/>
      <c r="CL38" s="287"/>
      <c r="CM38" s="287"/>
      <c r="CN38" s="207"/>
      <c r="CO38" s="207"/>
      <c r="CP38" s="287"/>
      <c r="CQ38" s="287"/>
      <c r="CR38" s="287"/>
      <c r="CS38" s="287"/>
      <c r="CT38" s="287"/>
      <c r="CU38" s="287"/>
      <c r="CV38" s="287"/>
      <c r="CW38" s="287"/>
      <c r="CX38" s="287"/>
      <c r="CY38" s="287"/>
      <c r="CZ38" s="287"/>
      <c r="DA38" s="207"/>
      <c r="DB38" s="207"/>
      <c r="DC38" s="287"/>
      <c r="DD38" s="287"/>
      <c r="DE38" s="287"/>
      <c r="DF38" s="287"/>
      <c r="DG38" s="287"/>
      <c r="DH38" s="287"/>
      <c r="DI38" s="287"/>
      <c r="DJ38" s="287"/>
      <c r="DK38" s="287"/>
      <c r="DL38" s="287"/>
      <c r="DM38" s="287"/>
      <c r="DN38" s="207"/>
      <c r="DO38" s="207"/>
      <c r="DP38" s="287"/>
      <c r="DQ38" s="287"/>
      <c r="DR38" s="287"/>
      <c r="DS38" s="287"/>
      <c r="DT38" s="287"/>
      <c r="DU38" s="287"/>
      <c r="DV38" s="287"/>
      <c r="DW38" s="287"/>
      <c r="DX38" s="287"/>
      <c r="DY38" s="287"/>
      <c r="DZ38" s="287"/>
      <c r="EA38" s="207"/>
      <c r="EB38" s="207"/>
      <c r="EC38" s="287"/>
      <c r="ED38" s="287"/>
      <c r="EE38" s="287"/>
      <c r="EF38" s="287"/>
      <c r="EG38" s="287"/>
      <c r="EH38" s="287"/>
      <c r="EI38" s="287"/>
      <c r="EJ38" s="287"/>
      <c r="EK38" s="287"/>
      <c r="EL38" s="287"/>
      <c r="EM38" s="287"/>
      <c r="EN38" s="207"/>
      <c r="EO38" s="207"/>
      <c r="EP38" s="287"/>
      <c r="EQ38" s="287"/>
      <c r="ER38" s="287"/>
      <c r="ES38" s="287"/>
      <c r="ET38" s="287"/>
      <c r="EU38" s="287"/>
      <c r="EV38" s="287"/>
      <c r="EW38" s="287"/>
      <c r="EX38" s="287"/>
      <c r="EY38" s="287"/>
      <c r="EZ38" s="287"/>
      <c r="FA38" s="207"/>
      <c r="FB38" s="207"/>
      <c r="FC38" s="287"/>
      <c r="FD38" s="287"/>
      <c r="FE38" s="287"/>
      <c r="FF38" s="287"/>
      <c r="FG38" s="287"/>
      <c r="FH38" s="287"/>
      <c r="FI38" s="287"/>
      <c r="FJ38" s="287"/>
      <c r="FK38" s="287"/>
      <c r="FL38" s="287"/>
      <c r="FM38" s="287"/>
      <c r="FN38" s="207"/>
      <c r="FO38" s="207"/>
      <c r="FP38" s="287"/>
      <c r="FQ38" s="287"/>
      <c r="FR38" s="287"/>
      <c r="FS38" s="287"/>
      <c r="FT38" s="287"/>
      <c r="FU38" s="287"/>
      <c r="FV38" s="287"/>
      <c r="FW38" s="287"/>
      <c r="FX38" s="287"/>
      <c r="FY38" s="287"/>
      <c r="FZ38" s="287"/>
      <c r="GA38" s="207"/>
      <c r="GB38" s="207"/>
      <c r="GC38" s="287"/>
      <c r="GD38" s="287"/>
      <c r="GE38" s="287"/>
      <c r="GF38" s="287"/>
      <c r="GG38" s="287"/>
      <c r="GH38" s="287"/>
      <c r="GI38" s="287"/>
      <c r="GJ38" s="287"/>
      <c r="GK38" s="287"/>
      <c r="GL38" s="287"/>
      <c r="GM38" s="287"/>
      <c r="GN38" s="207"/>
      <c r="GO38" s="207"/>
      <c r="GP38" s="287"/>
      <c r="GQ38" s="287"/>
      <c r="GR38" s="287"/>
      <c r="GS38" s="287"/>
      <c r="GT38" s="287"/>
      <c r="GU38" s="287"/>
      <c r="GV38" s="287"/>
      <c r="GW38" s="287"/>
      <c r="GX38" s="287"/>
      <c r="GY38" s="287"/>
      <c r="GZ38" s="287"/>
      <c r="HA38" s="207"/>
      <c r="HB38" s="207"/>
      <c r="HC38" s="287"/>
      <c r="HD38" s="287"/>
      <c r="HE38" s="287"/>
      <c r="HF38" s="287"/>
      <c r="HG38" s="287"/>
      <c r="HH38" s="287"/>
      <c r="HI38" s="287"/>
      <c r="HJ38" s="287"/>
      <c r="HK38" s="287"/>
      <c r="HL38" s="287"/>
      <c r="HM38" s="287"/>
      <c r="HN38" s="207"/>
      <c r="HO38" s="207"/>
      <c r="HP38" s="287"/>
      <c r="HQ38" s="287"/>
      <c r="HR38" s="287"/>
      <c r="HS38" s="287"/>
      <c r="HT38" s="287"/>
      <c r="HU38" s="287"/>
      <c r="HV38" s="287"/>
      <c r="HW38" s="287"/>
      <c r="HX38" s="287"/>
      <c r="HY38" s="287"/>
      <c r="HZ38" s="287"/>
      <c r="IA38" s="207"/>
      <c r="IB38" s="207"/>
      <c r="IC38" s="287"/>
      <c r="ID38" s="287"/>
      <c r="IE38" s="287"/>
      <c r="IF38" s="287"/>
      <c r="IG38" s="287"/>
      <c r="IH38" s="287"/>
      <c r="II38" s="287"/>
      <c r="IJ38" s="287"/>
      <c r="IK38" s="287"/>
      <c r="IL38" s="287"/>
      <c r="IM38" s="287"/>
      <c r="IN38" s="207"/>
      <c r="IO38" s="207"/>
      <c r="IP38" s="287"/>
      <c r="IQ38" s="287"/>
      <c r="IR38" s="287"/>
      <c r="IS38" s="287"/>
      <c r="IT38" s="287"/>
      <c r="IU38" s="287"/>
      <c r="IV38" s="287"/>
    </row>
    <row r="39" spans="1:256" x14ac:dyDescent="0.2">
      <c r="A39" s="218"/>
      <c r="B39" s="219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1"/>
      <c r="O39" s="211"/>
      <c r="P39" s="288"/>
      <c r="Q39" s="288"/>
      <c r="R39" s="288"/>
      <c r="S39" s="288"/>
      <c r="T39" s="288"/>
      <c r="U39" s="288"/>
      <c r="V39" s="288"/>
      <c r="W39" s="288"/>
      <c r="X39" s="288"/>
      <c r="Y39" s="288"/>
      <c r="Z39" s="288"/>
      <c r="AA39" s="207"/>
      <c r="AB39" s="207"/>
      <c r="AC39" s="287"/>
      <c r="AD39" s="287"/>
      <c r="AE39" s="287"/>
      <c r="AF39" s="287"/>
      <c r="AG39" s="287"/>
      <c r="AH39" s="287"/>
      <c r="AI39" s="287"/>
      <c r="AJ39" s="287"/>
      <c r="AK39" s="287"/>
      <c r="AL39" s="287"/>
      <c r="AM39" s="287"/>
      <c r="AN39" s="207"/>
      <c r="AO39" s="207"/>
      <c r="AP39" s="287"/>
      <c r="AQ39" s="287"/>
      <c r="AR39" s="287"/>
      <c r="AS39" s="287"/>
      <c r="AT39" s="287"/>
      <c r="AU39" s="287"/>
      <c r="AV39" s="287"/>
      <c r="AW39" s="287"/>
      <c r="AX39" s="287"/>
      <c r="AY39" s="287"/>
      <c r="AZ39" s="287"/>
      <c r="BA39" s="207"/>
      <c r="BB39" s="207"/>
      <c r="BC39" s="287"/>
      <c r="BD39" s="287"/>
      <c r="BE39" s="287"/>
      <c r="BF39" s="287"/>
      <c r="BG39" s="287"/>
      <c r="BH39" s="287"/>
      <c r="BI39" s="287"/>
      <c r="BJ39" s="287"/>
      <c r="BK39" s="287"/>
      <c r="BL39" s="287"/>
      <c r="BM39" s="287"/>
      <c r="BN39" s="207"/>
      <c r="BO39" s="207"/>
      <c r="BP39" s="287"/>
      <c r="BQ39" s="287"/>
      <c r="BR39" s="287"/>
      <c r="BS39" s="287"/>
      <c r="BT39" s="287"/>
      <c r="BU39" s="287"/>
      <c r="BV39" s="287"/>
      <c r="BW39" s="287"/>
      <c r="BX39" s="287"/>
      <c r="BY39" s="287"/>
      <c r="BZ39" s="287"/>
      <c r="CA39" s="207"/>
      <c r="CB39" s="207"/>
      <c r="CC39" s="287"/>
      <c r="CD39" s="287"/>
      <c r="CE39" s="287"/>
      <c r="CF39" s="287"/>
      <c r="CG39" s="287"/>
      <c r="CH39" s="287"/>
      <c r="CI39" s="287"/>
      <c r="CJ39" s="287"/>
      <c r="CK39" s="287"/>
      <c r="CL39" s="287"/>
      <c r="CM39" s="287"/>
      <c r="CN39" s="207"/>
      <c r="CO39" s="207"/>
      <c r="CP39" s="287"/>
      <c r="CQ39" s="287"/>
      <c r="CR39" s="287"/>
      <c r="CS39" s="287"/>
      <c r="CT39" s="287"/>
      <c r="CU39" s="287"/>
      <c r="CV39" s="287"/>
      <c r="CW39" s="287"/>
      <c r="CX39" s="287"/>
      <c r="CY39" s="287"/>
      <c r="CZ39" s="287"/>
      <c r="DA39" s="207"/>
      <c r="DB39" s="207"/>
      <c r="DC39" s="287"/>
      <c r="DD39" s="287"/>
      <c r="DE39" s="287"/>
      <c r="DF39" s="287"/>
      <c r="DG39" s="287"/>
      <c r="DH39" s="287"/>
      <c r="DI39" s="287"/>
      <c r="DJ39" s="287"/>
      <c r="DK39" s="287"/>
      <c r="DL39" s="287"/>
      <c r="DM39" s="287"/>
      <c r="DN39" s="207"/>
      <c r="DO39" s="207"/>
      <c r="DP39" s="287"/>
      <c r="DQ39" s="287"/>
      <c r="DR39" s="287"/>
      <c r="DS39" s="287"/>
      <c r="DT39" s="287"/>
      <c r="DU39" s="287"/>
      <c r="DV39" s="287"/>
      <c r="DW39" s="287"/>
      <c r="DX39" s="287"/>
      <c r="DY39" s="287"/>
      <c r="DZ39" s="287"/>
      <c r="EA39" s="207"/>
      <c r="EB39" s="207"/>
      <c r="EC39" s="287"/>
      <c r="ED39" s="287"/>
      <c r="EE39" s="287"/>
      <c r="EF39" s="287"/>
      <c r="EG39" s="287"/>
      <c r="EH39" s="287"/>
      <c r="EI39" s="287"/>
      <c r="EJ39" s="287"/>
      <c r="EK39" s="287"/>
      <c r="EL39" s="287"/>
      <c r="EM39" s="287"/>
      <c r="EN39" s="207"/>
      <c r="EO39" s="207"/>
      <c r="EP39" s="287"/>
      <c r="EQ39" s="287"/>
      <c r="ER39" s="287"/>
      <c r="ES39" s="287"/>
      <c r="ET39" s="287"/>
      <c r="EU39" s="287"/>
      <c r="EV39" s="287"/>
      <c r="EW39" s="287"/>
      <c r="EX39" s="287"/>
      <c r="EY39" s="287"/>
      <c r="EZ39" s="287"/>
      <c r="FA39" s="207"/>
      <c r="FB39" s="207"/>
      <c r="FC39" s="287"/>
      <c r="FD39" s="287"/>
      <c r="FE39" s="287"/>
      <c r="FF39" s="287"/>
      <c r="FG39" s="287"/>
      <c r="FH39" s="287"/>
      <c r="FI39" s="287"/>
      <c r="FJ39" s="287"/>
      <c r="FK39" s="287"/>
      <c r="FL39" s="287"/>
      <c r="FM39" s="287"/>
      <c r="FN39" s="207"/>
      <c r="FO39" s="207"/>
      <c r="FP39" s="287"/>
      <c r="FQ39" s="287"/>
      <c r="FR39" s="287"/>
      <c r="FS39" s="287"/>
      <c r="FT39" s="287"/>
      <c r="FU39" s="287"/>
      <c r="FV39" s="287"/>
      <c r="FW39" s="287"/>
      <c r="FX39" s="287"/>
      <c r="FY39" s="287"/>
      <c r="FZ39" s="287"/>
      <c r="GA39" s="207"/>
      <c r="GB39" s="207"/>
      <c r="GC39" s="287"/>
      <c r="GD39" s="287"/>
      <c r="GE39" s="287"/>
      <c r="GF39" s="287"/>
      <c r="GG39" s="287"/>
      <c r="GH39" s="287"/>
      <c r="GI39" s="287"/>
      <c r="GJ39" s="287"/>
      <c r="GK39" s="287"/>
      <c r="GL39" s="287"/>
      <c r="GM39" s="287"/>
      <c r="GN39" s="207"/>
      <c r="GO39" s="207"/>
      <c r="GP39" s="287"/>
      <c r="GQ39" s="287"/>
      <c r="GR39" s="287"/>
      <c r="GS39" s="287"/>
      <c r="GT39" s="287"/>
      <c r="GU39" s="287"/>
      <c r="GV39" s="287"/>
      <c r="GW39" s="287"/>
      <c r="GX39" s="287"/>
      <c r="GY39" s="287"/>
      <c r="GZ39" s="287"/>
      <c r="HA39" s="207"/>
      <c r="HB39" s="207"/>
      <c r="HC39" s="287"/>
      <c r="HD39" s="287"/>
      <c r="HE39" s="287"/>
      <c r="HF39" s="287"/>
      <c r="HG39" s="287"/>
      <c r="HH39" s="287"/>
      <c r="HI39" s="287"/>
      <c r="HJ39" s="287"/>
      <c r="HK39" s="287"/>
      <c r="HL39" s="287"/>
      <c r="HM39" s="287"/>
      <c r="HN39" s="207"/>
      <c r="HO39" s="207"/>
      <c r="HP39" s="287"/>
      <c r="HQ39" s="287"/>
      <c r="HR39" s="287"/>
      <c r="HS39" s="287"/>
      <c r="HT39" s="287"/>
      <c r="HU39" s="287"/>
      <c r="HV39" s="287"/>
      <c r="HW39" s="287"/>
      <c r="HX39" s="287"/>
      <c r="HY39" s="287"/>
      <c r="HZ39" s="287"/>
      <c r="IA39" s="207"/>
      <c r="IB39" s="207"/>
      <c r="IC39" s="287"/>
      <c r="ID39" s="287"/>
      <c r="IE39" s="287"/>
      <c r="IF39" s="287"/>
      <c r="IG39" s="287"/>
      <c r="IH39" s="287"/>
      <c r="II39" s="287"/>
      <c r="IJ39" s="287"/>
      <c r="IK39" s="287"/>
      <c r="IL39" s="287"/>
      <c r="IM39" s="287"/>
      <c r="IN39" s="207"/>
      <c r="IO39" s="207"/>
      <c r="IP39" s="287"/>
      <c r="IQ39" s="287"/>
      <c r="IR39" s="287"/>
      <c r="IS39" s="287"/>
      <c r="IT39" s="287"/>
      <c r="IU39" s="287"/>
      <c r="IV39" s="287"/>
    </row>
    <row r="40" spans="1:256" x14ac:dyDescent="0.2">
      <c r="A40" s="218"/>
      <c r="B40" s="219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1"/>
      <c r="O40" s="211"/>
      <c r="P40" s="288"/>
      <c r="Q40" s="288"/>
      <c r="R40" s="288"/>
      <c r="S40" s="288"/>
      <c r="T40" s="288"/>
      <c r="U40" s="288"/>
      <c r="V40" s="288"/>
      <c r="W40" s="288"/>
      <c r="X40" s="288"/>
      <c r="Y40" s="288"/>
      <c r="Z40" s="288"/>
      <c r="AA40" s="207"/>
      <c r="AB40" s="207"/>
      <c r="AC40" s="287"/>
      <c r="AD40" s="287"/>
      <c r="AE40" s="287"/>
      <c r="AF40" s="287"/>
      <c r="AG40" s="287"/>
      <c r="AH40" s="287"/>
      <c r="AI40" s="287"/>
      <c r="AJ40" s="287"/>
      <c r="AK40" s="287"/>
      <c r="AL40" s="287"/>
      <c r="AM40" s="287"/>
      <c r="AN40" s="207"/>
      <c r="AO40" s="207"/>
      <c r="AP40" s="287"/>
      <c r="AQ40" s="287"/>
      <c r="AR40" s="287"/>
      <c r="AS40" s="287"/>
      <c r="AT40" s="287"/>
      <c r="AU40" s="287"/>
      <c r="AV40" s="287"/>
      <c r="AW40" s="287"/>
      <c r="AX40" s="287"/>
      <c r="AY40" s="287"/>
      <c r="AZ40" s="287"/>
      <c r="BA40" s="207"/>
      <c r="BB40" s="207"/>
      <c r="BC40" s="287"/>
      <c r="BD40" s="287"/>
      <c r="BE40" s="287"/>
      <c r="BF40" s="287"/>
      <c r="BG40" s="287"/>
      <c r="BH40" s="287"/>
      <c r="BI40" s="287"/>
      <c r="BJ40" s="287"/>
      <c r="BK40" s="287"/>
      <c r="BL40" s="287"/>
      <c r="BM40" s="287"/>
      <c r="BN40" s="207"/>
      <c r="BO40" s="207"/>
      <c r="BP40" s="287"/>
      <c r="BQ40" s="287"/>
      <c r="BR40" s="287"/>
      <c r="BS40" s="287"/>
      <c r="BT40" s="287"/>
      <c r="BU40" s="287"/>
      <c r="BV40" s="287"/>
      <c r="BW40" s="287"/>
      <c r="BX40" s="287"/>
      <c r="BY40" s="287"/>
      <c r="BZ40" s="287"/>
      <c r="CA40" s="207"/>
      <c r="CB40" s="207"/>
      <c r="CC40" s="287"/>
      <c r="CD40" s="287"/>
      <c r="CE40" s="287"/>
      <c r="CF40" s="287"/>
      <c r="CG40" s="287"/>
      <c r="CH40" s="287"/>
      <c r="CI40" s="287"/>
      <c r="CJ40" s="287"/>
      <c r="CK40" s="287"/>
      <c r="CL40" s="287"/>
      <c r="CM40" s="287"/>
      <c r="CN40" s="207"/>
      <c r="CO40" s="207"/>
      <c r="CP40" s="287"/>
      <c r="CQ40" s="287"/>
      <c r="CR40" s="287"/>
      <c r="CS40" s="287"/>
      <c r="CT40" s="287"/>
      <c r="CU40" s="287"/>
      <c r="CV40" s="287"/>
      <c r="CW40" s="287"/>
      <c r="CX40" s="287"/>
      <c r="CY40" s="287"/>
      <c r="CZ40" s="287"/>
      <c r="DA40" s="207"/>
      <c r="DB40" s="207"/>
      <c r="DC40" s="287"/>
      <c r="DD40" s="287"/>
      <c r="DE40" s="287"/>
      <c r="DF40" s="287"/>
      <c r="DG40" s="287"/>
      <c r="DH40" s="287"/>
      <c r="DI40" s="287"/>
      <c r="DJ40" s="287"/>
      <c r="DK40" s="287"/>
      <c r="DL40" s="287"/>
      <c r="DM40" s="287"/>
      <c r="DN40" s="207"/>
      <c r="DO40" s="207"/>
      <c r="DP40" s="287"/>
      <c r="DQ40" s="287"/>
      <c r="DR40" s="287"/>
      <c r="DS40" s="287"/>
      <c r="DT40" s="287"/>
      <c r="DU40" s="287"/>
      <c r="DV40" s="287"/>
      <c r="DW40" s="287"/>
      <c r="DX40" s="287"/>
      <c r="DY40" s="287"/>
      <c r="DZ40" s="287"/>
      <c r="EA40" s="207"/>
      <c r="EB40" s="207"/>
      <c r="EC40" s="287"/>
      <c r="ED40" s="287"/>
      <c r="EE40" s="287"/>
      <c r="EF40" s="287"/>
      <c r="EG40" s="287"/>
      <c r="EH40" s="287"/>
      <c r="EI40" s="287"/>
      <c r="EJ40" s="287"/>
      <c r="EK40" s="287"/>
      <c r="EL40" s="287"/>
      <c r="EM40" s="287"/>
      <c r="EN40" s="207"/>
      <c r="EO40" s="207"/>
      <c r="EP40" s="287"/>
      <c r="EQ40" s="287"/>
      <c r="ER40" s="287"/>
      <c r="ES40" s="287"/>
      <c r="ET40" s="287"/>
      <c r="EU40" s="287"/>
      <c r="EV40" s="287"/>
      <c r="EW40" s="287"/>
      <c r="EX40" s="287"/>
      <c r="EY40" s="287"/>
      <c r="EZ40" s="287"/>
      <c r="FA40" s="207"/>
      <c r="FB40" s="207"/>
      <c r="FC40" s="287"/>
      <c r="FD40" s="287"/>
      <c r="FE40" s="287"/>
      <c r="FF40" s="287"/>
      <c r="FG40" s="287"/>
      <c r="FH40" s="287"/>
      <c r="FI40" s="287"/>
      <c r="FJ40" s="287"/>
      <c r="FK40" s="287"/>
      <c r="FL40" s="287"/>
      <c r="FM40" s="287"/>
      <c r="FN40" s="207"/>
      <c r="FO40" s="207"/>
      <c r="FP40" s="287"/>
      <c r="FQ40" s="287"/>
      <c r="FR40" s="287"/>
      <c r="FS40" s="287"/>
      <c r="FT40" s="287"/>
      <c r="FU40" s="287"/>
      <c r="FV40" s="287"/>
      <c r="FW40" s="287"/>
      <c r="FX40" s="287"/>
      <c r="FY40" s="287"/>
      <c r="FZ40" s="287"/>
      <c r="GA40" s="207"/>
      <c r="GB40" s="207"/>
      <c r="GC40" s="287"/>
      <c r="GD40" s="287"/>
      <c r="GE40" s="287"/>
      <c r="GF40" s="287"/>
      <c r="GG40" s="287"/>
      <c r="GH40" s="287"/>
      <c r="GI40" s="287"/>
      <c r="GJ40" s="287"/>
      <c r="GK40" s="287"/>
      <c r="GL40" s="287"/>
      <c r="GM40" s="287"/>
      <c r="GN40" s="207"/>
      <c r="GO40" s="207"/>
      <c r="GP40" s="287"/>
      <c r="GQ40" s="287"/>
      <c r="GR40" s="287"/>
      <c r="GS40" s="287"/>
      <c r="GT40" s="287"/>
      <c r="GU40" s="287"/>
      <c r="GV40" s="287"/>
      <c r="GW40" s="287"/>
      <c r="GX40" s="287"/>
      <c r="GY40" s="287"/>
      <c r="GZ40" s="287"/>
      <c r="HA40" s="207"/>
      <c r="HB40" s="207"/>
      <c r="HC40" s="287"/>
      <c r="HD40" s="287"/>
      <c r="HE40" s="287"/>
      <c r="HF40" s="287"/>
      <c r="HG40" s="287"/>
      <c r="HH40" s="287"/>
      <c r="HI40" s="287"/>
      <c r="HJ40" s="287"/>
      <c r="HK40" s="287"/>
      <c r="HL40" s="287"/>
      <c r="HM40" s="287"/>
      <c r="HN40" s="207"/>
      <c r="HO40" s="207"/>
      <c r="HP40" s="287"/>
      <c r="HQ40" s="287"/>
      <c r="HR40" s="287"/>
      <c r="HS40" s="287"/>
      <c r="HT40" s="287"/>
      <c r="HU40" s="287"/>
      <c r="HV40" s="287"/>
      <c r="HW40" s="287"/>
      <c r="HX40" s="287"/>
      <c r="HY40" s="287"/>
      <c r="HZ40" s="287"/>
      <c r="IA40" s="207"/>
      <c r="IB40" s="207"/>
      <c r="IC40" s="287"/>
      <c r="ID40" s="287"/>
      <c r="IE40" s="287"/>
      <c r="IF40" s="287"/>
      <c r="IG40" s="287"/>
      <c r="IH40" s="287"/>
      <c r="II40" s="287"/>
      <c r="IJ40" s="287"/>
      <c r="IK40" s="287"/>
      <c r="IL40" s="287"/>
      <c r="IM40" s="287"/>
      <c r="IN40" s="207"/>
      <c r="IO40" s="207"/>
      <c r="IP40" s="287"/>
      <c r="IQ40" s="287"/>
      <c r="IR40" s="287"/>
      <c r="IS40" s="287"/>
      <c r="IT40" s="287"/>
      <c r="IU40" s="287"/>
      <c r="IV40" s="287"/>
    </row>
    <row r="41" spans="1:256" x14ac:dyDescent="0.2">
      <c r="A41" s="218"/>
      <c r="B41" s="219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 x14ac:dyDescent="0.2">
      <c r="A60" s="218"/>
      <c r="B60" s="219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 x14ac:dyDescent="0.2">
      <c r="A61" s="218"/>
      <c r="B61" s="219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 x14ac:dyDescent="0.2">
      <c r="A62" s="218"/>
      <c r="B62" s="219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 x14ac:dyDescent="0.2">
      <c r="A63" s="218"/>
      <c r="B63" s="219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 x14ac:dyDescent="0.2">
      <c r="A64" s="218"/>
      <c r="B64" s="219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 x14ac:dyDescent="0.2">
      <c r="A65" s="218"/>
      <c r="B65" s="219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 x14ac:dyDescent="0.2">
      <c r="A66" s="218"/>
      <c r="B66" s="219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 x14ac:dyDescent="0.2">
      <c r="A67" s="218"/>
      <c r="B67" s="219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 x14ac:dyDescent="0.2">
      <c r="A68" s="218"/>
      <c r="B68" s="219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 x14ac:dyDescent="0.2">
      <c r="A69" s="218"/>
      <c r="B69" s="219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 x14ac:dyDescent="0.25">
      <c r="A70" s="220"/>
      <c r="B70" s="221"/>
      <c r="C70" s="284"/>
      <c r="D70" s="284"/>
      <c r="E70" s="284"/>
      <c r="F70" s="284"/>
      <c r="G70" s="284"/>
      <c r="H70" s="284"/>
      <c r="I70" s="284"/>
      <c r="J70" s="284"/>
      <c r="K70" s="284"/>
      <c r="L70" s="284"/>
      <c r="M70" s="285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6" t="s">
        <v>848</v>
      </c>
      <c r="B72" s="286"/>
      <c r="C72" s="286"/>
      <c r="D72" s="286"/>
      <c r="E72" s="28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70A" sheet="1" objects="1" scenarios="1"/>
  <mergeCells count="223">
    <mergeCell ref="P40:Z40"/>
    <mergeCell ref="AC40:AM40"/>
    <mergeCell ref="IP40:IV40"/>
    <mergeCell ref="C45:M45"/>
    <mergeCell ref="IC40:IM40"/>
    <mergeCell ref="BP40:BZ40"/>
    <mergeCell ref="FC40:FM40"/>
    <mergeCell ref="FP40:FZ40"/>
    <mergeCell ref="CC40:CM40"/>
    <mergeCell ref="CP40:CZ40"/>
    <mergeCell ref="CP38:CZ38"/>
    <mergeCell ref="BC38:BM38"/>
    <mergeCell ref="P39:Z39"/>
    <mergeCell ref="AC39:AM39"/>
    <mergeCell ref="AP39:AZ39"/>
    <mergeCell ref="HP39:HZ39"/>
    <mergeCell ref="IC39:IM39"/>
    <mergeCell ref="DC40:DM40"/>
    <mergeCell ref="EP40:EZ40"/>
    <mergeCell ref="P38:Z38"/>
    <mergeCell ref="AC38:AM38"/>
    <mergeCell ref="AP38:AZ38"/>
    <mergeCell ref="BP39:BZ39"/>
    <mergeCell ref="CC39:CM39"/>
    <mergeCell ref="CP39:CZ39"/>
    <mergeCell ref="BP38:BZ38"/>
    <mergeCell ref="CC38:CM38"/>
    <mergeCell ref="GC40:GM40"/>
    <mergeCell ref="GP40:GZ40"/>
    <mergeCell ref="HC40:HM40"/>
    <mergeCell ref="HP40:HZ40"/>
    <mergeCell ref="EC40:EM40"/>
    <mergeCell ref="DP40:DZ40"/>
    <mergeCell ref="BC40:BM40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HP32:HZ32"/>
    <mergeCell ref="HP38:HZ38"/>
    <mergeCell ref="IC38:IM38"/>
    <mergeCell ref="IP38:IV38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EC32:EM32"/>
    <mergeCell ref="EP32:EZ32"/>
    <mergeCell ref="FC32:FM32"/>
    <mergeCell ref="AP32:AZ32"/>
    <mergeCell ref="BP32:BZ32"/>
    <mergeCell ref="HC29:HM29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C14:M14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DP29:DZ29"/>
    <mergeCell ref="DC29:DM29"/>
    <mergeCell ref="IP29:IV29"/>
    <mergeCell ref="P30:Z30"/>
    <mergeCell ref="AC30:AM30"/>
    <mergeCell ref="AP30:AZ30"/>
    <mergeCell ref="GC30:GM30"/>
    <mergeCell ref="GP30:GZ30"/>
    <mergeCell ref="EC30:EM30"/>
    <mergeCell ref="EP30:EZ30"/>
    <mergeCell ref="HP29:HZ29"/>
    <mergeCell ref="IC29:IM29"/>
    <mergeCell ref="FP29:FZ29"/>
    <mergeCell ref="GC29:GM29"/>
    <mergeCell ref="GP29:GZ29"/>
    <mergeCell ref="A2:E2"/>
    <mergeCell ref="C5:M5"/>
    <mergeCell ref="C6:M6"/>
    <mergeCell ref="C7:M7"/>
    <mergeCell ref="C8:M8"/>
    <mergeCell ref="C13:M13"/>
    <mergeCell ref="C9:M9"/>
    <mergeCell ref="A1:I1"/>
    <mergeCell ref="C3:M3"/>
    <mergeCell ref="C4:M4"/>
    <mergeCell ref="F2:I2"/>
    <mergeCell ref="C10:M10"/>
    <mergeCell ref="C11:M11"/>
    <mergeCell ref="C12:M12"/>
    <mergeCell ref="CC30:CM30"/>
    <mergeCell ref="BC30:BM30"/>
    <mergeCell ref="BP30:BZ30"/>
    <mergeCell ref="DC30:DM30"/>
    <mergeCell ref="DP30:DZ30"/>
    <mergeCell ref="CC32:CM32"/>
    <mergeCell ref="DC32:DM32"/>
    <mergeCell ref="DP32:DZ32"/>
    <mergeCell ref="BC29:BM29"/>
    <mergeCell ref="BP29:BZ29"/>
    <mergeCell ref="CC29:CM29"/>
    <mergeCell ref="P31:Z31"/>
    <mergeCell ref="AC31:AM31"/>
    <mergeCell ref="AP31:AZ31"/>
    <mergeCell ref="P32:Z32"/>
    <mergeCell ref="C15:M15"/>
    <mergeCell ref="C16:M16"/>
    <mergeCell ref="C17:M17"/>
    <mergeCell ref="C18:M18"/>
    <mergeCell ref="C19:M19"/>
    <mergeCell ref="C20:M20"/>
    <mergeCell ref="P29:Z29"/>
    <mergeCell ref="AC29:AM29"/>
    <mergeCell ref="AC32:AM32"/>
    <mergeCell ref="C21:M21"/>
    <mergeCell ref="C22:M22"/>
    <mergeCell ref="C23:M23"/>
    <mergeCell ref="C24:M24"/>
    <mergeCell ref="C29:M29"/>
    <mergeCell ref="C25:M25"/>
    <mergeCell ref="C26:M26"/>
    <mergeCell ref="C27:M27"/>
    <mergeCell ref="AP29:AZ29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39:M39"/>
    <mergeCell ref="C40:M40"/>
    <mergeCell ref="C32:M32"/>
    <mergeCell ref="C30:M30"/>
    <mergeCell ref="C31:M31"/>
    <mergeCell ref="C42:M42"/>
    <mergeCell ref="C41:M41"/>
    <mergeCell ref="C33:M33"/>
    <mergeCell ref="C37:M37"/>
    <mergeCell ref="C46:M46"/>
    <mergeCell ref="C44:M44"/>
    <mergeCell ref="C43:M43"/>
    <mergeCell ref="C90:M90"/>
    <mergeCell ref="C83:M83"/>
    <mergeCell ref="C84:M84"/>
    <mergeCell ref="C85:M85"/>
    <mergeCell ref="C86:M86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77:M77"/>
    <mergeCell ref="C78:M78"/>
    <mergeCell ref="C79:M79"/>
    <mergeCell ref="C80:M80"/>
    <mergeCell ref="C81:M81"/>
    <mergeCell ref="C82:M82"/>
    <mergeCell ref="C87:M87"/>
    <mergeCell ref="C88:M88"/>
    <mergeCell ref="C89:M89"/>
    <mergeCell ref="C61:M61"/>
    <mergeCell ref="C53:M53"/>
    <mergeCell ref="C54:M54"/>
    <mergeCell ref="C55:M55"/>
    <mergeCell ref="C75:M75"/>
    <mergeCell ref="C67:M67"/>
    <mergeCell ref="C68:M68"/>
    <mergeCell ref="C69:M69"/>
    <mergeCell ref="C76:M76"/>
    <mergeCell ref="C66:M66"/>
    <mergeCell ref="C70:M70"/>
    <mergeCell ref="A72:E72"/>
    <mergeCell ref="C73:M73"/>
    <mergeCell ref="C74:M7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2014-09-05T16:50:52Z</cp:lastPrinted>
  <dcterms:created xsi:type="dcterms:W3CDTF">1997-12-04T19:04:30Z</dcterms:created>
  <dcterms:modified xsi:type="dcterms:W3CDTF">2014-09-19T17:11:33Z</dcterms:modified>
</cp:coreProperties>
</file>