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/>
  <c r="F40" i="2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/>
  <c r="G44" i="2" s="1"/>
  <c r="I458" i="1"/>
  <c r="J39" i="1"/>
  <c r="G38" i="2"/>
  <c r="C68" i="2"/>
  <c r="B2" i="13"/>
  <c r="F8" i="13"/>
  <c r="G8" i="13"/>
  <c r="L204" i="1"/>
  <c r="E8" i="13" s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C10" i="10" s="1"/>
  <c r="L198" i="1"/>
  <c r="L199" i="1"/>
  <c r="L200" i="1"/>
  <c r="C13" i="10" s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C121" i="2" s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62" i="1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E119" i="2" s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/>
  <c r="G59" i="2"/>
  <c r="G61" i="2"/>
  <c r="F2" i="11"/>
  <c r="L613" i="1"/>
  <c r="H663" i="1"/>
  <c r="L612" i="1"/>
  <c r="G663" i="1"/>
  <c r="L611" i="1"/>
  <c r="F663" i="1" s="1"/>
  <c r="I663" i="1" s="1"/>
  <c r="C40" i="10"/>
  <c r="F60" i="1"/>
  <c r="C56" i="2" s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1" i="10"/>
  <c r="C12" i="10"/>
  <c r="C15" i="10"/>
  <c r="C18" i="10"/>
  <c r="C19" i="10"/>
  <c r="C20" i="10"/>
  <c r="C21" i="10"/>
  <c r="L250" i="1"/>
  <c r="L332" i="1"/>
  <c r="L254" i="1"/>
  <c r="C25" i="10"/>
  <c r="L268" i="1"/>
  <c r="L269" i="1"/>
  <c r="L349" i="1"/>
  <c r="L350" i="1"/>
  <c r="I665" i="1"/>
  <c r="I670" i="1"/>
  <c r="L229" i="1"/>
  <c r="L247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/>
  <c r="L523" i="1"/>
  <c r="F551" i="1"/>
  <c r="L526" i="1"/>
  <c r="G549" i="1" s="1"/>
  <c r="G552" i="1" s="1"/>
  <c r="L527" i="1"/>
  <c r="G550" i="1"/>
  <c r="L528" i="1"/>
  <c r="G551" i="1"/>
  <c r="L531" i="1"/>
  <c r="H549" i="1"/>
  <c r="L532" i="1"/>
  <c r="H550" i="1"/>
  <c r="L533" i="1"/>
  <c r="H551" i="1"/>
  <c r="L536" i="1"/>
  <c r="I549" i="1"/>
  <c r="L537" i="1"/>
  <c r="I550" i="1"/>
  <c r="L538" i="1"/>
  <c r="I551" i="1"/>
  <c r="L541" i="1"/>
  <c r="J549" i="1" s="1"/>
  <c r="J552" i="1" s="1"/>
  <c r="L542" i="1"/>
  <c r="J550" i="1"/>
  <c r="L543" i="1"/>
  <c r="J551" i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C9" i="2"/>
  <c r="D9" i="2"/>
  <c r="E9" i="2"/>
  <c r="F9" i="2"/>
  <c r="I440" i="1"/>
  <c r="J10" i="1"/>
  <c r="G9" i="2"/>
  <c r="C10" i="2"/>
  <c r="C11" i="2"/>
  <c r="D11" i="2"/>
  <c r="E11" i="2"/>
  <c r="F11" i="2"/>
  <c r="I441" i="1"/>
  <c r="J12" i="1"/>
  <c r="G11" i="2"/>
  <c r="C12" i="2"/>
  <c r="D12" i="2"/>
  <c r="E12" i="2"/>
  <c r="F12" i="2"/>
  <c r="I442" i="1"/>
  <c r="J13" i="1"/>
  <c r="G12" i="2"/>
  <c r="C13" i="2"/>
  <c r="D13" i="2"/>
  <c r="E13" i="2"/>
  <c r="F13" i="2"/>
  <c r="I443" i="1"/>
  <c r="J14" i="1"/>
  <c r="G13" i="2"/>
  <c r="F14" i="2"/>
  <c r="C15" i="2"/>
  <c r="D15" i="2"/>
  <c r="E15" i="2"/>
  <c r="F15" i="2"/>
  <c r="C16" i="2"/>
  <c r="D16" i="2"/>
  <c r="E16" i="2"/>
  <c r="F16" i="2"/>
  <c r="I444" i="1"/>
  <c r="J17" i="1"/>
  <c r="C17" i="2"/>
  <c r="D17" i="2"/>
  <c r="E17" i="2"/>
  <c r="F17" i="2"/>
  <c r="I445" i="1"/>
  <c r="J18" i="1"/>
  <c r="G17" i="2"/>
  <c r="C21" i="2"/>
  <c r="D21" i="2"/>
  <c r="E21" i="2"/>
  <c r="F21" i="2"/>
  <c r="I448" i="1"/>
  <c r="J22" i="1"/>
  <c r="C22" i="2"/>
  <c r="D22" i="2"/>
  <c r="E22" i="2"/>
  <c r="F22" i="2"/>
  <c r="I449" i="1"/>
  <c r="J23" i="1"/>
  <c r="C23" i="2"/>
  <c r="D23" i="2"/>
  <c r="E23" i="2"/>
  <c r="F23" i="2"/>
  <c r="I450" i="1"/>
  <c r="J24" i="1"/>
  <c r="G23" i="2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/>
  <c r="G30" i="2"/>
  <c r="C34" i="2"/>
  <c r="D34" i="2"/>
  <c r="E34" i="2"/>
  <c r="F34" i="2"/>
  <c r="C35" i="2"/>
  <c r="D35" i="2"/>
  <c r="E35" i="2"/>
  <c r="F35" i="2"/>
  <c r="I454" i="1"/>
  <c r="J49" i="1"/>
  <c r="G48" i="2" s="1"/>
  <c r="I456" i="1"/>
  <c r="J43" i="1"/>
  <c r="I457" i="1"/>
  <c r="J37" i="1"/>
  <c r="I459" i="1"/>
  <c r="J48" i="1" s="1"/>
  <c r="C49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/>
  <c r="E69" i="2"/>
  <c r="E70" i="2"/>
  <c r="F69" i="2"/>
  <c r="F70" i="2"/>
  <c r="G69" i="2"/>
  <c r="G70" i="2"/>
  <c r="C72" i="2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/>
  <c r="G81" i="2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C103" i="2" s="1"/>
  <c r="D100" i="2"/>
  <c r="E100" i="2"/>
  <c r="F100" i="2"/>
  <c r="C101" i="2"/>
  <c r="D101" i="2"/>
  <c r="E101" i="2"/>
  <c r="F101" i="2"/>
  <c r="C102" i="2"/>
  <c r="D102" i="2"/>
  <c r="E102" i="2"/>
  <c r="F102" i="2"/>
  <c r="E109" i="2"/>
  <c r="C110" i="2"/>
  <c r="E110" i="2"/>
  <c r="E115" i="2" s="1"/>
  <c r="C111" i="2"/>
  <c r="E111" i="2"/>
  <c r="C112" i="2"/>
  <c r="E112" i="2"/>
  <c r="C113" i="2"/>
  <c r="E113" i="2"/>
  <c r="C114" i="2"/>
  <c r="E114" i="2"/>
  <c r="D115" i="2"/>
  <c r="F115" i="2"/>
  <c r="G115" i="2"/>
  <c r="E118" i="2"/>
  <c r="C119" i="2"/>
  <c r="E120" i="2"/>
  <c r="E121" i="2"/>
  <c r="C122" i="2"/>
  <c r="E122" i="2"/>
  <c r="C123" i="2"/>
  <c r="E123" i="2"/>
  <c r="C124" i="2"/>
  <c r="E124" i="2"/>
  <c r="C125" i="2"/>
  <c r="E125" i="2"/>
  <c r="F128" i="2"/>
  <c r="G128" i="2"/>
  <c r="C130" i="2"/>
  <c r="E130" i="2"/>
  <c r="F130" i="2"/>
  <c r="F144" i="2" s="1"/>
  <c r="F145" i="2" s="1"/>
  <c r="D134" i="2"/>
  <c r="D144" i="2"/>
  <c r="E134" i="2"/>
  <c r="F134" i="2"/>
  <c r="K419" i="1"/>
  <c r="K427" i="1"/>
  <c r="K433" i="1"/>
  <c r="L263" i="1"/>
  <c r="C135" i="2" s="1"/>
  <c r="E135" i="2"/>
  <c r="L264" i="1"/>
  <c r="C136" i="2"/>
  <c r="L265" i="1"/>
  <c r="C137" i="2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/>
  <c r="G500" i="1"/>
  <c r="C161" i="2"/>
  <c r="H500" i="1"/>
  <c r="D161" i="2"/>
  <c r="I500" i="1"/>
  <c r="E161" i="2"/>
  <c r="J500" i="1"/>
  <c r="F161" i="2"/>
  <c r="B162" i="2"/>
  <c r="C162" i="2"/>
  <c r="D162" i="2"/>
  <c r="E162" i="2"/>
  <c r="F162" i="2"/>
  <c r="B163" i="2"/>
  <c r="C163" i="2"/>
  <c r="D163" i="2"/>
  <c r="E163" i="2"/>
  <c r="F163" i="2"/>
  <c r="F503" i="1"/>
  <c r="B164" i="2"/>
  <c r="G503" i="1"/>
  <c r="C164" i="2"/>
  <c r="H503" i="1"/>
  <c r="D164" i="2"/>
  <c r="I503" i="1"/>
  <c r="E164" i="2"/>
  <c r="J503" i="1"/>
  <c r="F164" i="2"/>
  <c r="F19" i="1"/>
  <c r="G19" i="1"/>
  <c r="H19" i="1"/>
  <c r="G619" i="1" s="1"/>
  <c r="I19" i="1"/>
  <c r="F32" i="1"/>
  <c r="F52" i="1" s="1"/>
  <c r="H617" i="1" s="1"/>
  <c r="G32" i="1"/>
  <c r="G52" i="1" s="1"/>
  <c r="H618" i="1" s="1"/>
  <c r="H32" i="1"/>
  <c r="I32" i="1"/>
  <c r="H51" i="1"/>
  <c r="H52" i="1"/>
  <c r="H619" i="1"/>
  <c r="I51" i="1"/>
  <c r="I52" i="1"/>
  <c r="H620" i="1"/>
  <c r="F177" i="1"/>
  <c r="I177" i="1"/>
  <c r="F183" i="1"/>
  <c r="G183" i="1"/>
  <c r="G192" i="1" s="1"/>
  <c r="H183" i="1"/>
  <c r="I183" i="1"/>
  <c r="J183" i="1"/>
  <c r="J192" i="1"/>
  <c r="F188" i="1"/>
  <c r="G188" i="1"/>
  <c r="H188" i="1"/>
  <c r="I188" i="1"/>
  <c r="F211" i="1"/>
  <c r="G211" i="1"/>
  <c r="G257" i="1" s="1"/>
  <c r="G271" i="1" s="1"/>
  <c r="H211" i="1"/>
  <c r="H257" i="1" s="1"/>
  <c r="H271" i="1" s="1"/>
  <c r="I211" i="1"/>
  <c r="I257" i="1" s="1"/>
  <c r="I271" i="1" s="1"/>
  <c r="J211" i="1"/>
  <c r="K211" i="1"/>
  <c r="K257" i="1" s="1"/>
  <c r="K271" i="1" s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 s="1"/>
  <c r="L270" i="1"/>
  <c r="F290" i="1"/>
  <c r="G290" i="1"/>
  <c r="G338" i="1" s="1"/>
  <c r="G352" i="1" s="1"/>
  <c r="H290" i="1"/>
  <c r="I290" i="1"/>
  <c r="I338" i="1" s="1"/>
  <c r="I352" i="1" s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/>
  <c r="J352" i="1" s="1"/>
  <c r="K337" i="1"/>
  <c r="K338" i="1"/>
  <c r="K352" i="1" s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L381" i="1"/>
  <c r="L382" i="1"/>
  <c r="G636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J649" i="1" s="1"/>
  <c r="I598" i="1"/>
  <c r="H650" i="1"/>
  <c r="J598" i="1"/>
  <c r="H651" i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7" i="1"/>
  <c r="G618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J645" i="1" s="1"/>
  <c r="H647" i="1"/>
  <c r="G649" i="1"/>
  <c r="G650" i="1"/>
  <c r="G651" i="1"/>
  <c r="G652" i="1"/>
  <c r="H652" i="1"/>
  <c r="G653" i="1"/>
  <c r="H653" i="1"/>
  <c r="G654" i="1"/>
  <c r="H654" i="1"/>
  <c r="H655" i="1"/>
  <c r="F192" i="1"/>
  <c r="L256" i="1"/>
  <c r="G164" i="2"/>
  <c r="C18" i="2"/>
  <c r="C26" i="10"/>
  <c r="L328" i="1"/>
  <c r="H660" i="1"/>
  <c r="L351" i="1"/>
  <c r="I662" i="1"/>
  <c r="A31" i="12"/>
  <c r="C70" i="2"/>
  <c r="C81" i="2" s="1"/>
  <c r="A40" i="12"/>
  <c r="D12" i="13"/>
  <c r="C12" i="13" s="1"/>
  <c r="D62" i="2"/>
  <c r="D63" i="2"/>
  <c r="D18" i="13"/>
  <c r="C18" i="13"/>
  <c r="D15" i="13"/>
  <c r="C15" i="13"/>
  <c r="D7" i="13"/>
  <c r="C7" i="13" s="1"/>
  <c r="D17" i="13"/>
  <c r="C17" i="13"/>
  <c r="C91" i="2"/>
  <c r="F78" i="2"/>
  <c r="F81" i="2"/>
  <c r="D31" i="2"/>
  <c r="C78" i="2"/>
  <c r="D50" i="2"/>
  <c r="G157" i="2"/>
  <c r="F18" i="2"/>
  <c r="G161" i="2"/>
  <c r="G156" i="2"/>
  <c r="E103" i="2"/>
  <c r="D91" i="2"/>
  <c r="E62" i="2"/>
  <c r="E63" i="2"/>
  <c r="E31" i="2"/>
  <c r="G62" i="2"/>
  <c r="D19" i="13"/>
  <c r="C19" i="13"/>
  <c r="D14" i="13"/>
  <c r="C14" i="13" s="1"/>
  <c r="E13" i="13"/>
  <c r="C13" i="13"/>
  <c r="E78" i="2"/>
  <c r="E81" i="2"/>
  <c r="L427" i="1"/>
  <c r="J257" i="1"/>
  <c r="J271" i="1" s="1"/>
  <c r="H112" i="1"/>
  <c r="J641" i="1"/>
  <c r="J639" i="1"/>
  <c r="K605" i="1"/>
  <c r="G648" i="1" s="1"/>
  <c r="J571" i="1"/>
  <c r="K571" i="1"/>
  <c r="L433" i="1"/>
  <c r="L419" i="1"/>
  <c r="I169" i="1"/>
  <c r="H169" i="1"/>
  <c r="H193" i="1" s="1"/>
  <c r="G629" i="1" s="1"/>
  <c r="J629" i="1" s="1"/>
  <c r="J643" i="1"/>
  <c r="J476" i="1"/>
  <c r="H626" i="1" s="1"/>
  <c r="H476" i="1"/>
  <c r="H624" i="1" s="1"/>
  <c r="J624" i="1" s="1"/>
  <c r="I476" i="1"/>
  <c r="H625" i="1"/>
  <c r="J625" i="1"/>
  <c r="G476" i="1"/>
  <c r="H623" i="1" s="1"/>
  <c r="J623" i="1" s="1"/>
  <c r="F169" i="1"/>
  <c r="J140" i="1"/>
  <c r="F571" i="1"/>
  <c r="I552" i="1"/>
  <c r="K550" i="1"/>
  <c r="G22" i="2"/>
  <c r="K598" i="1"/>
  <c r="G647" i="1" s="1"/>
  <c r="J647" i="1" s="1"/>
  <c r="K545" i="1"/>
  <c r="H552" i="1"/>
  <c r="C29" i="10"/>
  <c r="H140" i="1"/>
  <c r="L393" i="1"/>
  <c r="A13" i="12"/>
  <c r="F22" i="13"/>
  <c r="H25" i="13"/>
  <c r="C25" i="13"/>
  <c r="J651" i="1"/>
  <c r="J640" i="1"/>
  <c r="H571" i="1"/>
  <c r="L560" i="1"/>
  <c r="J545" i="1"/>
  <c r="H338" i="1"/>
  <c r="H352" i="1"/>
  <c r="F338" i="1"/>
  <c r="F352" i="1" s="1"/>
  <c r="H192" i="1"/>
  <c r="L309" i="1"/>
  <c r="E16" i="13"/>
  <c r="J655" i="1"/>
  <c r="L570" i="1"/>
  <c r="L571" i="1" s="1"/>
  <c r="I571" i="1"/>
  <c r="I545" i="1"/>
  <c r="J636" i="1"/>
  <c r="G36" i="2"/>
  <c r="L565" i="1"/>
  <c r="G545" i="1"/>
  <c r="L545" i="1"/>
  <c r="H545" i="1"/>
  <c r="K551" i="1"/>
  <c r="C22" i="13"/>
  <c r="C138" i="2"/>
  <c r="C16" i="13"/>
  <c r="H33" i="13"/>
  <c r="L337" i="1"/>
  <c r="F62" i="2"/>
  <c r="F63" i="2"/>
  <c r="C23" i="10"/>
  <c r="G163" i="2"/>
  <c r="G162" i="2"/>
  <c r="G160" i="2"/>
  <c r="G159" i="2"/>
  <c r="G158" i="2"/>
  <c r="G103" i="2"/>
  <c r="F103" i="2"/>
  <c r="F91" i="2"/>
  <c r="E50" i="2"/>
  <c r="E51" i="2"/>
  <c r="C50" i="2"/>
  <c r="F31" i="2"/>
  <c r="C31" i="2"/>
  <c r="E18" i="2"/>
  <c r="E144" i="2"/>
  <c r="F50" i="2"/>
  <c r="F51" i="2"/>
  <c r="C24" i="10"/>
  <c r="G660" i="1"/>
  <c r="G31" i="13"/>
  <c r="G33" i="13" s="1"/>
  <c r="J650" i="1"/>
  <c r="L407" i="1"/>
  <c r="C140" i="2"/>
  <c r="I192" i="1"/>
  <c r="E91" i="2"/>
  <c r="D51" i="2"/>
  <c r="J654" i="1"/>
  <c r="J653" i="1"/>
  <c r="G21" i="2"/>
  <c r="G31" i="2" s="1"/>
  <c r="J32" i="1"/>
  <c r="L434" i="1"/>
  <c r="G638" i="1" s="1"/>
  <c r="J434" i="1"/>
  <c r="F434" i="1"/>
  <c r="K434" i="1"/>
  <c r="G134" i="2"/>
  <c r="G144" i="2" s="1"/>
  <c r="G145" i="2" s="1"/>
  <c r="C6" i="10"/>
  <c r="F31" i="13"/>
  <c r="F104" i="2"/>
  <c r="G169" i="1"/>
  <c r="G140" i="1"/>
  <c r="C38" i="10" s="1"/>
  <c r="F140" i="1"/>
  <c r="G63" i="2"/>
  <c r="G104" i="2" s="1"/>
  <c r="C5" i="10"/>
  <c r="G42" i="2"/>
  <c r="G16" i="2"/>
  <c r="F545" i="1"/>
  <c r="H434" i="1"/>
  <c r="J620" i="1"/>
  <c r="D103" i="2"/>
  <c r="I140" i="1"/>
  <c r="I193" i="1"/>
  <c r="G630" i="1"/>
  <c r="J630" i="1"/>
  <c r="A22" i="12"/>
  <c r="J642" i="1"/>
  <c r="G571" i="1"/>
  <c r="I434" i="1"/>
  <c r="G434" i="1"/>
  <c r="E104" i="2"/>
  <c r="L614" i="1" l="1"/>
  <c r="K549" i="1"/>
  <c r="K552" i="1" s="1"/>
  <c r="F552" i="1"/>
  <c r="J638" i="1"/>
  <c r="F476" i="1"/>
  <c r="H622" i="1" s="1"/>
  <c r="J622" i="1" s="1"/>
  <c r="G47" i="2"/>
  <c r="G50" i="2" s="1"/>
  <c r="G51" i="2" s="1"/>
  <c r="J51" i="1"/>
  <c r="G8" i="2"/>
  <c r="G18" i="2" s="1"/>
  <c r="J19" i="1"/>
  <c r="G621" i="1" s="1"/>
  <c r="L401" i="1"/>
  <c r="C139" i="2" s="1"/>
  <c r="C141" i="2" s="1"/>
  <c r="C144" i="2" s="1"/>
  <c r="J644" i="1"/>
  <c r="J634" i="1"/>
  <c r="D29" i="13"/>
  <c r="C29" i="13" s="1"/>
  <c r="D127" i="2"/>
  <c r="D128" i="2" s="1"/>
  <c r="D145" i="2" s="1"/>
  <c r="H661" i="1"/>
  <c r="H664" i="1" s="1"/>
  <c r="G661" i="1"/>
  <c r="G664" i="1" s="1"/>
  <c r="G672" i="1" s="1"/>
  <c r="F661" i="1"/>
  <c r="C27" i="10"/>
  <c r="G635" i="1"/>
  <c r="J635" i="1" s="1"/>
  <c r="E128" i="2"/>
  <c r="F33" i="13"/>
  <c r="C16" i="10"/>
  <c r="E145" i="2"/>
  <c r="L290" i="1"/>
  <c r="D31" i="13" s="1"/>
  <c r="C31" i="13" s="1"/>
  <c r="J619" i="1"/>
  <c r="J652" i="1"/>
  <c r="H648" i="1"/>
  <c r="J648" i="1" s="1"/>
  <c r="C8" i="13"/>
  <c r="E33" i="13"/>
  <c r="D35" i="13" s="1"/>
  <c r="C17" i="10"/>
  <c r="C120" i="2"/>
  <c r="L211" i="1"/>
  <c r="D6" i="13"/>
  <c r="C6" i="13" s="1"/>
  <c r="C118" i="2"/>
  <c r="D5" i="13"/>
  <c r="C109" i="2"/>
  <c r="C115" i="2" s="1"/>
  <c r="J193" i="1"/>
  <c r="G631" i="1" s="1"/>
  <c r="J631" i="1" s="1"/>
  <c r="G646" i="1"/>
  <c r="C39" i="10"/>
  <c r="D104" i="2"/>
  <c r="G193" i="1"/>
  <c r="G628" i="1" s="1"/>
  <c r="J628" i="1" s="1"/>
  <c r="C62" i="2"/>
  <c r="C63" i="2"/>
  <c r="C104" i="2" s="1"/>
  <c r="C35" i="10"/>
  <c r="F112" i="1"/>
  <c r="F193" i="1" s="1"/>
  <c r="G627" i="1" s="1"/>
  <c r="J627" i="1" s="1"/>
  <c r="C51" i="2"/>
  <c r="J618" i="1"/>
  <c r="D18" i="2"/>
  <c r="J617" i="1"/>
  <c r="J52" i="1" l="1"/>
  <c r="H621" i="1" s="1"/>
  <c r="J621" i="1" s="1"/>
  <c r="G626" i="1"/>
  <c r="J626" i="1" s="1"/>
  <c r="L408" i="1"/>
  <c r="G637" i="1" s="1"/>
  <c r="J637" i="1" s="1"/>
  <c r="H667" i="1"/>
  <c r="H672" i="1"/>
  <c r="G667" i="1"/>
  <c r="I661" i="1"/>
  <c r="C28" i="10"/>
  <c r="D22" i="10" s="1"/>
  <c r="L338" i="1"/>
  <c r="L352" i="1" s="1"/>
  <c r="G633" i="1" s="1"/>
  <c r="J633" i="1" s="1"/>
  <c r="F660" i="1"/>
  <c r="F664" i="1" s="1"/>
  <c r="F672" i="1" s="1"/>
  <c r="C4" i="10" s="1"/>
  <c r="C128" i="2"/>
  <c r="C145" i="2" s="1"/>
  <c r="L257" i="1"/>
  <c r="L271" i="1" s="1"/>
  <c r="G632" i="1" s="1"/>
  <c r="J632" i="1" s="1"/>
  <c r="D33" i="13"/>
  <c r="D36" i="13" s="1"/>
  <c r="C5" i="13"/>
  <c r="C36" i="10"/>
  <c r="H646" i="1" l="1"/>
  <c r="J646" i="1" s="1"/>
  <c r="D12" i="10"/>
  <c r="D17" i="10"/>
  <c r="D21" i="10"/>
  <c r="D26" i="10"/>
  <c r="D15" i="10"/>
  <c r="D24" i="10"/>
  <c r="D13" i="10"/>
  <c r="D19" i="10"/>
  <c r="D18" i="10"/>
  <c r="D23" i="10"/>
  <c r="D16" i="10"/>
  <c r="C30" i="10"/>
  <c r="D20" i="10"/>
  <c r="D27" i="10"/>
  <c r="D11" i="10"/>
  <c r="D25" i="10"/>
  <c r="D10" i="10"/>
  <c r="F667" i="1"/>
  <c r="I660" i="1"/>
  <c r="I664" i="1" s="1"/>
  <c r="I672" i="1" s="1"/>
  <c r="C7" i="10" s="1"/>
  <c r="H656" i="1"/>
  <c r="C41" i="10"/>
  <c r="D28" i="10" l="1"/>
  <c r="I667" i="1"/>
  <c r="D37" i="10"/>
  <c r="D39" i="10"/>
  <c r="D38" i="10"/>
  <c r="D40" i="10"/>
  <c r="D35" i="10"/>
  <c r="D36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<sst xmlns="http://schemas.openxmlformats.org/spreadsheetml/2006/main" count="3954" uniqueCount="912">
  <si>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</si>
  <si>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</si>
  <si>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</si>
  <si>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</si>
  <si>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</si>
  <si>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</si>
  <si>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</si>
  <si>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</si>
  <si>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</si>
  <si>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</si>
  <si>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</si>
  <si>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</si>
  <si>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</si>
  <si>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</si>
  <si>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</si>
  <si>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</si>
  <si>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</si>
  <si>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</si>
  <si>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</si>
  <si>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</si>
  <si>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</si>
  <si>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</si>
  <si>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</si>
  <si>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</si>
  <si>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</si>
  <si>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</si>
  <si>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</si>
  <si>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</si>
  <si>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</si>
  <si>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</si>
  <si>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</si>
  <si>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</si>
  <si>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</si>
  <si>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</si>
  <si>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</si>
  <si>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</si>
  <si>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</si>
  <si>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</si>
  <si>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</si>
  <si>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</si>
  <si>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</si>
  <si>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</si>
  <si>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</si>
  <si>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</si>
  <si>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</si>
  <si>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</si>
  <si>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</si>
  <si>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</si>
  <si>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</si>
  <si>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</si>
  <si>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</si>
  <si>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</si>
  <si>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</si>
  <si>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</si>
  <si>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</si>
  <si>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</si>
  <si>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</si>
  <si>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</si>
  <si>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</si>
  <si>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</si>
  <si>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</si>
  <si>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</si>
  <si>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</si>
  <si>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</si>
  <si>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</si>
  <si>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</si>
  <si>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</si>
  <si>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</si>
  <si>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</si>
  <si>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</si>
  <si>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</si>
  <si>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</si>
  <si>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</si>
  <si>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</si>
  <si>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</si>
  <si>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</si>
  <si>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</si>
  <si>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</si>
  <si>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</si>
  <si>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</si>
  <si>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</si>
  <si>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</si>
  <si>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</si>
  <si>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</si>
  <si>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</si>
  <si>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</si>
  <si>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</si>
  <si>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</si>
  <si>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</si>
  <si>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</si>
  <si>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</si>
  <si>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</si>
  <si>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</si>
  <si>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</si>
  <si>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</si>
  <si>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</si>
  <si>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</si>
  <si>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</si>
  <si>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</si>
  <si>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</si>
  <si>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</si>
  <si>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</si>
  <si>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</si>
  <si>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</si>
  <si>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</si>
  <si>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</si>
  <si>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</si>
  <si>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</si>
  <si>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</si>
  <si>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</si>
  <si>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</si>
  <si>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</si>
  <si>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</si>
  <si>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</si>
  <si>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</si>
  <si>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</si>
  <si>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</si>
  <si>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</si>
  <si>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</si>
  <si>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</si>
  <si>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</si>
  <si>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</si>
  <si>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</si>
  <si>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</si>
  <si>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</si>
  <si>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</si>
  <si>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</si>
  <si>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</si>
  <si>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</si>
  <si>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</si>
  <si>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</si>
  <si>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</si>
  <si>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</si>
  <si>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</si>
  <si>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</si>
  <si>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</si>
  <si>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</si>
  <si>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</si>
  <si>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</si>
  <si>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</si>
  <si>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</si>
  <si>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</si>
  <si>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</si>
  <si>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</si>
  <si>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</si>
  <si>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</si>
  <si>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</si>
  <si>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</si>
  <si>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</si>
  <si>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</si>
  <si>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</si>
  <si>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</si>
  <si>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</si>
  <si>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</si>
  <si>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</si>
  <si>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</si>
  <si>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</si>
  <si>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</si>
  <si>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</si>
  <si>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</si>
  <si>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</si>
  <si>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</si>
  <si>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</si>
  <si>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</si>
  <si>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</si>
  <si>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</si>
  <si>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</si>
  <si>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</si>
  <si>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</si>
  <si>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</si>
  <si>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</si>
  <si>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</si>
  <si>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</si>
  <si>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</si>
  <si>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</si>
  <si>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</si>
  <si>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</si>
  <si>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</si>
  <si>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</si>
  <si>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</si>
  <si>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</si>
  <si>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</si>
  <si>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</si>
  <si>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</si>
  <si>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</si>
  <si>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</si>
  <si>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</si>
  <si>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</si>
  <si>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</si>
  <si>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</si>
  <si>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</si>
  <si>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</si>
  <si>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</si>
  <si>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</si>
  <si>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</si>
  <si>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</si>
  <si>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</si>
  <si>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</si>
  <si>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</si>
  <si>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</si>
  <si>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</si>
  <si>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</si>
  <si>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</si>
  <si>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</si>
  <si>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</si>
  <si>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</si>
  <si>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</si>
  <si>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</si>
  <si>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</si>
  <si>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</si>
  <si>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</si>
  <si>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</si>
  <si>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</si>
  <si>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</si>
  <si>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</si>
  <si>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</si>
  <si>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</si>
  <si>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</si>
  <si>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</si>
  <si>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</si>
  <si>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</si>
  <si>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</si>
  <si>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</si>
  <si>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</si>
  <si>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</si>
  <si>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</si>
  <si>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</si>
  <si>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</si>
  <si>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</si>
  <si>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</si>
  <si>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</si>
  <si>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</si>
  <si>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</si>
  <si>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</si>
  <si>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</si>
  <si>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</si>
  <si>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</si>
  <si>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</si>
  <si>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</si>
  <si>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</si>
  <si>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</si>
  <si>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</si>
  <si>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</si>
  <si>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</si>
  <si>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</si>
  <si>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</si>
  <si>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</si>
  <si>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</si>
  <si>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</si>
  <si>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</si>
  <si>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</si>
  <si>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</si>
  <si>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</si>
  <si>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</si>
  <si>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</si>
  <si>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</si>
  <si>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</si>
  <si>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</si>
  <si>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</si>
  <si>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</si>
  <si>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</si>
  <si>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</si>
  <si>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</si>
  <si>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</si>
  <si>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</si>
  <si>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</si>
  <si>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</si>
  <si>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</si>
  <si>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</si>
  <si>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</si>
  <si>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</si>
  <si>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</si>
  <si>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</si>
  <si>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</si>
  <si>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</si>
  <si>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</si>
  <si>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</si>
  <si>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</si>
  <si>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</si>
  <si>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</si>
  <si>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</si>
  <si>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</si>
  <si>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</si>
  <si>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</si>
  <si>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</si>
  <si>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</si>
  <si>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</si>
  <si>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</si>
  <si>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</si>
  <si>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</si>
  <si>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</si>
  <si>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</si>
  <si>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</si>
  <si>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</si>
  <si>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</si>
  <si>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</si>
  <si>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</si>
  <si>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</si>
  <si>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</si>
  <si>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</si>
  <si>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</si>
  <si>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</si>
  <si>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</si>
  <si>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</si>
  <si>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</si>
  <si>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</si>
  <si>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</si>
  <si>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</si>
  <si>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</si>
  <si>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</si>
  <si>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</si>
  <si>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</si>
  <si>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</si>
  <si>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</si>
  <si>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</si>
  <si>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</si>
  <si>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</si>
  <si>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</si>
  <si>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</si>
  <si>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</si>
  <si>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</si>
  <si>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</si>
  <si>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</si>
  <si>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</si>
  <si>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</si>
  <si>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</si>
  <si>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</si>
  <si>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</si>
  <si>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</si>
  <si>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</si>
  <si>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</si>
  <si>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</si>
  <si>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</si>
  <si>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</si>
  <si>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</si>
  <si>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</si>
  <si>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</si>
  <si>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</si>
  <si>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</si>
  <si>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</si>
  <si>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</si>
  <si>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</si>
  <si>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</si>
  <si>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</si>
  <si>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</si>
  <si>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</si>
  <si>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</si>
  <si>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</si>
  <si>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</si>
  <si>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</si>
  <si>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</si>
  <si>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</si>
  <si>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</si>
  <si>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</si>
  <si>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</si>
  <si>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</si>
  <si>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</si>
  <si>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</si>
  <si>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</si>
  <si>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</si>
  <si>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</si>
  <si>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</si>
  <si>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</si>
  <si>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</si>
  <si>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</si>
  <si>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</si>
  <si>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</si>
  <si>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</si>
  <si>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</si>
  <si>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</si>
  <si>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</si>
  <si>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</si>
  <si>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</si>
  <si>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</si>
  <si>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</si>
  <si>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</si>
  <si>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</si>
  <si>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</si>
  <si>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</si>
  <si>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</si>
  <si>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</si>
  <si>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</si>
  <si>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</si>
  <si>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</si>
  <si>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</si>
  <si>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</si>
  <si>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</si>
  <si>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</si>
  <si>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</si>
  <si>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</si>
  <si>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</si>
  <si>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</si>
  <si>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</si>
  <si>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</si>
  <si>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</si>
  <si>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</si>
  <si>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</si>
  <si>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</si>
  <si>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</si>
  <si>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</si>
  <si>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</si>
  <si>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</si>
  <si>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</si>
  <si>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</si>
  <si>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</si>
  <si>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</si>
  <si>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</si>
  <si>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</si>
  <si>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</si>
  <si>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</si>
  <si>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</si>
  <si>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</si>
  <si>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</si>
  <si>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</si>
  <si>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</si>
  <si>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</si>
  <si>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</si>
  <si>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</si>
  <si>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</si>
  <si>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</si>
  <si>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</si>
  <si>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</si>
  <si>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</si>
  <si>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</si>
  <si>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</si>
  <si>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</si>
  <si>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</si>
  <si>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</si>
  <si>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</si>
  <si>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</si>
  <si>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</si>
  <si>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</si>
  <si>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</si>
  <si>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</si>
  <si>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</si>
  <si>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</si>
  <si>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</si>
  <si>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</si>
  <si>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</si>
  <si>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</si>
  <si>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</si>
  <si>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</si>
  <si>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</si>
  <si>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</si>
  <si>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</si>
  <si>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</si>
  <si>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</si>
  <si>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</si>
  <si>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</si>
  <si>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</si>
  <si>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</si>
  <si>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</si>
  <si>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</si>
  <si>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</si>
  <si>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</si>
  <si>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</si>
  <si>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</si>
  <si>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</si>
  <si>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</si>
  <si>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</si>
  <si>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</si>
  <si>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</si>
  <si>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</si>
  <si>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</si>
  <si>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</si>
  <si>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</si>
  <si>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</si>
  <si>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</si>
  <si>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</si>
  <si>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</si>
  <si>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</si>
  <si>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</si>
  <si>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</si>
  <si>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</si>
  <si>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</si>
  <si>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</si>
  <si>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</si>
  <si>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</si>
  <si>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</si>
  <si>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</si>
  <si>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</si>
  <si>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</si>
  <si>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</si>
  <si>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</si>
  <si>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</si>
  <si>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</si>
  <si>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</si>
  <si>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</si>
  <si>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</si>
  <si>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</si>
  <si>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</si>
  <si>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</si>
  <si>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</si>
  <si>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</si>
  <si>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</si>
  <si>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</si>
  <si>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</si>
  <si>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</si>
  <si>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</si>
  <si>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</si>
  <si>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</si>
  <si>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</si>
  <si>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</si>
  <si>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</si>
  <si>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</si>
  <si>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</si>
  <si>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</si>
  <si>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</si>
  <si>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</si>
  <si>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</si>
  <si>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</si>
  <si>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</si>
  <si>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</si>
  <si>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</si>
  <si>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</si>
  <si>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</si>
  <si>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</si>
  <si>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</si>
  <si>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</si>
  <si>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</si>
  <si>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</si>
  <si>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</si>
  <si>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</si>
  <si>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</si>
  <si>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</si>
  <si>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</si>
  <si>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</si>
  <si>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</si>
  <si>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</si>
  <si>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</si>
  <si>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</si>
  <si>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</si>
  <si>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</si>
  <si>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</si>
  <si>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</si>
  <si>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</si>
  <si>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</si>
  <si>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</si>
  <si>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</si>
  <si>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</si>
  <si>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</si>
  <si>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</si>
  <si>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</si>
  <si>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</si>
  <si>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</si>
  <si>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</si>
  <si>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</si>
  <si>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</si>
  <si>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</si>
  <si>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</si>
  <si>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</si>
  <si>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</si>
  <si>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</si>
  <si>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</si>
  <si>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</si>
  <si>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</si>
  <si>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</si>
  <si>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</si>
  <si>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</si>
  <si>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</si>
  <si>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</si>
  <si>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</si>
  <si>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</si>
  <si>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</si>
  <si>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</si>
  <si>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</si>
  <si>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</si>
  <si>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</si>
  <si>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</si>
  <si>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</si>
  <si>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</si>
  <si>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</si>
  <si>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</si>
  <si>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</si>
  <si>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</si>
  <si>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</si>
  <si>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</si>
  <si>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</si>
  <si>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</si>
  <si>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</si>
  <si>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</si>
  <si>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</si>
  <si>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</si>
  <si>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</si>
  <si>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</si>
  <si>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</si>
  <si>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</si>
  <si>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</si>
  <si>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</si>
  <si>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</si>
  <si>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</si>
  <si>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</si>
  <si>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</si>
  <si>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</si>
  <si>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</si>
  <si>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</si>
  <si>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</si>
  <si>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</si>
  <si>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</si>
  <si>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</si>
  <si>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</si>
  <si>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</si>
  <si>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</si>
  <si>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</si>
  <si>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</si>
  <si>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</si>
  <si>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</si>
  <si>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</si>
  <si>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</si>
  <si>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</si>
  <si>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</si>
  <si>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</si>
  <si>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</si>
  <si>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</si>
  <si>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</si>
  <si>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</si>
  <si>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</si>
  <si>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</si>
  <si>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</si>
  <si>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</si>
  <si>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</si>
  <si>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</si>
  <si>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</si>
  <si>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</si>
  <si>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</si>
  <si>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</si>
  <si>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</si>
  <si>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</si>
  <si>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</si>
  <si>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</si>
  <si>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</si>
  <si>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</si>
  <si>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</si>
  <si>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</si>
  <si>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</si>
  <si>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</si>
  <si>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</si>
  <si>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</si>
  <si>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</si>
  <si>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</si>
  <si>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</si>
  <si>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</si>
  <si>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</si>
  <si>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</si>
  <si>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</si>
  <si>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</si>
  <si>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</si>
  <si>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</si>
  <si>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</si>
  <si>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</si>
  <si>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</si>
  <si>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</si>
  <si>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</si>
  <si>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</si>
  <si>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</si>
  <si>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</si>
  <si>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</si>
  <si>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</si>
  <si>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</si>
  <si>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</si>
  <si>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</si>
  <si>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</si>
  <si>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</si>
  <si>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</si>
  <si>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</si>
  <si>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</si>
  <si>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</si>
  <si>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</si>
  <si>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</si>
  <si>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</si>
  <si>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</si>
  <si>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</si>
  <si>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</si>
  <si>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</si>
  <si>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</si>
  <si>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</si>
  <si>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</si>
  <si>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</si>
  <si>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</si>
  <si>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</si>
  <si>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</si>
  <si>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</si>
  <si>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</si>
  <si>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</si>
  <si>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</si>
  <si>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</si>
  <si>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</si>
  <si>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</si>
  <si>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</si>
  <si>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</si>
  <si>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</si>
  <si>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</si>
  <si>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</si>
  <si>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</si>
  <si>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</si>
  <si>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</si>
  <si>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</si>
  <si>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</si>
  <si>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</si>
  <si>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</si>
  <si>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</si>
  <si>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</si>
  <si>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</si>
  <si>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</si>
  <si>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</si>
  <si>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</si>
  <si>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</si>
  <si>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</si>
  <si>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</si>
  <si>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</si>
  <si>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</si>
  <si>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</si>
  <si>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</si>
  <si>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</si>
  <si>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</si>
  <si>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</si>
  <si>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</si>
  <si>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</si>
  <si>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</si>
  <si>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</si>
  <si>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</si>
  <si>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</si>
  <si>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</si>
  <si>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</si>
  <si>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</si>
  <si>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</si>
  <si>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</si>
  <si>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</si>
  <si>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</si>
  <si>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</si>
  <si>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</si>
  <si>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</si>
  <si>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</si>
  <si>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</si>
  <si>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</si>
  <si>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</si>
  <si>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</si>
  <si>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</si>
  <si>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</si>
  <si>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</si>
  <si>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</si>
  <si>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</si>
  <si>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</si>
  <si>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</si>
  <si>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</si>
  <si>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</si>
  <si>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</si>
  <si>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</si>
  <si>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</si>
  <si>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</si>
  <si>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</si>
  <si>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</si>
  <si>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</si>
  <si>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</si>
  <si>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</si>
  <si>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</si>
  <si>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</si>
  <si>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</si>
  <si>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</si>
  <si>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</si>
  <si>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</si>
  <si>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</si>
  <si>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</si>
  <si>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</si>
  <si>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</si>
  <si>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</si>
  <si>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</si>
  <si>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</si>
  <si>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</si>
  <si>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</si>
  <si>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</si>
  <si>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</si>
  <si>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</si>
  <si>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</si>
  <si>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</si>
  <si>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</si>
  <si>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</si>
  <si>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</si>
  <si>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</si>
  <si>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</si>
  <si>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</si>
  <si>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</si>
  <si>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</si>
  <si>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</si>
  <si>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</si>
  <si>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</si>
  <si>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</si>
  <si>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</si>
  <si>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</si>
  <si>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</si>
  <si>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</si>
  <si>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</si>
  <si>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</si>
  <si>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</si>
  <si>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</si>
  <si>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</si>
  <si>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</si>
  <si>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</si>
  <si>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</si>
  <si>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</si>
  <si>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</si>
  <si>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</si>
  <si>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</si>
  <si>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</si>
  <si>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</si>
  <si>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</si>
  <si>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</si>
  <si>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</si>
  <si>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</si>
  <si>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</si>
  <si>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</si>
  <si>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</si>
  <si>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</si>
  <si>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</si>
  <si>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</si>
  <si>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</si>
  <si>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</si>
  <si>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</si>
  <si>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</si>
  <si>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</si>
  <si>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</si>
  <si>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</si>
  <si>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</si>
  <si>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</si>
  <si>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</si>
  <si>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</si>
  <si>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</si>
  <si>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</si>
  <si>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</si>
  <si>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</si>
  <si>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</si>
  <si>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</si>
  <si>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</si>
  <si>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</si>
  <si>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</si>
  <si>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</si>
  <si>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</si>
  <si>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</si>
  <si>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</si>
  <si>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</si>
  <si>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</si>
  <si>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</si>
  <si>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</si>
  <si>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</si>
  <si>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</si>
  <si>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</si>
  <si>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</si>
  <si>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</si>
  <si>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</si>
  <si>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</si>
  <si>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</si>
  <si>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</si>
  <si>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</si>
  <si>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</si>
  <si>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</si>
  <si>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</si>
  <si>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</si>
  <si>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</si>
  <si>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</si>
  <si>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</si>
  <si>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</si>
  <si>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</si>
  <si>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</si>
  <si>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</si>
  <si>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</si>
  <si>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</si>
  <si>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</si>
  <si>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</si>
  <si>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</si>
  <si>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</si>
  <si>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</si>
  <si>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</si>
  <si>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</si>
  <si>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</si>
  <si>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</si>
  <si>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</si>
  <si>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</si>
  <si>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</si>
  <si>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</si>
  <si>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</si>
  <si>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</si>
  <si>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</si>
  <si>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</si>
  <si>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</si>
  <si>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</si>
  <si>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</si>
  <si>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</si>
  <si>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</si>
  <si>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</si>
  <si>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</si>
  <si>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</si>
  <si>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</si>
  <si>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</si>
  <si>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</si>
  <si>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</si>
  <si>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</si>
  <si>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</si>
  <si>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</si>
  <si>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</si>
  <si>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</si>
  <si>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</si>
  <si>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</si>
  <si>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</si>
  <si>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</si>
  <si>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</si>
  <si>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</si>
  <si>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</si>
  <si>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</si>
  <si>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</si>
  <si>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</si>
  <si>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</si>
  <si>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LAFAYETTE REGIONAL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</si>
</sst>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zoomScaleNormal="75" workbookViewId="0">
      <pane xSplit="5" ySplit="3" topLeftCell="F626" activePane="bottomRight" state="frozen"/>
      <selection pane="topRight" activeCell="F1" sqref="F1"/>
      <selection pane="bottomLeft" activeCell="A4" sqref="A4"/>
      <selection pane="bottomRight" activeCell="F666" sqref="F66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288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44111.28</v>
      </c>
      <c r="G9" s="18">
        <v>-11992.34</v>
      </c>
      <c r="H9" s="18">
        <v>-2164.5700000000002</v>
      </c>
      <c r="I9" s="18"/>
      <c r="J9" s="67">
        <f>SUM(I439)</f>
        <v>256803.56</v>
      </c>
      <c r="K9" s="24" t="s">
        <v>289</v>
      </c>
      <c r="L9" s="24" t="s">
        <v>289</v>
      </c>
      <c r="M9" s="8"/>
      <c r="N9" s="270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0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0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>
        <v>12288.93</v>
      </c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0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503.41</v>
      </c>
      <c r="H13" s="18">
        <v>2164.5700000000002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0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1302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0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0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0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0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0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45413.279999999999</v>
      </c>
      <c r="G19" s="41">
        <f>SUM(G9:G18)</f>
        <v>800.00000000000023</v>
      </c>
      <c r="H19" s="41">
        <f>SUM(H9:H18)</f>
        <v>0</v>
      </c>
      <c r="I19" s="41">
        <f>SUM(I9:I18)</f>
        <v>0</v>
      </c>
      <c r="J19" s="41">
        <f>SUM(J9:J18)</f>
        <v>256803.56</v>
      </c>
      <c r="K19" s="45" t="s">
        <v>289</v>
      </c>
      <c r="L19" s="45" t="s">
        <v>289</v>
      </c>
      <c r="M19" s="8"/>
      <c r="N19" s="270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0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0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0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0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23671.68</v>
      </c>
      <c r="G24" s="18">
        <v>800</v>
      </c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0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0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0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0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0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0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0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0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23671.68</v>
      </c>
      <c r="G32" s="41">
        <f>SUM(G22:G31)</f>
        <v>800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0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0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0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0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0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0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0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0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0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0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0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0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0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0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0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0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256803.56</v>
      </c>
      <c r="K48" s="24" t="s">
        <v>289</v>
      </c>
      <c r="L48" s="24" t="s">
        <v>289</v>
      </c>
      <c r="M48" s="8"/>
      <c r="N48" s="270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0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21741.599999999999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0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21741.599999999999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256803.56</v>
      </c>
      <c r="K51" s="45" t="s">
        <v>289</v>
      </c>
      <c r="L51" s="45" t="s">
        <v>289</v>
      </c>
      <c r="N51" s="181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45413.279999999999</v>
      </c>
      <c r="G52" s="41">
        <f>G51+G32</f>
        <v>800</v>
      </c>
      <c r="H52" s="41">
        <f>H51+H32</f>
        <v>0</v>
      </c>
      <c r="I52" s="41">
        <f>I51+I32</f>
        <v>0</v>
      </c>
      <c r="J52" s="41">
        <f>J51+J32</f>
        <v>256803.56</v>
      </c>
      <c r="K52" s="45" t="s">
        <v>289</v>
      </c>
      <c r="L52" s="45" t="s">
        <v>289</v>
      </c>
      <c r="M52" s="8"/>
      <c r="N52" s="270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0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0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0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0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1537288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0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0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1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1537288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1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0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0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0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0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1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0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0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0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0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0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0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0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0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0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0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0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0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181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0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0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0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0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0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0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0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0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0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0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0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0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0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0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0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0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0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347.3</v>
      </c>
      <c r="G96" s="18"/>
      <c r="H96" s="18"/>
      <c r="I96" s="18"/>
      <c r="J96" s="18">
        <v>67.650000000000006</v>
      </c>
      <c r="K96" s="24" t="s">
        <v>289</v>
      </c>
      <c r="L96" s="24" t="s">
        <v>289</v>
      </c>
      <c r="M96" s="8"/>
      <c r="N96" s="270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14019.25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0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0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0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0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0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0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0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0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0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0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0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0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0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40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0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387.3</v>
      </c>
      <c r="G111" s="41">
        <f>SUM(G96:G110)</f>
        <v>14019.25</v>
      </c>
      <c r="H111" s="41">
        <f>SUM(H96:H110)</f>
        <v>0</v>
      </c>
      <c r="I111" s="41">
        <f>SUM(I96:I110)</f>
        <v>0</v>
      </c>
      <c r="J111" s="41">
        <f>SUM(J96:J110)</f>
        <v>67.650000000000006</v>
      </c>
      <c r="K111" s="45" t="s">
        <v>289</v>
      </c>
      <c r="L111" s="45" t="s">
        <v>289</v>
      </c>
      <c r="N111" s="181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1537675.3</v>
      </c>
      <c r="G112" s="41">
        <f>G60+G111</f>
        <v>14019.25</v>
      </c>
      <c r="H112" s="41">
        <f>H60+H79+H94+H111</f>
        <v>0</v>
      </c>
      <c r="I112" s="41">
        <f>I60+I111</f>
        <v>0</v>
      </c>
      <c r="J112" s="41">
        <f>J60+J111</f>
        <v>67.650000000000006</v>
      </c>
      <c r="K112" s="45" t="s">
        <v>289</v>
      </c>
      <c r="L112" s="45" t="s">
        <v>289</v>
      </c>
      <c r="M112" s="8"/>
      <c r="N112" s="270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0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0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0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0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/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0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651026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0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0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0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651026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0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0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0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0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0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0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0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0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0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0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0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348.38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0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0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0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0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0</v>
      </c>
      <c r="G136" s="41">
        <f>SUM(G123:G135)</f>
        <v>348.38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0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0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0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0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651026</v>
      </c>
      <c r="G140" s="41">
        <f>G121+SUM(G136:G137)</f>
        <v>348.38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0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0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0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0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0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0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0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0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0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0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0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0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0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0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18143.53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0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20453.349999999999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0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0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0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10790.05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0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26625.48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0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6437.91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0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0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6437.91</v>
      </c>
      <c r="G162" s="41">
        <f>SUM(G150:G161)</f>
        <v>10790.05</v>
      </c>
      <c r="H162" s="41">
        <f>SUM(H150:H161)</f>
        <v>65222.36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0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0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0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23815.14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0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0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0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0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30253.05</v>
      </c>
      <c r="G169" s="41">
        <f>G147+G162+SUM(G163:G168)</f>
        <v>10790.05</v>
      </c>
      <c r="H169" s="41">
        <f>H147+H162+SUM(H163:H168)</f>
        <v>65222.36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0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0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0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0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0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0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0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0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0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0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12288.93</v>
      </c>
      <c r="H179" s="18"/>
      <c r="I179" s="18"/>
      <c r="J179" s="18">
        <v>10000</v>
      </c>
      <c r="K179" s="24" t="s">
        <v>289</v>
      </c>
      <c r="L179" s="24" t="s">
        <v>289</v>
      </c>
      <c r="M179" s="8"/>
      <c r="N179" s="270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0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0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0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12288.93</v>
      </c>
      <c r="H183" s="41">
        <f>SUM(H179:H182)</f>
        <v>0</v>
      </c>
      <c r="I183" s="41">
        <f>SUM(I179:I182)</f>
        <v>0</v>
      </c>
      <c r="J183" s="41">
        <f>SUM(J179:J182)</f>
        <v>10000</v>
      </c>
      <c r="K183" s="45" t="s">
        <v>289</v>
      </c>
      <c r="L183" s="45" t="s">
        <v>289</v>
      </c>
      <c r="M183" s="8"/>
      <c r="N183" s="270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0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0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14000</v>
      </c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0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181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14000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181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0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0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0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14000</v>
      </c>
      <c r="G192" s="41">
        <f>G183+SUM(G188:G191)</f>
        <v>12288.93</v>
      </c>
      <c r="H192" s="41">
        <f>+H183+SUM(H188:H191)</f>
        <v>0</v>
      </c>
      <c r="I192" s="41">
        <f>I177+I183+SUM(I188:I191)</f>
        <v>0</v>
      </c>
      <c r="J192" s="41">
        <f>J183</f>
        <v>10000</v>
      </c>
      <c r="K192" s="45" t="s">
        <v>289</v>
      </c>
      <c r="L192" s="45" t="s">
        <v>289</v>
      </c>
      <c r="M192" s="8"/>
      <c r="N192" s="270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2232954.3499999996</v>
      </c>
      <c r="G193" s="47">
        <f>G112+G140+G169+G192</f>
        <v>37446.61</v>
      </c>
      <c r="H193" s="47">
        <f>H112+H140+H169+H192</f>
        <v>65222.36</v>
      </c>
      <c r="I193" s="47">
        <f>I112+I140+I169+I192</f>
        <v>0</v>
      </c>
      <c r="J193" s="47">
        <f>J112+J140+J192</f>
        <v>10067.65</v>
      </c>
      <c r="K193" s="45" t="s">
        <v>289</v>
      </c>
      <c r="L193" s="45" t="s">
        <v>289</v>
      </c>
      <c r="M193" s="8"/>
      <c r="N193" s="270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0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0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0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667280.23</v>
      </c>
      <c r="G197" s="18">
        <v>231333.8</v>
      </c>
      <c r="H197" s="18">
        <v>100</v>
      </c>
      <c r="I197" s="18">
        <v>20605.79</v>
      </c>
      <c r="J197" s="18">
        <v>34914.32</v>
      </c>
      <c r="K197" s="18"/>
      <c r="L197" s="19">
        <f>SUM(F197:K197)</f>
        <v>954234.14</v>
      </c>
      <c r="M197" s="8"/>
      <c r="N197" s="270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182943.39</v>
      </c>
      <c r="G198" s="18">
        <v>95400.960000000006</v>
      </c>
      <c r="H198" s="18">
        <v>2145</v>
      </c>
      <c r="I198" s="18">
        <v>670.84</v>
      </c>
      <c r="J198" s="18">
        <v>15.99</v>
      </c>
      <c r="K198" s="18"/>
      <c r="L198" s="19">
        <f>SUM(F198:K198)</f>
        <v>281176.18000000005</v>
      </c>
      <c r="M198" s="8"/>
      <c r="N198" s="270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0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2870</v>
      </c>
      <c r="G200" s="18">
        <v>680.57</v>
      </c>
      <c r="H200" s="18"/>
      <c r="I200" s="18"/>
      <c r="J200" s="18"/>
      <c r="K200" s="18">
        <v>733.26</v>
      </c>
      <c r="L200" s="19">
        <f>SUM(F200:K200)</f>
        <v>4283.83</v>
      </c>
      <c r="M200" s="8"/>
      <c r="N200" s="270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0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74399.240000000005</v>
      </c>
      <c r="G202" s="18">
        <v>23486.16</v>
      </c>
      <c r="H202" s="18">
        <v>88455.67</v>
      </c>
      <c r="I202" s="18">
        <v>389</v>
      </c>
      <c r="J202" s="18"/>
      <c r="K202" s="18"/>
      <c r="L202" s="19">
        <f t="shared" ref="L202:L208" si="0">SUM(F202:K202)</f>
        <v>186730.07</v>
      </c>
      <c r="M202" s="8"/>
      <c r="N202" s="270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68386.179999999993</v>
      </c>
      <c r="G203" s="18">
        <v>18607.75</v>
      </c>
      <c r="H203" s="18"/>
      <c r="I203" s="18">
        <v>4216.42</v>
      </c>
      <c r="J203" s="18"/>
      <c r="K203" s="18">
        <v>8205.2900000000009</v>
      </c>
      <c r="L203" s="19">
        <f t="shared" si="0"/>
        <v>99415.639999999985</v>
      </c>
      <c r="M203" s="8"/>
      <c r="N203" s="270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1850</v>
      </c>
      <c r="G204" s="18">
        <v>238.53</v>
      </c>
      <c r="H204" s="18">
        <v>150639.31</v>
      </c>
      <c r="I204" s="18"/>
      <c r="J204" s="18"/>
      <c r="K204" s="18">
        <v>4102.5</v>
      </c>
      <c r="L204" s="19">
        <f t="shared" si="0"/>
        <v>156830.34</v>
      </c>
      <c r="M204" s="8"/>
      <c r="N204" s="270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122466</v>
      </c>
      <c r="G205" s="18">
        <v>45416.24</v>
      </c>
      <c r="H205" s="18">
        <v>13289.74</v>
      </c>
      <c r="I205" s="18">
        <v>6729.85</v>
      </c>
      <c r="J205" s="18"/>
      <c r="K205" s="18"/>
      <c r="L205" s="19">
        <f t="shared" si="0"/>
        <v>187901.83</v>
      </c>
      <c r="M205" s="8"/>
      <c r="N205" s="270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0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64080.43</v>
      </c>
      <c r="G207" s="18">
        <v>28305.23</v>
      </c>
      <c r="H207" s="18">
        <v>50432.99</v>
      </c>
      <c r="I207" s="18">
        <v>76226.22</v>
      </c>
      <c r="J207" s="18">
        <v>3414.07</v>
      </c>
      <c r="K207" s="18"/>
      <c r="L207" s="19">
        <f t="shared" si="0"/>
        <v>222458.94</v>
      </c>
      <c r="M207" s="8"/>
      <c r="N207" s="270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135953.82999999999</v>
      </c>
      <c r="I208" s="18"/>
      <c r="J208" s="18"/>
      <c r="K208" s="18"/>
      <c r="L208" s="19">
        <f t="shared" si="0"/>
        <v>135953.82999999999</v>
      </c>
      <c r="M208" s="8"/>
      <c r="N208" s="270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0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0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1184275.47</v>
      </c>
      <c r="G211" s="41">
        <f t="shared" si="1"/>
        <v>443469.24</v>
      </c>
      <c r="H211" s="41">
        <f t="shared" si="1"/>
        <v>441016.53999999992</v>
      </c>
      <c r="I211" s="41">
        <f t="shared" si="1"/>
        <v>108838.12</v>
      </c>
      <c r="J211" s="41">
        <f t="shared" si="1"/>
        <v>38344.379999999997</v>
      </c>
      <c r="K211" s="41">
        <f t="shared" si="1"/>
        <v>13041.050000000001</v>
      </c>
      <c r="L211" s="41">
        <f t="shared" si="1"/>
        <v>2228984.8000000003</v>
      </c>
      <c r="M211" s="8"/>
      <c r="N211" s="270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0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0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0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0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0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0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0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0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0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0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0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0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0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0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0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0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0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0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0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0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0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0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0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0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0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0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0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0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0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0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0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0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0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0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0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0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0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0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0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0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0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0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0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0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0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1184275.47</v>
      </c>
      <c r="G257" s="41">
        <f t="shared" si="8"/>
        <v>443469.24</v>
      </c>
      <c r="H257" s="41">
        <f t="shared" si="8"/>
        <v>441016.53999999992</v>
      </c>
      <c r="I257" s="41">
        <f t="shared" si="8"/>
        <v>108838.12</v>
      </c>
      <c r="J257" s="41">
        <f t="shared" si="8"/>
        <v>38344.379999999997</v>
      </c>
      <c r="K257" s="41">
        <f t="shared" si="8"/>
        <v>13041.050000000001</v>
      </c>
      <c r="L257" s="41">
        <f t="shared" si="8"/>
        <v>2228984.8000000003</v>
      </c>
      <c r="M257" s="8"/>
      <c r="N257" s="270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0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0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0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181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181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12288.93</v>
      </c>
      <c r="L263" s="19">
        <f>SUM(F263:K263)</f>
        <v>12288.93</v>
      </c>
      <c r="N263" s="181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181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181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10000</v>
      </c>
      <c r="L266" s="19">
        <f t="shared" si="9"/>
        <v>10000</v>
      </c>
      <c r="N266" s="181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181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181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181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22288.93</v>
      </c>
      <c r="L270" s="41">
        <f t="shared" si="9"/>
        <v>22288.93</v>
      </c>
      <c r="N270" s="181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1184275.47</v>
      </c>
      <c r="G271" s="42">
        <f t="shared" si="11"/>
        <v>443469.24</v>
      </c>
      <c r="H271" s="42">
        <f t="shared" si="11"/>
        <v>441016.53999999992</v>
      </c>
      <c r="I271" s="42">
        <f t="shared" si="11"/>
        <v>108838.12</v>
      </c>
      <c r="J271" s="42">
        <f t="shared" si="11"/>
        <v>38344.379999999997</v>
      </c>
      <c r="K271" s="42">
        <f t="shared" si="11"/>
        <v>35329.980000000003</v>
      </c>
      <c r="L271" s="42">
        <f t="shared" si="11"/>
        <v>2251273.7300000004</v>
      </c>
      <c r="M271" s="8"/>
      <c r="N271" s="270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0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0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0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0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0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39800.800000000003</v>
      </c>
      <c r="G277" s="18">
        <v>2482.48</v>
      </c>
      <c r="H277" s="18"/>
      <c r="I277" s="18"/>
      <c r="J277" s="18"/>
      <c r="K277" s="18"/>
      <c r="L277" s="19">
        <f>SUM(F277:K277)</f>
        <v>42283.280000000006</v>
      </c>
      <c r="M277" s="8"/>
      <c r="N277" s="270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0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0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0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0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>
        <v>10403.82</v>
      </c>
      <c r="I282" s="18">
        <v>1399.52</v>
      </c>
      <c r="J282" s="18">
        <v>1486.81</v>
      </c>
      <c r="K282" s="18">
        <v>7014.74</v>
      </c>
      <c r="L282" s="19">
        <f t="shared" si="12"/>
        <v>20304.89</v>
      </c>
      <c r="M282" s="8"/>
      <c r="N282" s="270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>
        <v>2634.19</v>
      </c>
      <c r="L283" s="19">
        <f t="shared" si="12"/>
        <v>2634.19</v>
      </c>
      <c r="M283" s="8"/>
      <c r="N283" s="270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0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0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0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0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0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0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39800.800000000003</v>
      </c>
      <c r="G290" s="42">
        <f t="shared" si="13"/>
        <v>2482.48</v>
      </c>
      <c r="H290" s="42">
        <f t="shared" si="13"/>
        <v>10403.82</v>
      </c>
      <c r="I290" s="42">
        <f t="shared" si="13"/>
        <v>1399.52</v>
      </c>
      <c r="J290" s="42">
        <f t="shared" si="13"/>
        <v>1486.81</v>
      </c>
      <c r="K290" s="42">
        <f t="shared" si="13"/>
        <v>9648.93</v>
      </c>
      <c r="L290" s="41">
        <f t="shared" si="13"/>
        <v>65222.360000000008</v>
      </c>
      <c r="M290" s="8"/>
      <c r="N290" s="270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0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0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0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0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0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0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0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0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0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0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0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0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0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0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0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0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0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0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181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0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0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0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0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0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0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0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0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0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0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0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0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0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0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0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0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0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0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0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0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0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0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0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0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0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0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0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0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39800.800000000003</v>
      </c>
      <c r="G338" s="41">
        <f t="shared" si="20"/>
        <v>2482.48</v>
      </c>
      <c r="H338" s="41">
        <f t="shared" si="20"/>
        <v>10403.82</v>
      </c>
      <c r="I338" s="41">
        <f t="shared" si="20"/>
        <v>1399.52</v>
      </c>
      <c r="J338" s="41">
        <f t="shared" si="20"/>
        <v>1486.81</v>
      </c>
      <c r="K338" s="41">
        <f t="shared" si="20"/>
        <v>9648.93</v>
      </c>
      <c r="L338" s="41">
        <f t="shared" si="20"/>
        <v>65222.360000000008</v>
      </c>
      <c r="M338" s="8"/>
      <c r="N338" s="270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0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0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0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0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17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0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0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0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0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0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0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0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0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39800.800000000003</v>
      </c>
      <c r="G352" s="41">
        <f>G338</f>
        <v>2482.48</v>
      </c>
      <c r="H352" s="41">
        <f>H338</f>
        <v>10403.82</v>
      </c>
      <c r="I352" s="41">
        <f>I338</f>
        <v>1399.52</v>
      </c>
      <c r="J352" s="41">
        <f>J338</f>
        <v>1486.81</v>
      </c>
      <c r="K352" s="47">
        <f>K338+K351</f>
        <v>9648.93</v>
      </c>
      <c r="L352" s="41">
        <f>L338+L351</f>
        <v>65222.360000000008</v>
      </c>
      <c r="M352" s="52"/>
      <c r="N352" s="217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0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0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0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0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0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22016.71</v>
      </c>
      <c r="G358" s="18">
        <v>5991.08</v>
      </c>
      <c r="H358" s="18">
        <v>1670.13</v>
      </c>
      <c r="I358" s="18">
        <v>7768.69</v>
      </c>
      <c r="J358" s="18"/>
      <c r="K358" s="18"/>
      <c r="L358" s="13">
        <f>SUM(F358:K358)</f>
        <v>37446.61</v>
      </c>
      <c r="N358" s="181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0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0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0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22016.71</v>
      </c>
      <c r="G362" s="47">
        <f t="shared" si="22"/>
        <v>5991.08</v>
      </c>
      <c r="H362" s="47">
        <f t="shared" si="22"/>
        <v>1670.13</v>
      </c>
      <c r="I362" s="47">
        <f t="shared" si="22"/>
        <v>7768.69</v>
      </c>
      <c r="J362" s="47">
        <f t="shared" si="22"/>
        <v>0</v>
      </c>
      <c r="K362" s="47">
        <f t="shared" si="22"/>
        <v>0</v>
      </c>
      <c r="L362" s="47">
        <f t="shared" si="22"/>
        <v>37446.61</v>
      </c>
      <c r="M362" s="8"/>
      <c r="N362" s="270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0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0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0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0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6656</v>
      </c>
      <c r="G367" s="18"/>
      <c r="H367" s="18"/>
      <c r="I367" s="56">
        <f>SUM(F367:H367)</f>
        <v>6656</v>
      </c>
      <c r="J367" s="24" t="s">
        <v>289</v>
      </c>
      <c r="K367" s="24" t="s">
        <v>289</v>
      </c>
      <c r="L367" s="24" t="s">
        <v>289</v>
      </c>
      <c r="M367" s="8"/>
      <c r="N367" s="270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1112.69</v>
      </c>
      <c r="G368" s="63"/>
      <c r="H368" s="63"/>
      <c r="I368" s="56">
        <f>SUM(F368:H368)</f>
        <v>1112.69</v>
      </c>
      <c r="J368" s="24" t="s">
        <v>289</v>
      </c>
      <c r="K368" s="24" t="s">
        <v>289</v>
      </c>
      <c r="L368" s="24" t="s">
        <v>289</v>
      </c>
      <c r="M368" s="8"/>
      <c r="N368" s="270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7768.6900000000005</v>
      </c>
      <c r="G369" s="47">
        <f>SUM(G367:G368)</f>
        <v>0</v>
      </c>
      <c r="H369" s="47">
        <f>SUM(H367:H368)</f>
        <v>0</v>
      </c>
      <c r="I369" s="47">
        <f>SUM(I367:I368)</f>
        <v>7768.6900000000005</v>
      </c>
      <c r="J369" s="24" t="s">
        <v>289</v>
      </c>
      <c r="K369" s="24" t="s">
        <v>289</v>
      </c>
      <c r="L369" s="24" t="s">
        <v>289</v>
      </c>
      <c r="M369" s="8"/>
      <c r="N369" s="270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0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0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0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0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0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0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0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0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0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0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0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0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0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0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0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0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0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0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0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0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0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0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0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0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0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0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10000</v>
      </c>
      <c r="H396" s="18">
        <v>27.24</v>
      </c>
      <c r="I396" s="18"/>
      <c r="J396" s="24" t="s">
        <v>289</v>
      </c>
      <c r="K396" s="24" t="s">
        <v>289</v>
      </c>
      <c r="L396" s="56">
        <f t="shared" si="26"/>
        <v>10027.24</v>
      </c>
      <c r="M396" s="8"/>
      <c r="N396" s="270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34.04</v>
      </c>
      <c r="I397" s="18"/>
      <c r="J397" s="24" t="s">
        <v>289</v>
      </c>
      <c r="K397" s="24" t="s">
        <v>289</v>
      </c>
      <c r="L397" s="56">
        <f t="shared" si="26"/>
        <v>34.04</v>
      </c>
      <c r="M397" s="8"/>
      <c r="N397" s="270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0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>
        <v>6.37</v>
      </c>
      <c r="I399" s="18"/>
      <c r="J399" s="24" t="s">
        <v>289</v>
      </c>
      <c r="K399" s="24" t="s">
        <v>289</v>
      </c>
      <c r="L399" s="56">
        <f t="shared" si="26"/>
        <v>6.37</v>
      </c>
      <c r="M399" s="8"/>
      <c r="N399" s="270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0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10000</v>
      </c>
      <c r="H401" s="47">
        <f>SUM(H395:H400)</f>
        <v>67.650000000000006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10067.650000000001</v>
      </c>
      <c r="M401" s="8"/>
      <c r="N401" s="270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0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0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0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0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0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0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10000</v>
      </c>
      <c r="H408" s="47">
        <f>H393+H401+H407</f>
        <v>67.650000000000006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10067.650000000001</v>
      </c>
      <c r="M408" s="8"/>
      <c r="N408" s="270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0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0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0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0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0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17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0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0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0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0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0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0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>
        <v>14000</v>
      </c>
      <c r="L422" s="56">
        <f t="shared" si="29"/>
        <v>14000</v>
      </c>
      <c r="M422" s="8"/>
      <c r="N422" s="270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0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0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0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0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14000</v>
      </c>
      <c r="L427" s="47">
        <f t="shared" si="30"/>
        <v>14000</v>
      </c>
      <c r="M427" s="8"/>
      <c r="N427" s="270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181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0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0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14000</v>
      </c>
      <c r="L434" s="47">
        <f t="shared" si="32"/>
        <v>14000</v>
      </c>
      <c r="M434" s="8"/>
      <c r="N434" s="270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0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0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0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0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v>158811.5</v>
      </c>
      <c r="G439" s="18">
        <v>97992.06</v>
      </c>
      <c r="H439" s="18"/>
      <c r="I439" s="56">
        <f t="shared" ref="I439:I445" si="33">SUM(F439:H439)</f>
        <v>256803.56</v>
      </c>
      <c r="J439" s="24" t="s">
        <v>289</v>
      </c>
      <c r="K439" s="24" t="s">
        <v>289</v>
      </c>
      <c r="L439" s="24" t="s">
        <v>289</v>
      </c>
      <c r="M439" s="8"/>
      <c r="N439" s="270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0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0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0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0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0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0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158811.5</v>
      </c>
      <c r="G446" s="13">
        <f>SUM(G439:G445)</f>
        <v>97992.06</v>
      </c>
      <c r="H446" s="13">
        <f>SUM(H439:H445)</f>
        <v>0</v>
      </c>
      <c r="I446" s="13">
        <f>SUM(I439:I445)</f>
        <v>256803.56</v>
      </c>
      <c r="J446" s="24" t="s">
        <v>289</v>
      </c>
      <c r="K446" s="24" t="s">
        <v>289</v>
      </c>
      <c r="L446" s="24" t="s">
        <v>289</v>
      </c>
      <c r="M446" s="8"/>
      <c r="N446" s="270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0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0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0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0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0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0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0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0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0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0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17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158811.5</v>
      </c>
      <c r="G459" s="18">
        <v>97992.06</v>
      </c>
      <c r="H459" s="18"/>
      <c r="I459" s="56">
        <f t="shared" si="34"/>
        <v>256803.56</v>
      </c>
      <c r="J459" s="24" t="s">
        <v>289</v>
      </c>
      <c r="K459" s="24" t="s">
        <v>289</v>
      </c>
      <c r="L459" s="24" t="s">
        <v>289</v>
      </c>
      <c r="M459" s="52"/>
      <c r="N459" s="217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158811.5</v>
      </c>
      <c r="G460" s="83">
        <f>SUM(G454:G459)</f>
        <v>97992.06</v>
      </c>
      <c r="H460" s="83">
        <f>SUM(H454:H459)</f>
        <v>0</v>
      </c>
      <c r="I460" s="83">
        <f>SUM(I454:I459)</f>
        <v>256803.56</v>
      </c>
      <c r="J460" s="24" t="s">
        <v>289</v>
      </c>
      <c r="K460" s="24" t="s">
        <v>289</v>
      </c>
      <c r="L460" s="24" t="s">
        <v>289</v>
      </c>
      <c r="N460" s="217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158811.5</v>
      </c>
      <c r="G461" s="42">
        <f>G452+G460</f>
        <v>97992.06</v>
      </c>
      <c r="H461" s="42">
        <f>H452+H460</f>
        <v>0</v>
      </c>
      <c r="I461" s="42">
        <f>I452+I460</f>
        <v>256803.56</v>
      </c>
      <c r="J461" s="24" t="s">
        <v>289</v>
      </c>
      <c r="K461" s="24" t="s">
        <v>289</v>
      </c>
      <c r="L461" s="24" t="s">
        <v>289</v>
      </c>
      <c r="N461" s="217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17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17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17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40060.980000000003</v>
      </c>
      <c r="G465" s="18">
        <v>0</v>
      </c>
      <c r="H465" s="18">
        <v>0</v>
      </c>
      <c r="I465" s="18"/>
      <c r="J465" s="18">
        <v>260735.91</v>
      </c>
      <c r="K465" s="24" t="s">
        <v>289</v>
      </c>
      <c r="L465" s="24" t="s">
        <v>289</v>
      </c>
      <c r="N465" s="217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17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17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2232954.35</v>
      </c>
      <c r="G468" s="18">
        <v>37446.61</v>
      </c>
      <c r="H468" s="18">
        <v>65222.36</v>
      </c>
      <c r="I468" s="18"/>
      <c r="J468" s="18">
        <v>10067.65</v>
      </c>
      <c r="K468" s="24" t="s">
        <v>289</v>
      </c>
      <c r="L468" s="24" t="s">
        <v>289</v>
      </c>
      <c r="N468" s="217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17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2232954.35</v>
      </c>
      <c r="G470" s="53">
        <f>SUM(G468:G469)</f>
        <v>37446.61</v>
      </c>
      <c r="H470" s="53">
        <f>SUM(H468:H469)</f>
        <v>65222.36</v>
      </c>
      <c r="I470" s="53">
        <f>SUM(I468:I469)</f>
        <v>0</v>
      </c>
      <c r="J470" s="53">
        <f>SUM(J468:J469)</f>
        <v>10067.65</v>
      </c>
      <c r="K470" s="24" t="s">
        <v>289</v>
      </c>
      <c r="L470" s="24" t="s">
        <v>289</v>
      </c>
      <c r="N470" s="217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17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2251273.73</v>
      </c>
      <c r="G472" s="18">
        <v>37446.61</v>
      </c>
      <c r="H472" s="18">
        <v>65222.36</v>
      </c>
      <c r="I472" s="18"/>
      <c r="J472" s="18">
        <v>14000</v>
      </c>
      <c r="K472" s="24" t="s">
        <v>289</v>
      </c>
      <c r="L472" s="24" t="s">
        <v>289</v>
      </c>
      <c r="N472" s="217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17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2251273.73</v>
      </c>
      <c r="G474" s="53">
        <f>SUM(G472:G473)</f>
        <v>37446.61</v>
      </c>
      <c r="H474" s="53">
        <f>SUM(H472:H473)</f>
        <v>65222.36</v>
      </c>
      <c r="I474" s="53">
        <f>SUM(I472:I473)</f>
        <v>0</v>
      </c>
      <c r="J474" s="53">
        <f>SUM(J472:J473)</f>
        <v>14000</v>
      </c>
      <c r="K474" s="24" t="s">
        <v>289</v>
      </c>
      <c r="L474" s="24" t="s">
        <v>289</v>
      </c>
      <c r="N474" s="217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17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21741.600000000093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256803.56</v>
      </c>
      <c r="K476" s="24" t="s">
        <v>289</v>
      </c>
      <c r="L476" s="24" t="s">
        <v>289</v>
      </c>
      <c r="N476" s="217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17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17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17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17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17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17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17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17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17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17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17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17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17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17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17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17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17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17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17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17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17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17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17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17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17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17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17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17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17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17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17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17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17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17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17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>
        <v>35000</v>
      </c>
      <c r="G512" s="24" t="s">
        <v>289</v>
      </c>
      <c r="H512" s="18">
        <v>19250</v>
      </c>
      <c r="I512" s="24" t="s">
        <v>289</v>
      </c>
      <c r="J512" s="24" t="s">
        <v>289</v>
      </c>
      <c r="K512" s="24" t="s">
        <v>289</v>
      </c>
      <c r="L512" s="24" t="s">
        <v>289</v>
      </c>
      <c r="N512" s="217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>
        <v>2999825</v>
      </c>
      <c r="G513" s="24" t="s">
        <v>289</v>
      </c>
      <c r="H513" s="18">
        <v>1509431.93</v>
      </c>
      <c r="I513" s="24" t="s">
        <v>289</v>
      </c>
      <c r="J513" s="24" t="s">
        <v>289</v>
      </c>
      <c r="K513" s="24" t="s">
        <v>289</v>
      </c>
      <c r="L513" s="24" t="s">
        <v>289</v>
      </c>
      <c r="N513" s="217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>
        <v>95723.08</v>
      </c>
      <c r="G514" s="24" t="s">
        <v>289</v>
      </c>
      <c r="H514" s="18">
        <v>89486.52</v>
      </c>
      <c r="I514" s="24" t="s">
        <v>289</v>
      </c>
      <c r="J514" s="24" t="s">
        <v>289</v>
      </c>
      <c r="K514" s="24" t="s">
        <v>289</v>
      </c>
      <c r="L514" s="24" t="s">
        <v>289</v>
      </c>
      <c r="N514" s="217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17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>
        <v>57832.27</v>
      </c>
      <c r="J516" s="24" t="s">
        <v>289</v>
      </c>
      <c r="K516" s="24" t="s">
        <v>289</v>
      </c>
      <c r="L516" s="24" t="s">
        <v>289</v>
      </c>
      <c r="N516" s="217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3130548.08</v>
      </c>
      <c r="G517" s="42">
        <f>SUM(G511:G516)</f>
        <v>0</v>
      </c>
      <c r="H517" s="42">
        <f>SUM(H511:H516)</f>
        <v>1618168.45</v>
      </c>
      <c r="I517" s="42">
        <f>SUM(I511:I516)</f>
        <v>57832.27</v>
      </c>
      <c r="J517" s="24" t="s">
        <v>289</v>
      </c>
      <c r="K517" s="24" t="s">
        <v>289</v>
      </c>
      <c r="L517" s="24" t="s">
        <v>289</v>
      </c>
      <c r="N517" s="217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17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17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17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222744.19</v>
      </c>
      <c r="G521" s="18">
        <v>97883.44</v>
      </c>
      <c r="H521" s="18">
        <v>2145</v>
      </c>
      <c r="I521" s="18">
        <v>670.84</v>
      </c>
      <c r="J521" s="18">
        <v>15.99</v>
      </c>
      <c r="K521" s="18"/>
      <c r="L521" s="88">
        <f>SUM(F521:K521)</f>
        <v>323459.46000000002</v>
      </c>
      <c r="N521" s="217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17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17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222744.19</v>
      </c>
      <c r="G524" s="108">
        <f t="shared" ref="G524:L524" si="36">SUM(G521:G523)</f>
        <v>97883.44</v>
      </c>
      <c r="H524" s="108">
        <f t="shared" si="36"/>
        <v>2145</v>
      </c>
      <c r="I524" s="108">
        <f t="shared" si="36"/>
        <v>670.84</v>
      </c>
      <c r="J524" s="108">
        <f t="shared" si="36"/>
        <v>15.99</v>
      </c>
      <c r="K524" s="108">
        <f t="shared" si="36"/>
        <v>0</v>
      </c>
      <c r="L524" s="89">
        <f t="shared" si="36"/>
        <v>323459.46000000002</v>
      </c>
      <c r="N524" s="217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17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v>88047.89</v>
      </c>
      <c r="I526" s="18"/>
      <c r="J526" s="18"/>
      <c r="K526" s="18"/>
      <c r="L526" s="88">
        <f>SUM(F526:K526)</f>
        <v>88047.89</v>
      </c>
      <c r="M526" s="8"/>
      <c r="N526" s="270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0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0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88047.89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88047.89</v>
      </c>
      <c r="M529" s="8"/>
      <c r="N529" s="270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0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0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0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0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0</v>
      </c>
      <c r="M534" s="8"/>
      <c r="N534" s="270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0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0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0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0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0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0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7040.65</v>
      </c>
      <c r="I541" s="18"/>
      <c r="J541" s="18"/>
      <c r="K541" s="18"/>
      <c r="L541" s="88">
        <f>SUM(F541:K541)</f>
        <v>7040.65</v>
      </c>
      <c r="M541" s="8"/>
      <c r="N541" s="270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0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0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7040.65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7040.65</v>
      </c>
      <c r="M544" s="8"/>
      <c r="N544" s="270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222744.19</v>
      </c>
      <c r="G545" s="89">
        <f t="shared" ref="G545:L545" si="41">G524+G529+G534+G539+G544</f>
        <v>97883.44</v>
      </c>
      <c r="H545" s="89">
        <f t="shared" si="41"/>
        <v>97233.54</v>
      </c>
      <c r="I545" s="89">
        <f t="shared" si="41"/>
        <v>670.84</v>
      </c>
      <c r="J545" s="89">
        <f t="shared" si="41"/>
        <v>15.99</v>
      </c>
      <c r="K545" s="89">
        <f t="shared" si="41"/>
        <v>0</v>
      </c>
      <c r="L545" s="89">
        <f t="shared" si="41"/>
        <v>418548.00000000006</v>
      </c>
      <c r="M545" s="8"/>
      <c r="N545" s="270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0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0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0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323459.46000000002</v>
      </c>
      <c r="G549" s="87">
        <f>L526</f>
        <v>88047.89</v>
      </c>
      <c r="H549" s="87">
        <f>L531</f>
        <v>0</v>
      </c>
      <c r="I549" s="87">
        <f>L536</f>
        <v>0</v>
      </c>
      <c r="J549" s="87">
        <f>L541</f>
        <v>7040.65</v>
      </c>
      <c r="K549" s="87">
        <f>SUM(F549:J549)</f>
        <v>418548.00000000006</v>
      </c>
      <c r="L549" s="24" t="s">
        <v>289</v>
      </c>
      <c r="M549" s="8"/>
      <c r="N549" s="270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0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289</v>
      </c>
      <c r="M551" s="8"/>
      <c r="N551" s="270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323459.46000000002</v>
      </c>
      <c r="G552" s="89">
        <f t="shared" si="42"/>
        <v>88047.89</v>
      </c>
      <c r="H552" s="89">
        <f t="shared" si="42"/>
        <v>0</v>
      </c>
      <c r="I552" s="89">
        <f t="shared" si="42"/>
        <v>0</v>
      </c>
      <c r="J552" s="89">
        <f t="shared" si="42"/>
        <v>7040.65</v>
      </c>
      <c r="K552" s="89">
        <f t="shared" si="42"/>
        <v>418548.00000000006</v>
      </c>
      <c r="L552" s="24"/>
      <c r="M552" s="8"/>
      <c r="N552" s="270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0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0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0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0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0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0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0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0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0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0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0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0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0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0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>
        <v>15.99</v>
      </c>
      <c r="K567" s="18"/>
      <c r="L567" s="88">
        <f>SUM(F567:K567)</f>
        <v>15.99</v>
      </c>
      <c r="M567" s="8"/>
      <c r="N567" s="270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0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0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15.99</v>
      </c>
      <c r="K570" s="193">
        <f t="shared" si="45"/>
        <v>0</v>
      </c>
      <c r="L570" s="193">
        <f t="shared" si="45"/>
        <v>15.99</v>
      </c>
      <c r="M570" s="8"/>
      <c r="N570" s="270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15.99</v>
      </c>
      <c r="K571" s="89">
        <f t="shared" si="46"/>
        <v>0</v>
      </c>
      <c r="L571" s="89">
        <f t="shared" si="46"/>
        <v>15.99</v>
      </c>
      <c r="M571" s="8"/>
      <c r="N571" s="270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0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0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0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0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0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0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0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0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0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0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0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0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0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0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0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0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0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0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0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124058.18</v>
      </c>
      <c r="I591" s="18"/>
      <c r="J591" s="18"/>
      <c r="K591" s="104">
        <f t="shared" ref="K591:K597" si="48">SUM(H591:J591)</f>
        <v>124058.18</v>
      </c>
      <c r="L591" s="24" t="s">
        <v>289</v>
      </c>
      <c r="M591" s="8"/>
      <c r="N591" s="270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7040.65</v>
      </c>
      <c r="I592" s="18"/>
      <c r="J592" s="18"/>
      <c r="K592" s="104">
        <f t="shared" si="48"/>
        <v>7040.65</v>
      </c>
      <c r="L592" s="24" t="s">
        <v>289</v>
      </c>
      <c r="M592" s="8"/>
      <c r="N592" s="270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0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0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4855</v>
      </c>
      <c r="I595" s="18"/>
      <c r="J595" s="18"/>
      <c r="K595" s="104">
        <f t="shared" si="48"/>
        <v>4855</v>
      </c>
      <c r="L595" s="24" t="s">
        <v>289</v>
      </c>
      <c r="M595" s="8"/>
      <c r="N595" s="270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0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0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135953.82999999999</v>
      </c>
      <c r="I598" s="108">
        <f>SUM(I591:I597)</f>
        <v>0</v>
      </c>
      <c r="J598" s="108">
        <f>SUM(J591:J597)</f>
        <v>0</v>
      </c>
      <c r="K598" s="108">
        <f>SUM(K591:K597)</f>
        <v>135953.82999999999</v>
      </c>
      <c r="L598" s="24" t="s">
        <v>289</v>
      </c>
      <c r="M598" s="8"/>
      <c r="N598" s="270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0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0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0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0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0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39831.19</v>
      </c>
      <c r="I604" s="18"/>
      <c r="J604" s="18"/>
      <c r="K604" s="104">
        <f>SUM(H604:J604)</f>
        <v>39831.19</v>
      </c>
      <c r="L604" s="24" t="s">
        <v>289</v>
      </c>
      <c r="M604" s="8"/>
      <c r="N604" s="270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39831.19</v>
      </c>
      <c r="I605" s="108">
        <f>SUM(I602:I604)</f>
        <v>0</v>
      </c>
      <c r="J605" s="108">
        <f>SUM(J602:J604)</f>
        <v>0</v>
      </c>
      <c r="K605" s="108">
        <f>SUM(K602:K604)</f>
        <v>39831.19</v>
      </c>
      <c r="L605" s="24" t="s">
        <v>289</v>
      </c>
      <c r="M605" s="8"/>
      <c r="N605" s="270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0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0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0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0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0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5182.5</v>
      </c>
      <c r="G611" s="18">
        <v>1130.3</v>
      </c>
      <c r="H611" s="18"/>
      <c r="I611" s="18"/>
      <c r="J611" s="18"/>
      <c r="K611" s="18"/>
      <c r="L611" s="88">
        <f>SUM(F611:K611)</f>
        <v>6312.8</v>
      </c>
      <c r="M611" s="8"/>
      <c r="N611" s="270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0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0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5182.5</v>
      </c>
      <c r="G614" s="108">
        <f t="shared" si="49"/>
        <v>1130.3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6312.8</v>
      </c>
      <c r="M614" s="8"/>
      <c r="N614" s="270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45413.279999999999</v>
      </c>
      <c r="H617" s="109">
        <f>SUM(F52)</f>
        <v>45413.279999999999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800.00000000000023</v>
      </c>
      <c r="H618" s="109">
        <f>SUM(G52)</f>
        <v>800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0</v>
      </c>
      <c r="H619" s="109">
        <f>SUM(H52)</f>
        <v>0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256803.56</v>
      </c>
      <c r="H621" s="109">
        <f>SUM(J52)</f>
        <v>256803.56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21741.599999999999</v>
      </c>
      <c r="H622" s="109">
        <f>F476</f>
        <v>21741.600000000093</v>
      </c>
      <c r="I622" s="121" t="s">
        <v>101</v>
      </c>
      <c r="J622" s="109">
        <f t="shared" ref="J622:J655" si="50">G622-H622</f>
        <v>-9.4587448984384537E-11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256803.56</v>
      </c>
      <c r="H626" s="109">
        <f>J476</f>
        <v>256803.56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2232954.3499999996</v>
      </c>
      <c r="H627" s="104">
        <f>SUM(F468)</f>
        <v>2232954.35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37446.61</v>
      </c>
      <c r="H628" s="104">
        <f>SUM(G468)</f>
        <v>37446.61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65222.36</v>
      </c>
      <c r="H629" s="104">
        <f>SUM(H468)</f>
        <v>65222.36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10067.65</v>
      </c>
      <c r="H631" s="104">
        <f>SUM(J468)</f>
        <v>10067.65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2251273.7300000004</v>
      </c>
      <c r="H632" s="104">
        <f>SUM(F472)</f>
        <v>2251273.73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65222.360000000008</v>
      </c>
      <c r="H633" s="104">
        <f>SUM(H472)</f>
        <v>65222.36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7768.69</v>
      </c>
      <c r="H634" s="104">
        <f>I369</f>
        <v>7768.6900000000005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37446.61</v>
      </c>
      <c r="H635" s="104">
        <f>SUM(G472)</f>
        <v>37446.61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10067.650000000001</v>
      </c>
      <c r="H637" s="164">
        <f>SUM(J468)</f>
        <v>10067.65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14000</v>
      </c>
      <c r="H638" s="164">
        <f>SUM(J472)</f>
        <v>14000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158811.5</v>
      </c>
      <c r="H639" s="104">
        <f>SUM(F461)</f>
        <v>158811.5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97992.06</v>
      </c>
      <c r="H640" s="104">
        <f>SUM(G461)</f>
        <v>97992.06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256803.56</v>
      </c>
      <c r="H642" s="104">
        <f>SUM(I461)</f>
        <v>256803.56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67.650000000000006</v>
      </c>
      <c r="H644" s="104">
        <f>H408</f>
        <v>67.650000000000006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10000</v>
      </c>
      <c r="H645" s="104">
        <f>G408</f>
        <v>10000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10067.65</v>
      </c>
      <c r="H646" s="104">
        <f>L408</f>
        <v>10067.650000000001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135953.82999999999</v>
      </c>
      <c r="H647" s="104">
        <f>L208+L226+L244</f>
        <v>135953.82999999999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39831.19</v>
      </c>
      <c r="H648" s="104">
        <f>(J257+J338)-(J255+J336)</f>
        <v>39831.189999999995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135953.82999999999</v>
      </c>
      <c r="H649" s="104">
        <f>H598</f>
        <v>135953.82999999999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0</v>
      </c>
      <c r="H651" s="104">
        <f>J598</f>
        <v>0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12288.93</v>
      </c>
      <c r="H652" s="104">
        <f>K263+K345</f>
        <v>12288.93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10000</v>
      </c>
      <c r="H655" s="104">
        <f>K266+K347</f>
        <v>10000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2331653.77</v>
      </c>
      <c r="G660" s="19">
        <f>(L229+L309+L359)</f>
        <v>0</v>
      </c>
      <c r="H660" s="19">
        <f>(L247+L328+L360)</f>
        <v>0</v>
      </c>
      <c r="I660" s="19">
        <f>SUM(F660:H660)</f>
        <v>2331653.77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14019.25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14019.25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135953.82999999999</v>
      </c>
      <c r="G662" s="19">
        <f>(L226+L306)-(J226+J306)</f>
        <v>0</v>
      </c>
      <c r="H662" s="19">
        <f>(L244+L325)-(J244+J325)</f>
        <v>0</v>
      </c>
      <c r="I662" s="19">
        <f>SUM(F662:H662)</f>
        <v>135953.82999999999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46143.990000000005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46143.990000000005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2135536.7000000002</v>
      </c>
      <c r="G664" s="19">
        <f>G660-SUM(G661:G663)</f>
        <v>0</v>
      </c>
      <c r="H664" s="19">
        <f>H660-SUM(H661:H663)</f>
        <v>0</v>
      </c>
      <c r="I664" s="19">
        <f>I660-SUM(I661:I663)</f>
        <v>2135536.7000000002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105.35</v>
      </c>
      <c r="G665" s="248"/>
      <c r="H665" s="248"/>
      <c r="I665" s="19">
        <f>SUM(F665:H665)</f>
        <v>105.35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20270.88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20270.88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20270.88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20270.88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headings="1" gridLines="1" gridLinesSet="0"/>
  <pageMargins left="0.3" right="0.3" top="0.75" bottom="0.5" header="0.5" footer="0.5"/>
  <pageSetup scale="85" fitToHeight="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38" sqref="B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LAFAYETTE REGIONAL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5" t="s">
        <v>784</v>
      </c>
      <c r="B3" s="275"/>
      <c r="C3" s="275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4" t="s">
        <v>783</v>
      </c>
      <c r="C6" s="274"/>
    </row>
    <row r="7" spans="1:3" x14ac:dyDescent="0.2">
      <c r="A7" s="239" t="s">
        <v>786</v>
      </c>
      <c r="B7" s="272" t="s">
        <v>782</v>
      </c>
      <c r="C7" s="273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667280.23</v>
      </c>
      <c r="C9" s="229">
        <f>'DOE25'!G197+'DOE25'!G215+'DOE25'!G233+'DOE25'!G276+'DOE25'!G295+'DOE25'!G314</f>
        <v>231333.8</v>
      </c>
    </row>
    <row r="10" spans="1:3" x14ac:dyDescent="0.2">
      <c r="A10" t="s">
        <v>779</v>
      </c>
      <c r="B10" s="240">
        <v>641186.49</v>
      </c>
      <c r="C10" s="240">
        <v>220613.51</v>
      </c>
    </row>
    <row r="11" spans="1:3" x14ac:dyDescent="0.2">
      <c r="A11" t="s">
        <v>780</v>
      </c>
      <c r="B11" s="240">
        <v>13645.5</v>
      </c>
      <c r="C11" s="240">
        <v>9768</v>
      </c>
    </row>
    <row r="12" spans="1:3" x14ac:dyDescent="0.2">
      <c r="A12" t="s">
        <v>781</v>
      </c>
      <c r="B12" s="240">
        <v>12448.24</v>
      </c>
      <c r="C12" s="240">
        <v>952.29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667280.23</v>
      </c>
      <c r="C13" s="231">
        <f>SUM(C10:C12)</f>
        <v>231333.80000000002</v>
      </c>
    </row>
    <row r="14" spans="1:3" x14ac:dyDescent="0.2">
      <c r="B14" s="230"/>
      <c r="C14" s="230"/>
    </row>
    <row r="15" spans="1:3" x14ac:dyDescent="0.2">
      <c r="B15" s="274" t="s">
        <v>783</v>
      </c>
      <c r="C15" s="274"/>
    </row>
    <row r="16" spans="1:3" x14ac:dyDescent="0.2">
      <c r="A16" s="239" t="s">
        <v>787</v>
      </c>
      <c r="B16" s="272" t="s">
        <v>707</v>
      </c>
      <c r="C16" s="273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222744.19</v>
      </c>
      <c r="C18" s="229">
        <f>'DOE25'!G198+'DOE25'!G216+'DOE25'!G234+'DOE25'!G277+'DOE25'!G296+'DOE25'!G315</f>
        <v>97883.44</v>
      </c>
    </row>
    <row r="19" spans="1:3" x14ac:dyDescent="0.2">
      <c r="A19" t="s">
        <v>779</v>
      </c>
      <c r="B19" s="240">
        <v>140536.32000000001</v>
      </c>
      <c r="C19" s="240">
        <v>35446</v>
      </c>
    </row>
    <row r="20" spans="1:3" x14ac:dyDescent="0.2">
      <c r="A20" t="s">
        <v>780</v>
      </c>
      <c r="B20" s="240">
        <v>82207.87</v>
      </c>
      <c r="C20" s="240">
        <v>62437.440000000002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222744.19</v>
      </c>
      <c r="C22" s="231">
        <f>SUM(C19:C21)</f>
        <v>97883.44</v>
      </c>
    </row>
    <row r="23" spans="1:3" x14ac:dyDescent="0.2">
      <c r="B23" s="230"/>
      <c r="C23" s="230"/>
    </row>
    <row r="24" spans="1:3" x14ac:dyDescent="0.2">
      <c r="B24" s="274" t="s">
        <v>783</v>
      </c>
      <c r="C24" s="274"/>
    </row>
    <row r="25" spans="1:3" x14ac:dyDescent="0.2">
      <c r="A25" s="239" t="s">
        <v>788</v>
      </c>
      <c r="B25" s="272" t="s">
        <v>708</v>
      </c>
      <c r="C25" s="273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4" t="s">
        <v>783</v>
      </c>
      <c r="C33" s="274"/>
    </row>
    <row r="34" spans="1:3" x14ac:dyDescent="0.2">
      <c r="A34" s="239" t="s">
        <v>789</v>
      </c>
      <c r="B34" s="272" t="s">
        <v>709</v>
      </c>
      <c r="C34" s="273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2870</v>
      </c>
      <c r="C36" s="235">
        <f>'DOE25'!G200+'DOE25'!G218+'DOE25'!G236+'DOE25'!G279+'DOE25'!G298+'DOE25'!G317</f>
        <v>680.57</v>
      </c>
    </row>
    <row r="37" spans="1:3" x14ac:dyDescent="0.2">
      <c r="A37" t="s">
        <v>779</v>
      </c>
      <c r="B37" s="240">
        <v>2870</v>
      </c>
      <c r="C37" s="240">
        <v>680.57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2870</v>
      </c>
      <c r="C40" s="231">
        <f>SUM(C37:C39)</f>
        <v>680.57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4" t="s">
        <v>790</v>
      </c>
      <c r="B1" s="279"/>
      <c r="C1" s="279"/>
      <c r="D1" s="279"/>
      <c r="E1" s="279"/>
      <c r="F1" s="279"/>
      <c r="G1" s="279"/>
      <c r="H1" s="279"/>
      <c r="I1" s="181"/>
    </row>
    <row r="2" spans="1:9" x14ac:dyDescent="0.2">
      <c r="A2" s="33" t="s">
        <v>717</v>
      </c>
      <c r="B2" s="265" t="str">
        <f>'DOE25'!A2</f>
        <v>LAFAYETTE REGIONAL SCHOOL DISTRICT</v>
      </c>
      <c r="C2" s="181"/>
      <c r="D2" s="181" t="s">
        <v>792</v>
      </c>
      <c r="E2" s="181" t="s">
        <v>794</v>
      </c>
      <c r="F2" s="276" t="s">
        <v>821</v>
      </c>
      <c r="G2" s="277"/>
      <c r="H2" s="278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1239694.1500000001</v>
      </c>
      <c r="D5" s="20">
        <f>SUM('DOE25'!L197:L200)+SUM('DOE25'!L215:L218)+SUM('DOE25'!L233:L236)-F5-G5</f>
        <v>1204030.58</v>
      </c>
      <c r="E5" s="243"/>
      <c r="F5" s="255">
        <f>SUM('DOE25'!J197:J200)+SUM('DOE25'!J215:J218)+SUM('DOE25'!J233:J236)</f>
        <v>34930.31</v>
      </c>
      <c r="G5" s="53">
        <f>SUM('DOE25'!K197:K200)+SUM('DOE25'!K215:K218)+SUM('DOE25'!K233:K236)</f>
        <v>733.26</v>
      </c>
      <c r="H5" s="259"/>
    </row>
    <row r="6" spans="1:9" x14ac:dyDescent="0.2">
      <c r="A6" s="32">
        <v>2100</v>
      </c>
      <c r="B6" t="s">
        <v>801</v>
      </c>
      <c r="C6" s="245">
        <f t="shared" si="0"/>
        <v>186730.07</v>
      </c>
      <c r="D6" s="20">
        <f>'DOE25'!L202+'DOE25'!L220+'DOE25'!L238-F6-G6</f>
        <v>186730.07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99415.639999999985</v>
      </c>
      <c r="D7" s="20">
        <f>'DOE25'!L203+'DOE25'!L221+'DOE25'!L239-F7-G7</f>
        <v>91210.349999999977</v>
      </c>
      <c r="E7" s="243"/>
      <c r="F7" s="255">
        <f>'DOE25'!J203+'DOE25'!J221+'DOE25'!J239</f>
        <v>0</v>
      </c>
      <c r="G7" s="53">
        <f>'DOE25'!K203+'DOE25'!K221+'DOE25'!K239</f>
        <v>8205.2900000000009</v>
      </c>
      <c r="H7" s="259"/>
    </row>
    <row r="8" spans="1:9" x14ac:dyDescent="0.2">
      <c r="A8" s="32">
        <v>2300</v>
      </c>
      <c r="B8" t="s">
        <v>802</v>
      </c>
      <c r="C8" s="245">
        <f t="shared" si="0"/>
        <v>99034.4</v>
      </c>
      <c r="D8" s="243"/>
      <c r="E8" s="20">
        <f>'DOE25'!L204+'DOE25'!L222+'DOE25'!L240-F8-G8-D9-D11</f>
        <v>94931.9</v>
      </c>
      <c r="F8" s="255">
        <f>'DOE25'!J204+'DOE25'!J222+'DOE25'!J240</f>
        <v>0</v>
      </c>
      <c r="G8" s="53">
        <f>'DOE25'!K204+'DOE25'!K222+'DOE25'!K240</f>
        <v>4102.5</v>
      </c>
      <c r="H8" s="259"/>
    </row>
    <row r="9" spans="1:9" x14ac:dyDescent="0.2">
      <c r="A9" s="32">
        <v>2310</v>
      </c>
      <c r="B9" t="s">
        <v>818</v>
      </c>
      <c r="C9" s="245">
        <f t="shared" si="0"/>
        <v>33037.339999999997</v>
      </c>
      <c r="D9" s="244">
        <v>33037.339999999997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7010</v>
      </c>
      <c r="D10" s="243"/>
      <c r="E10" s="244">
        <v>7010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24758.6</v>
      </c>
      <c r="D11" s="244">
        <v>24758.6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187901.83</v>
      </c>
      <c r="D12" s="20">
        <f>'DOE25'!L205+'DOE25'!L223+'DOE25'!L241-F12-G12</f>
        <v>187901.83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222458.94</v>
      </c>
      <c r="D14" s="20">
        <f>'DOE25'!L207+'DOE25'!L225+'DOE25'!L243-F14-G14</f>
        <v>219044.87</v>
      </c>
      <c r="E14" s="243"/>
      <c r="F14" s="255">
        <f>'DOE25'!J207+'DOE25'!J225+'DOE25'!J243</f>
        <v>3414.07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135953.82999999999</v>
      </c>
      <c r="D15" s="20">
        <f>'DOE25'!L208+'DOE25'!L226+'DOE25'!L244-F15-G15</f>
        <v>135953.82999999999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30790.61</v>
      </c>
      <c r="D29" s="20">
        <f>'DOE25'!L358+'DOE25'!L359+'DOE25'!L360-'DOE25'!I367-F29-G29</f>
        <v>30790.61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65222.360000000008</v>
      </c>
      <c r="D31" s="20">
        <f>'DOE25'!L290+'DOE25'!L309+'DOE25'!L328+'DOE25'!L333+'DOE25'!L334+'DOE25'!L335-F31-G31</f>
        <v>54086.62000000001</v>
      </c>
      <c r="E31" s="243"/>
      <c r="F31" s="255">
        <f>'DOE25'!J290+'DOE25'!J309+'DOE25'!J328+'DOE25'!J333+'DOE25'!J334+'DOE25'!J335</f>
        <v>1486.81</v>
      </c>
      <c r="G31" s="53">
        <f>'DOE25'!K290+'DOE25'!K309+'DOE25'!K328+'DOE25'!K333+'DOE25'!K334+'DOE25'!K335</f>
        <v>9648.93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2167544.7000000002</v>
      </c>
      <c r="E33" s="246">
        <f>SUM(E5:E31)</f>
        <v>101941.9</v>
      </c>
      <c r="F33" s="246">
        <f>SUM(F5:F31)</f>
        <v>39831.189999999995</v>
      </c>
      <c r="G33" s="246">
        <f>SUM(G5:G31)</f>
        <v>22689.980000000003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101941.9</v>
      </c>
      <c r="E35" s="249"/>
    </row>
    <row r="36" spans="2:8" ht="12" thickTop="1" x14ac:dyDescent="0.2">
      <c r="B36" t="s">
        <v>815</v>
      </c>
      <c r="D36" s="20">
        <f>D33</f>
        <v>2167544.7000000002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LAFAYETTE REGIONAL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44111.28</v>
      </c>
      <c r="D8" s="95">
        <f>'DOE25'!G9</f>
        <v>-11992.34</v>
      </c>
      <c r="E8" s="95">
        <f>'DOE25'!H9</f>
        <v>-2164.5700000000002</v>
      </c>
      <c r="F8" s="95">
        <f>'DOE25'!I9</f>
        <v>0</v>
      </c>
      <c r="G8" s="95">
        <f>'DOE25'!J9</f>
        <v>256803.56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12288.93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503.41</v>
      </c>
      <c r="E12" s="95">
        <f>'DOE25'!H13</f>
        <v>2164.5700000000002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1302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45413.279999999999</v>
      </c>
      <c r="D18" s="41">
        <f>SUM(D8:D17)</f>
        <v>800.00000000000023</v>
      </c>
      <c r="E18" s="41">
        <f>SUM(E8:E17)</f>
        <v>0</v>
      </c>
      <c r="F18" s="41">
        <f>SUM(F8:F17)</f>
        <v>0</v>
      </c>
      <c r="G18" s="41">
        <f>SUM(G8:G17)</f>
        <v>256803.56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23671.68</v>
      </c>
      <c r="D23" s="95">
        <f>'DOE25'!G24</f>
        <v>800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23671.68</v>
      </c>
      <c r="D31" s="41">
        <f>SUM(D21:D30)</f>
        <v>800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256803.56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21741.599999999999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21741.599999999999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256803.56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45413.279999999999</v>
      </c>
      <c r="D51" s="41">
        <f>D50+D31</f>
        <v>800</v>
      </c>
      <c r="E51" s="41">
        <f>E50+E31</f>
        <v>0</v>
      </c>
      <c r="F51" s="41">
        <f>F50+F31</f>
        <v>0</v>
      </c>
      <c r="G51" s="41">
        <f>G50+G31</f>
        <v>256803.56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1537288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347.3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67.650000000000006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14019.25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40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387.3</v>
      </c>
      <c r="D62" s="130">
        <f>SUM(D57:D61)</f>
        <v>14019.25</v>
      </c>
      <c r="E62" s="130">
        <f>SUM(E57:E61)</f>
        <v>0</v>
      </c>
      <c r="F62" s="130">
        <f>SUM(F57:F61)</f>
        <v>0</v>
      </c>
      <c r="G62" s="130">
        <f>SUM(G57:G61)</f>
        <v>67.650000000000006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1537675.3</v>
      </c>
      <c r="D63" s="22">
        <f>D56+D62</f>
        <v>14019.25</v>
      </c>
      <c r="E63" s="22">
        <f>E56+E62</f>
        <v>0</v>
      </c>
      <c r="F63" s="22">
        <f>F56+F62</f>
        <v>0</v>
      </c>
      <c r="G63" s="22">
        <f>G56+G62</f>
        <v>67.650000000000006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0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651026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651026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348.38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348.38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651026</v>
      </c>
      <c r="D81" s="130">
        <f>SUM(D79:D80)+D78+D70</f>
        <v>348.38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6437.91</v>
      </c>
      <c r="D88" s="95">
        <f>SUM('DOE25'!G153:G161)</f>
        <v>10790.05</v>
      </c>
      <c r="E88" s="95">
        <f>SUM('DOE25'!H153:H161)</f>
        <v>65222.36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23815.14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30253.05</v>
      </c>
      <c r="D91" s="131">
        <f>SUM(D85:D90)</f>
        <v>10790.05</v>
      </c>
      <c r="E91" s="131">
        <f>SUM(E85:E90)</f>
        <v>65222.36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12288.93</v>
      </c>
      <c r="E96" s="95">
        <f>'DOE25'!H179</f>
        <v>0</v>
      </c>
      <c r="F96" s="95">
        <f>'DOE25'!I179</f>
        <v>0</v>
      </c>
      <c r="G96" s="95">
        <f>'DOE25'!J179</f>
        <v>10000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14000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14000</v>
      </c>
      <c r="D103" s="86">
        <f>SUM(D93:D102)</f>
        <v>12288.93</v>
      </c>
      <c r="E103" s="86">
        <f>SUM(E93:E102)</f>
        <v>0</v>
      </c>
      <c r="F103" s="86">
        <f>SUM(F93:F102)</f>
        <v>0</v>
      </c>
      <c r="G103" s="86">
        <f>SUM(G93:G102)</f>
        <v>10000</v>
      </c>
    </row>
    <row r="104" spans="1:7" ht="12.75" thickTop="1" thickBot="1" x14ac:dyDescent="0.25">
      <c r="A104" s="33" t="s">
        <v>765</v>
      </c>
      <c r="C104" s="86">
        <f>C63+C81+C91+C103</f>
        <v>2232954.3499999996</v>
      </c>
      <c r="D104" s="86">
        <f>D63+D81+D91+D103</f>
        <v>37446.61</v>
      </c>
      <c r="E104" s="86">
        <f>E63+E81+E91+E103</f>
        <v>65222.36</v>
      </c>
      <c r="F104" s="86">
        <f>F63+F81+F91+F103</f>
        <v>0</v>
      </c>
      <c r="G104" s="86">
        <f>G63+G81+G103</f>
        <v>10067.65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954234.14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281176.18000000005</v>
      </c>
      <c r="D110" s="24" t="s">
        <v>289</v>
      </c>
      <c r="E110" s="95">
        <f>('DOE25'!L277)+('DOE25'!L296)+('DOE25'!L315)</f>
        <v>42283.280000000006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4283.83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1239694.1500000001</v>
      </c>
      <c r="D115" s="86">
        <f>SUM(D109:D114)</f>
        <v>0</v>
      </c>
      <c r="E115" s="86">
        <f>SUM(E109:E114)</f>
        <v>42283.280000000006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186730.07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99415.639999999985</v>
      </c>
      <c r="D119" s="24" t="s">
        <v>289</v>
      </c>
      <c r="E119" s="95">
        <f>+('DOE25'!L282)+('DOE25'!L301)+('DOE25'!L320)</f>
        <v>20304.89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156830.34</v>
      </c>
      <c r="D120" s="24" t="s">
        <v>289</v>
      </c>
      <c r="E120" s="95">
        <f>+('DOE25'!L283)+('DOE25'!L302)+('DOE25'!L321)</f>
        <v>2634.19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187901.83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222458.94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135953.82999999999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37446.61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989290.64999999979</v>
      </c>
      <c r="D128" s="86">
        <f>SUM(D118:D127)</f>
        <v>37446.61</v>
      </c>
      <c r="E128" s="86">
        <f>SUM(E118:E127)</f>
        <v>22939.079999999998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14000</v>
      </c>
    </row>
    <row r="135" spans="1:7" x14ac:dyDescent="0.2">
      <c r="A135" t="s">
        <v>233</v>
      </c>
      <c r="B135" s="32" t="s">
        <v>234</v>
      </c>
      <c r="C135" s="95">
        <f>'DOE25'!L263</f>
        <v>12288.93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10067.650000000001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-67.650000000001455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22288.93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14000</v>
      </c>
    </row>
    <row r="145" spans="1:9" ht="12.75" thickTop="1" thickBot="1" x14ac:dyDescent="0.25">
      <c r="A145" s="33" t="s">
        <v>244</v>
      </c>
      <c r="C145" s="86">
        <f>(C115+C128+C144)</f>
        <v>2251273.73</v>
      </c>
      <c r="D145" s="86">
        <f>(D115+D128+D144)</f>
        <v>37446.61</v>
      </c>
      <c r="E145" s="86">
        <f>(E115+E128+E144)</f>
        <v>65222.36</v>
      </c>
      <c r="F145" s="86">
        <f>(F115+F128+F144)</f>
        <v>0</v>
      </c>
      <c r="G145" s="86">
        <f>(G115+G128+G144)</f>
        <v>14000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740</v>
      </c>
      <c r="B1" s="280"/>
      <c r="C1" s="280"/>
      <c r="D1" s="280"/>
    </row>
    <row r="2" spans="1:4" x14ac:dyDescent="0.2">
      <c r="A2" s="187" t="s">
        <v>717</v>
      </c>
      <c r="B2" s="186" t="str">
        <f>'DOE25'!A2</f>
        <v>LAFAYETTE REGIONAL SCHOOL DISTRICT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20271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20271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954234</v>
      </c>
      <c r="D10" s="182">
        <f>ROUND((C10/$C$28)*100,1)</f>
        <v>41.2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323459</v>
      </c>
      <c r="D11" s="182">
        <f>ROUND((C11/$C$28)*100,1)</f>
        <v>14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4284</v>
      </c>
      <c r="D13" s="182">
        <f>ROUND((C13/$C$28)*100,1)</f>
        <v>0.2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186730</v>
      </c>
      <c r="D15" s="182">
        <f t="shared" ref="D15:D27" si="0">ROUND((C15/$C$28)*100,1)</f>
        <v>8.1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119721</v>
      </c>
      <c r="D16" s="182">
        <f t="shared" si="0"/>
        <v>5.2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159465</v>
      </c>
      <c r="D17" s="182">
        <f t="shared" si="0"/>
        <v>6.9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187902</v>
      </c>
      <c r="D18" s="182">
        <f t="shared" si="0"/>
        <v>8.1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222459</v>
      </c>
      <c r="D20" s="182">
        <f t="shared" si="0"/>
        <v>9.6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135954</v>
      </c>
      <c r="D21" s="182">
        <f t="shared" si="0"/>
        <v>5.9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23427.75</v>
      </c>
      <c r="D27" s="182">
        <f t="shared" si="0"/>
        <v>1</v>
      </c>
    </row>
    <row r="28" spans="1:4" x14ac:dyDescent="0.2">
      <c r="B28" s="187" t="s">
        <v>723</v>
      </c>
      <c r="C28" s="180">
        <f>SUM(C10:C27)</f>
        <v>2317635.75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2317635.75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1537288</v>
      </c>
      <c r="D35" s="182">
        <f t="shared" ref="D35:D40" si="1">ROUND((C35/$C$41)*100,1)</f>
        <v>67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454.94999999995343</v>
      </c>
      <c r="D36" s="182">
        <f t="shared" si="1"/>
        <v>0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651026</v>
      </c>
      <c r="D37" s="182">
        <f t="shared" si="1"/>
        <v>28.4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348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106265</v>
      </c>
      <c r="D39" s="182">
        <f t="shared" si="1"/>
        <v>4.5999999999999996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2295381.9500000002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5" t="s">
        <v>770</v>
      </c>
      <c r="B1" s="286"/>
      <c r="C1" s="286"/>
      <c r="D1" s="286"/>
      <c r="E1" s="286"/>
      <c r="F1" s="286"/>
      <c r="G1" s="286"/>
      <c r="H1" s="286"/>
      <c r="I1" s="286"/>
      <c r="J1" s="213"/>
      <c r="K1" s="213"/>
      <c r="L1" s="213"/>
      <c r="M1" s="214"/>
    </row>
    <row r="2" spans="1:26" ht="12.75" x14ac:dyDescent="0.2">
      <c r="A2" s="291" t="s">
        <v>767</v>
      </c>
      <c r="B2" s="292"/>
      <c r="C2" s="292"/>
      <c r="D2" s="292"/>
      <c r="E2" s="292"/>
      <c r="F2" s="289" t="str">
        <f>'DOE25'!A2</f>
        <v>LAFAYETTE REGIONAL SCHOOL DISTRICT</v>
      </c>
      <c r="G2" s="290"/>
      <c r="H2" s="290"/>
      <c r="I2" s="290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7" t="s">
        <v>771</v>
      </c>
      <c r="D3" s="287"/>
      <c r="E3" s="287"/>
      <c r="F3" s="287"/>
      <c r="G3" s="287"/>
      <c r="H3" s="287"/>
      <c r="I3" s="287"/>
      <c r="J3" s="287"/>
      <c r="K3" s="287"/>
      <c r="L3" s="287"/>
      <c r="M3" s="288"/>
    </row>
    <row r="4" spans="1:26" x14ac:dyDescent="0.2">
      <c r="A4" s="218"/>
      <c r="B4" s="219"/>
      <c r="C4" s="282"/>
      <c r="D4" s="282"/>
      <c r="E4" s="282"/>
      <c r="F4" s="282"/>
      <c r="G4" s="282"/>
      <c r="H4" s="282"/>
      <c r="I4" s="282"/>
      <c r="J4" s="282"/>
      <c r="K4" s="282"/>
      <c r="L4" s="282"/>
      <c r="M4" s="283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3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2"/>
      <c r="D6" s="282"/>
      <c r="E6" s="282"/>
      <c r="F6" s="282"/>
      <c r="G6" s="282"/>
      <c r="H6" s="282"/>
      <c r="I6" s="282"/>
      <c r="J6" s="282"/>
      <c r="K6" s="282"/>
      <c r="L6" s="282"/>
      <c r="M6" s="283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2"/>
      <c r="D7" s="282"/>
      <c r="E7" s="282"/>
      <c r="F7" s="282"/>
      <c r="G7" s="282"/>
      <c r="H7" s="282"/>
      <c r="I7" s="282"/>
      <c r="J7" s="282"/>
      <c r="K7" s="282"/>
      <c r="L7" s="282"/>
      <c r="M7" s="283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2"/>
      <c r="D8" s="282"/>
      <c r="E8" s="282"/>
      <c r="F8" s="282"/>
      <c r="G8" s="282"/>
      <c r="H8" s="282"/>
      <c r="I8" s="282"/>
      <c r="J8" s="282"/>
      <c r="K8" s="282"/>
      <c r="L8" s="282"/>
      <c r="M8" s="283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3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2"/>
      <c r="D10" s="282"/>
      <c r="E10" s="282"/>
      <c r="F10" s="282"/>
      <c r="G10" s="282"/>
      <c r="H10" s="282"/>
      <c r="I10" s="282"/>
      <c r="J10" s="282"/>
      <c r="K10" s="282"/>
      <c r="L10" s="282"/>
      <c r="M10" s="283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2"/>
      <c r="D11" s="282"/>
      <c r="E11" s="282"/>
      <c r="F11" s="282"/>
      <c r="G11" s="282"/>
      <c r="H11" s="282"/>
      <c r="I11" s="282"/>
      <c r="J11" s="282"/>
      <c r="K11" s="282"/>
      <c r="L11" s="282"/>
      <c r="M11" s="283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2"/>
      <c r="D12" s="282"/>
      <c r="E12" s="282"/>
      <c r="F12" s="282"/>
      <c r="G12" s="282"/>
      <c r="H12" s="282"/>
      <c r="I12" s="282"/>
      <c r="J12" s="282"/>
      <c r="K12" s="282"/>
      <c r="L12" s="282"/>
      <c r="M12" s="283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2"/>
      <c r="D13" s="282"/>
      <c r="E13" s="282"/>
      <c r="F13" s="282"/>
      <c r="G13" s="282"/>
      <c r="H13" s="282"/>
      <c r="I13" s="282"/>
      <c r="J13" s="282"/>
      <c r="K13" s="282"/>
      <c r="L13" s="282"/>
      <c r="M13" s="283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2"/>
      <c r="D14" s="282"/>
      <c r="E14" s="282"/>
      <c r="F14" s="282"/>
      <c r="G14" s="282"/>
      <c r="H14" s="282"/>
      <c r="I14" s="282"/>
      <c r="J14" s="282"/>
      <c r="K14" s="282"/>
      <c r="L14" s="282"/>
      <c r="M14" s="283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2"/>
      <c r="D15" s="282"/>
      <c r="E15" s="282"/>
      <c r="F15" s="282"/>
      <c r="G15" s="282"/>
      <c r="H15" s="282"/>
      <c r="I15" s="282"/>
      <c r="J15" s="282"/>
      <c r="K15" s="282"/>
      <c r="L15" s="282"/>
      <c r="M15" s="283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2"/>
      <c r="D16" s="282"/>
      <c r="E16" s="282"/>
      <c r="F16" s="282"/>
      <c r="G16" s="282"/>
      <c r="H16" s="282"/>
      <c r="I16" s="282"/>
      <c r="J16" s="282"/>
      <c r="K16" s="282"/>
      <c r="L16" s="282"/>
      <c r="M16" s="283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2"/>
      <c r="D17" s="282"/>
      <c r="E17" s="282"/>
      <c r="F17" s="282"/>
      <c r="G17" s="282"/>
      <c r="H17" s="282"/>
      <c r="I17" s="282"/>
      <c r="J17" s="282"/>
      <c r="K17" s="282"/>
      <c r="L17" s="282"/>
      <c r="M17" s="283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2"/>
      <c r="D18" s="282"/>
      <c r="E18" s="282"/>
      <c r="F18" s="282"/>
      <c r="G18" s="282"/>
      <c r="H18" s="282"/>
      <c r="I18" s="282"/>
      <c r="J18" s="282"/>
      <c r="K18" s="282"/>
      <c r="L18" s="282"/>
      <c r="M18" s="283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2"/>
      <c r="D19" s="282"/>
      <c r="E19" s="282"/>
      <c r="F19" s="282"/>
      <c r="G19" s="282"/>
      <c r="H19" s="282"/>
      <c r="I19" s="282"/>
      <c r="J19" s="282"/>
      <c r="K19" s="282"/>
      <c r="L19" s="282"/>
      <c r="M19" s="283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2"/>
      <c r="D20" s="282"/>
      <c r="E20" s="282"/>
      <c r="F20" s="282"/>
      <c r="G20" s="282"/>
      <c r="H20" s="282"/>
      <c r="I20" s="282"/>
      <c r="J20" s="282"/>
      <c r="K20" s="282"/>
      <c r="L20" s="282"/>
      <c r="M20" s="283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2"/>
      <c r="D21" s="282"/>
      <c r="E21" s="282"/>
      <c r="F21" s="282"/>
      <c r="G21" s="282"/>
      <c r="H21" s="282"/>
      <c r="I21" s="282"/>
      <c r="J21" s="282"/>
      <c r="K21" s="282"/>
      <c r="L21" s="282"/>
      <c r="M21" s="283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2"/>
      <c r="D22" s="282"/>
      <c r="E22" s="282"/>
      <c r="F22" s="282"/>
      <c r="G22" s="282"/>
      <c r="H22" s="282"/>
      <c r="I22" s="282"/>
      <c r="J22" s="282"/>
      <c r="K22" s="282"/>
      <c r="L22" s="282"/>
      <c r="M22" s="283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2"/>
      <c r="D23" s="282"/>
      <c r="E23" s="282"/>
      <c r="F23" s="282"/>
      <c r="G23" s="282"/>
      <c r="H23" s="282"/>
      <c r="I23" s="282"/>
      <c r="J23" s="282"/>
      <c r="K23" s="282"/>
      <c r="L23" s="282"/>
      <c r="M23" s="283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2"/>
      <c r="D24" s="282"/>
      <c r="E24" s="282"/>
      <c r="F24" s="282"/>
      <c r="G24" s="282"/>
      <c r="H24" s="282"/>
      <c r="I24" s="282"/>
      <c r="J24" s="282"/>
      <c r="K24" s="282"/>
      <c r="L24" s="282"/>
      <c r="M24" s="283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2"/>
      <c r="D25" s="282"/>
      <c r="E25" s="282"/>
      <c r="F25" s="282"/>
      <c r="G25" s="282"/>
      <c r="H25" s="282"/>
      <c r="I25" s="282"/>
      <c r="J25" s="282"/>
      <c r="K25" s="282"/>
      <c r="L25" s="282"/>
      <c r="M25" s="283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2"/>
      <c r="D26" s="282"/>
      <c r="E26" s="282"/>
      <c r="F26" s="282"/>
      <c r="G26" s="282"/>
      <c r="H26" s="282"/>
      <c r="I26" s="282"/>
      <c r="J26" s="282"/>
      <c r="K26" s="282"/>
      <c r="L26" s="282"/>
      <c r="M26" s="283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2"/>
      <c r="D27" s="282"/>
      <c r="E27" s="282"/>
      <c r="F27" s="282"/>
      <c r="G27" s="282"/>
      <c r="H27" s="282"/>
      <c r="I27" s="282"/>
      <c r="J27" s="282"/>
      <c r="K27" s="282"/>
      <c r="L27" s="282"/>
      <c r="M27" s="283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2"/>
      <c r="D28" s="282"/>
      <c r="E28" s="282"/>
      <c r="F28" s="282"/>
      <c r="G28" s="282"/>
      <c r="H28" s="282"/>
      <c r="I28" s="282"/>
      <c r="J28" s="282"/>
      <c r="K28" s="282"/>
      <c r="L28" s="282"/>
      <c r="M28" s="283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2"/>
      <c r="D29" s="282"/>
      <c r="E29" s="282"/>
      <c r="F29" s="282"/>
      <c r="G29" s="282"/>
      <c r="H29" s="282"/>
      <c r="I29" s="282"/>
      <c r="J29" s="282"/>
      <c r="K29" s="282"/>
      <c r="L29" s="282"/>
      <c r="M29" s="283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1"/>
      <c r="AD29" s="281"/>
      <c r="AE29" s="281"/>
      <c r="AF29" s="281"/>
      <c r="AG29" s="281"/>
      <c r="AH29" s="281"/>
      <c r="AI29" s="281"/>
      <c r="AJ29" s="281"/>
      <c r="AK29" s="281"/>
      <c r="AL29" s="281"/>
      <c r="AM29" s="281"/>
      <c r="AN29" s="207"/>
      <c r="AO29" s="207"/>
      <c r="AP29" s="281"/>
      <c r="AQ29" s="281"/>
      <c r="AR29" s="281"/>
      <c r="AS29" s="281"/>
      <c r="AT29" s="281"/>
      <c r="AU29" s="281"/>
      <c r="AV29" s="281"/>
      <c r="AW29" s="281"/>
      <c r="AX29" s="281"/>
      <c r="AY29" s="281"/>
      <c r="AZ29" s="281"/>
      <c r="BA29" s="207"/>
      <c r="BB29" s="207"/>
      <c r="BC29" s="281"/>
      <c r="BD29" s="281"/>
      <c r="BE29" s="281"/>
      <c r="BF29" s="281"/>
      <c r="BG29" s="281"/>
      <c r="BH29" s="281"/>
      <c r="BI29" s="281"/>
      <c r="BJ29" s="281"/>
      <c r="BK29" s="281"/>
      <c r="BL29" s="281"/>
      <c r="BM29" s="281"/>
      <c r="BN29" s="207"/>
      <c r="BO29" s="207"/>
      <c r="BP29" s="281"/>
      <c r="BQ29" s="281"/>
      <c r="BR29" s="281"/>
      <c r="BS29" s="281"/>
      <c r="BT29" s="281"/>
      <c r="BU29" s="281"/>
      <c r="BV29" s="281"/>
      <c r="BW29" s="281"/>
      <c r="BX29" s="281"/>
      <c r="BY29" s="281"/>
      <c r="BZ29" s="281"/>
      <c r="CA29" s="207"/>
      <c r="CB29" s="207"/>
      <c r="CC29" s="281"/>
      <c r="CD29" s="281"/>
      <c r="CE29" s="281"/>
      <c r="CF29" s="281"/>
      <c r="CG29" s="281"/>
      <c r="CH29" s="281"/>
      <c r="CI29" s="281"/>
      <c r="CJ29" s="281"/>
      <c r="CK29" s="281"/>
      <c r="CL29" s="281"/>
      <c r="CM29" s="281"/>
      <c r="CN29" s="207"/>
      <c r="CO29" s="207"/>
      <c r="CP29" s="281"/>
      <c r="CQ29" s="281"/>
      <c r="CR29" s="281"/>
      <c r="CS29" s="281"/>
      <c r="CT29" s="281"/>
      <c r="CU29" s="281"/>
      <c r="CV29" s="281"/>
      <c r="CW29" s="281"/>
      <c r="CX29" s="281"/>
      <c r="CY29" s="281"/>
      <c r="CZ29" s="281"/>
      <c r="DA29" s="207"/>
      <c r="DB29" s="207"/>
      <c r="DC29" s="281"/>
      <c r="DD29" s="281"/>
      <c r="DE29" s="281"/>
      <c r="DF29" s="281"/>
      <c r="DG29" s="281"/>
      <c r="DH29" s="281"/>
      <c r="DI29" s="281"/>
      <c r="DJ29" s="281"/>
      <c r="DK29" s="281"/>
      <c r="DL29" s="281"/>
      <c r="DM29" s="281"/>
      <c r="DN29" s="207"/>
      <c r="DO29" s="207"/>
      <c r="DP29" s="281"/>
      <c r="DQ29" s="281"/>
      <c r="DR29" s="281"/>
      <c r="DS29" s="281"/>
      <c r="DT29" s="281"/>
      <c r="DU29" s="281"/>
      <c r="DV29" s="281"/>
      <c r="DW29" s="281"/>
      <c r="DX29" s="281"/>
      <c r="DY29" s="281"/>
      <c r="DZ29" s="281"/>
      <c r="EA29" s="207"/>
      <c r="EB29" s="207"/>
      <c r="EC29" s="281"/>
      <c r="ED29" s="281"/>
      <c r="EE29" s="281"/>
      <c r="EF29" s="281"/>
      <c r="EG29" s="281"/>
      <c r="EH29" s="281"/>
      <c r="EI29" s="281"/>
      <c r="EJ29" s="281"/>
      <c r="EK29" s="281"/>
      <c r="EL29" s="281"/>
      <c r="EM29" s="281"/>
      <c r="EN29" s="207"/>
      <c r="EO29" s="207"/>
      <c r="EP29" s="281"/>
      <c r="EQ29" s="281"/>
      <c r="ER29" s="281"/>
      <c r="ES29" s="281"/>
      <c r="ET29" s="281"/>
      <c r="EU29" s="281"/>
      <c r="EV29" s="281"/>
      <c r="EW29" s="281"/>
      <c r="EX29" s="281"/>
      <c r="EY29" s="281"/>
      <c r="EZ29" s="281"/>
      <c r="FA29" s="207"/>
      <c r="FB29" s="207"/>
      <c r="FC29" s="281"/>
      <c r="FD29" s="281"/>
      <c r="FE29" s="281"/>
      <c r="FF29" s="281"/>
      <c r="FG29" s="281"/>
      <c r="FH29" s="281"/>
      <c r="FI29" s="281"/>
      <c r="FJ29" s="281"/>
      <c r="FK29" s="281"/>
      <c r="FL29" s="281"/>
      <c r="FM29" s="281"/>
      <c r="FN29" s="207"/>
      <c r="FO29" s="207"/>
      <c r="FP29" s="281"/>
      <c r="FQ29" s="281"/>
      <c r="FR29" s="281"/>
      <c r="FS29" s="281"/>
      <c r="FT29" s="281"/>
      <c r="FU29" s="281"/>
      <c r="FV29" s="281"/>
      <c r="FW29" s="281"/>
      <c r="FX29" s="281"/>
      <c r="FY29" s="281"/>
      <c r="FZ29" s="281"/>
      <c r="GA29" s="207"/>
      <c r="GB29" s="207"/>
      <c r="GC29" s="281"/>
      <c r="GD29" s="281"/>
      <c r="GE29" s="281"/>
      <c r="GF29" s="281"/>
      <c r="GG29" s="281"/>
      <c r="GH29" s="281"/>
      <c r="GI29" s="281"/>
      <c r="GJ29" s="281"/>
      <c r="GK29" s="281"/>
      <c r="GL29" s="281"/>
      <c r="GM29" s="281"/>
      <c r="GN29" s="207"/>
      <c r="GO29" s="207"/>
      <c r="GP29" s="281"/>
      <c r="GQ29" s="281"/>
      <c r="GR29" s="281"/>
      <c r="GS29" s="281"/>
      <c r="GT29" s="281"/>
      <c r="GU29" s="281"/>
      <c r="GV29" s="281"/>
      <c r="GW29" s="281"/>
      <c r="GX29" s="281"/>
      <c r="GY29" s="281"/>
      <c r="GZ29" s="281"/>
      <c r="HA29" s="207"/>
      <c r="HB29" s="207"/>
      <c r="HC29" s="281"/>
      <c r="HD29" s="281"/>
      <c r="HE29" s="281"/>
      <c r="HF29" s="281"/>
      <c r="HG29" s="281"/>
      <c r="HH29" s="281"/>
      <c r="HI29" s="281"/>
      <c r="HJ29" s="281"/>
      <c r="HK29" s="281"/>
      <c r="HL29" s="281"/>
      <c r="HM29" s="281"/>
      <c r="HN29" s="207"/>
      <c r="HO29" s="207"/>
      <c r="HP29" s="281"/>
      <c r="HQ29" s="281"/>
      <c r="HR29" s="281"/>
      <c r="HS29" s="281"/>
      <c r="HT29" s="281"/>
      <c r="HU29" s="281"/>
      <c r="HV29" s="281"/>
      <c r="HW29" s="281"/>
      <c r="HX29" s="281"/>
      <c r="HY29" s="281"/>
      <c r="HZ29" s="281"/>
      <c r="IA29" s="207"/>
      <c r="IB29" s="207"/>
      <c r="IC29" s="281"/>
      <c r="ID29" s="281"/>
      <c r="IE29" s="281"/>
      <c r="IF29" s="281"/>
      <c r="IG29" s="281"/>
      <c r="IH29" s="281"/>
      <c r="II29" s="281"/>
      <c r="IJ29" s="281"/>
      <c r="IK29" s="281"/>
      <c r="IL29" s="281"/>
      <c r="IM29" s="281"/>
      <c r="IN29" s="207"/>
      <c r="IO29" s="207"/>
      <c r="IP29" s="281"/>
      <c r="IQ29" s="281"/>
      <c r="IR29" s="281"/>
      <c r="IS29" s="281"/>
      <c r="IT29" s="281"/>
      <c r="IU29" s="281"/>
      <c r="IV29" s="281"/>
    </row>
    <row r="30" spans="1:256" x14ac:dyDescent="0.2">
      <c r="A30" s="218"/>
      <c r="B30" s="219"/>
      <c r="C30" s="282"/>
      <c r="D30" s="282"/>
      <c r="E30" s="282"/>
      <c r="F30" s="282"/>
      <c r="G30" s="282"/>
      <c r="H30" s="282"/>
      <c r="I30" s="282"/>
      <c r="J30" s="282"/>
      <c r="K30" s="282"/>
      <c r="L30" s="282"/>
      <c r="M30" s="283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1"/>
      <c r="AD30" s="281"/>
      <c r="AE30" s="281"/>
      <c r="AF30" s="281"/>
      <c r="AG30" s="281"/>
      <c r="AH30" s="281"/>
      <c r="AI30" s="281"/>
      <c r="AJ30" s="281"/>
      <c r="AK30" s="281"/>
      <c r="AL30" s="281"/>
      <c r="AM30" s="281"/>
      <c r="AN30" s="207"/>
      <c r="AO30" s="207"/>
      <c r="AP30" s="281"/>
      <c r="AQ30" s="281"/>
      <c r="AR30" s="281"/>
      <c r="AS30" s="281"/>
      <c r="AT30" s="281"/>
      <c r="AU30" s="281"/>
      <c r="AV30" s="281"/>
      <c r="AW30" s="281"/>
      <c r="AX30" s="281"/>
      <c r="AY30" s="281"/>
      <c r="AZ30" s="281"/>
      <c r="BA30" s="207"/>
      <c r="BB30" s="207"/>
      <c r="BC30" s="281"/>
      <c r="BD30" s="281"/>
      <c r="BE30" s="281"/>
      <c r="BF30" s="281"/>
      <c r="BG30" s="281"/>
      <c r="BH30" s="281"/>
      <c r="BI30" s="281"/>
      <c r="BJ30" s="281"/>
      <c r="BK30" s="281"/>
      <c r="BL30" s="281"/>
      <c r="BM30" s="281"/>
      <c r="BN30" s="207"/>
      <c r="BO30" s="207"/>
      <c r="BP30" s="281"/>
      <c r="BQ30" s="281"/>
      <c r="BR30" s="281"/>
      <c r="BS30" s="281"/>
      <c r="BT30" s="281"/>
      <c r="BU30" s="281"/>
      <c r="BV30" s="281"/>
      <c r="BW30" s="281"/>
      <c r="BX30" s="281"/>
      <c r="BY30" s="281"/>
      <c r="BZ30" s="281"/>
      <c r="CA30" s="207"/>
      <c r="CB30" s="207"/>
      <c r="CC30" s="281"/>
      <c r="CD30" s="281"/>
      <c r="CE30" s="281"/>
      <c r="CF30" s="281"/>
      <c r="CG30" s="281"/>
      <c r="CH30" s="281"/>
      <c r="CI30" s="281"/>
      <c r="CJ30" s="281"/>
      <c r="CK30" s="281"/>
      <c r="CL30" s="281"/>
      <c r="CM30" s="281"/>
      <c r="CN30" s="207"/>
      <c r="CO30" s="207"/>
      <c r="CP30" s="281"/>
      <c r="CQ30" s="281"/>
      <c r="CR30" s="281"/>
      <c r="CS30" s="281"/>
      <c r="CT30" s="281"/>
      <c r="CU30" s="281"/>
      <c r="CV30" s="281"/>
      <c r="CW30" s="281"/>
      <c r="CX30" s="281"/>
      <c r="CY30" s="281"/>
      <c r="CZ30" s="281"/>
      <c r="DA30" s="207"/>
      <c r="DB30" s="207"/>
      <c r="DC30" s="281"/>
      <c r="DD30" s="281"/>
      <c r="DE30" s="281"/>
      <c r="DF30" s="281"/>
      <c r="DG30" s="281"/>
      <c r="DH30" s="281"/>
      <c r="DI30" s="281"/>
      <c r="DJ30" s="281"/>
      <c r="DK30" s="281"/>
      <c r="DL30" s="281"/>
      <c r="DM30" s="281"/>
      <c r="DN30" s="207"/>
      <c r="DO30" s="207"/>
      <c r="DP30" s="281"/>
      <c r="DQ30" s="281"/>
      <c r="DR30" s="281"/>
      <c r="DS30" s="281"/>
      <c r="DT30" s="281"/>
      <c r="DU30" s="281"/>
      <c r="DV30" s="281"/>
      <c r="DW30" s="281"/>
      <c r="DX30" s="281"/>
      <c r="DY30" s="281"/>
      <c r="DZ30" s="281"/>
      <c r="EA30" s="207"/>
      <c r="EB30" s="207"/>
      <c r="EC30" s="281"/>
      <c r="ED30" s="281"/>
      <c r="EE30" s="281"/>
      <c r="EF30" s="281"/>
      <c r="EG30" s="281"/>
      <c r="EH30" s="281"/>
      <c r="EI30" s="281"/>
      <c r="EJ30" s="281"/>
      <c r="EK30" s="281"/>
      <c r="EL30" s="281"/>
      <c r="EM30" s="281"/>
      <c r="EN30" s="207"/>
      <c r="EO30" s="207"/>
      <c r="EP30" s="281"/>
      <c r="EQ30" s="281"/>
      <c r="ER30" s="281"/>
      <c r="ES30" s="281"/>
      <c r="ET30" s="281"/>
      <c r="EU30" s="281"/>
      <c r="EV30" s="281"/>
      <c r="EW30" s="281"/>
      <c r="EX30" s="281"/>
      <c r="EY30" s="281"/>
      <c r="EZ30" s="281"/>
      <c r="FA30" s="207"/>
      <c r="FB30" s="207"/>
      <c r="FC30" s="281"/>
      <c r="FD30" s="281"/>
      <c r="FE30" s="281"/>
      <c r="FF30" s="281"/>
      <c r="FG30" s="281"/>
      <c r="FH30" s="281"/>
      <c r="FI30" s="281"/>
      <c r="FJ30" s="281"/>
      <c r="FK30" s="281"/>
      <c r="FL30" s="281"/>
      <c r="FM30" s="281"/>
      <c r="FN30" s="207"/>
      <c r="FO30" s="207"/>
      <c r="FP30" s="281"/>
      <c r="FQ30" s="281"/>
      <c r="FR30" s="281"/>
      <c r="FS30" s="281"/>
      <c r="FT30" s="281"/>
      <c r="FU30" s="281"/>
      <c r="FV30" s="281"/>
      <c r="FW30" s="281"/>
      <c r="FX30" s="281"/>
      <c r="FY30" s="281"/>
      <c r="FZ30" s="281"/>
      <c r="GA30" s="207"/>
      <c r="GB30" s="207"/>
      <c r="GC30" s="281"/>
      <c r="GD30" s="281"/>
      <c r="GE30" s="281"/>
      <c r="GF30" s="281"/>
      <c r="GG30" s="281"/>
      <c r="GH30" s="281"/>
      <c r="GI30" s="281"/>
      <c r="GJ30" s="281"/>
      <c r="GK30" s="281"/>
      <c r="GL30" s="281"/>
      <c r="GM30" s="281"/>
      <c r="GN30" s="207"/>
      <c r="GO30" s="207"/>
      <c r="GP30" s="281"/>
      <c r="GQ30" s="281"/>
      <c r="GR30" s="281"/>
      <c r="GS30" s="281"/>
      <c r="GT30" s="281"/>
      <c r="GU30" s="281"/>
      <c r="GV30" s="281"/>
      <c r="GW30" s="281"/>
      <c r="GX30" s="281"/>
      <c r="GY30" s="281"/>
      <c r="GZ30" s="281"/>
      <c r="HA30" s="207"/>
      <c r="HB30" s="207"/>
      <c r="HC30" s="281"/>
      <c r="HD30" s="281"/>
      <c r="HE30" s="281"/>
      <c r="HF30" s="281"/>
      <c r="HG30" s="281"/>
      <c r="HH30" s="281"/>
      <c r="HI30" s="281"/>
      <c r="HJ30" s="281"/>
      <c r="HK30" s="281"/>
      <c r="HL30" s="281"/>
      <c r="HM30" s="281"/>
      <c r="HN30" s="207"/>
      <c r="HO30" s="207"/>
      <c r="HP30" s="281"/>
      <c r="HQ30" s="281"/>
      <c r="HR30" s="281"/>
      <c r="HS30" s="281"/>
      <c r="HT30" s="281"/>
      <c r="HU30" s="281"/>
      <c r="HV30" s="281"/>
      <c r="HW30" s="281"/>
      <c r="HX30" s="281"/>
      <c r="HY30" s="281"/>
      <c r="HZ30" s="281"/>
      <c r="IA30" s="207"/>
      <c r="IB30" s="207"/>
      <c r="IC30" s="281"/>
      <c r="ID30" s="281"/>
      <c r="IE30" s="281"/>
      <c r="IF30" s="281"/>
      <c r="IG30" s="281"/>
      <c r="IH30" s="281"/>
      <c r="II30" s="281"/>
      <c r="IJ30" s="281"/>
      <c r="IK30" s="281"/>
      <c r="IL30" s="281"/>
      <c r="IM30" s="281"/>
      <c r="IN30" s="207"/>
      <c r="IO30" s="207"/>
      <c r="IP30" s="281"/>
      <c r="IQ30" s="281"/>
      <c r="IR30" s="281"/>
      <c r="IS30" s="281"/>
      <c r="IT30" s="281"/>
      <c r="IU30" s="281"/>
      <c r="IV30" s="281"/>
    </row>
    <row r="31" spans="1:256" x14ac:dyDescent="0.2">
      <c r="A31" s="218"/>
      <c r="B31" s="219"/>
      <c r="C31" s="282"/>
      <c r="D31" s="282"/>
      <c r="E31" s="282"/>
      <c r="F31" s="282"/>
      <c r="G31" s="282"/>
      <c r="H31" s="282"/>
      <c r="I31" s="282"/>
      <c r="J31" s="282"/>
      <c r="K31" s="282"/>
      <c r="L31" s="282"/>
      <c r="M31" s="283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1"/>
      <c r="AD31" s="281"/>
      <c r="AE31" s="281"/>
      <c r="AF31" s="281"/>
      <c r="AG31" s="281"/>
      <c r="AH31" s="281"/>
      <c r="AI31" s="281"/>
      <c r="AJ31" s="281"/>
      <c r="AK31" s="281"/>
      <c r="AL31" s="281"/>
      <c r="AM31" s="281"/>
      <c r="AN31" s="207"/>
      <c r="AO31" s="207"/>
      <c r="AP31" s="281"/>
      <c r="AQ31" s="281"/>
      <c r="AR31" s="281"/>
      <c r="AS31" s="281"/>
      <c r="AT31" s="281"/>
      <c r="AU31" s="281"/>
      <c r="AV31" s="281"/>
      <c r="AW31" s="281"/>
      <c r="AX31" s="281"/>
      <c r="AY31" s="281"/>
      <c r="AZ31" s="281"/>
      <c r="BA31" s="207"/>
      <c r="BB31" s="207"/>
      <c r="BC31" s="281"/>
      <c r="BD31" s="281"/>
      <c r="BE31" s="281"/>
      <c r="BF31" s="281"/>
      <c r="BG31" s="281"/>
      <c r="BH31" s="281"/>
      <c r="BI31" s="281"/>
      <c r="BJ31" s="281"/>
      <c r="BK31" s="281"/>
      <c r="BL31" s="281"/>
      <c r="BM31" s="281"/>
      <c r="BN31" s="207"/>
      <c r="BO31" s="207"/>
      <c r="BP31" s="281"/>
      <c r="BQ31" s="281"/>
      <c r="BR31" s="281"/>
      <c r="BS31" s="281"/>
      <c r="BT31" s="281"/>
      <c r="BU31" s="281"/>
      <c r="BV31" s="281"/>
      <c r="BW31" s="281"/>
      <c r="BX31" s="281"/>
      <c r="BY31" s="281"/>
      <c r="BZ31" s="281"/>
      <c r="CA31" s="207"/>
      <c r="CB31" s="207"/>
      <c r="CC31" s="281"/>
      <c r="CD31" s="281"/>
      <c r="CE31" s="281"/>
      <c r="CF31" s="281"/>
      <c r="CG31" s="281"/>
      <c r="CH31" s="281"/>
      <c r="CI31" s="281"/>
      <c r="CJ31" s="281"/>
      <c r="CK31" s="281"/>
      <c r="CL31" s="281"/>
      <c r="CM31" s="281"/>
      <c r="CN31" s="207"/>
      <c r="CO31" s="207"/>
      <c r="CP31" s="281"/>
      <c r="CQ31" s="281"/>
      <c r="CR31" s="281"/>
      <c r="CS31" s="281"/>
      <c r="CT31" s="281"/>
      <c r="CU31" s="281"/>
      <c r="CV31" s="281"/>
      <c r="CW31" s="281"/>
      <c r="CX31" s="281"/>
      <c r="CY31" s="281"/>
      <c r="CZ31" s="281"/>
      <c r="DA31" s="207"/>
      <c r="DB31" s="207"/>
      <c r="DC31" s="281"/>
      <c r="DD31" s="281"/>
      <c r="DE31" s="281"/>
      <c r="DF31" s="281"/>
      <c r="DG31" s="281"/>
      <c r="DH31" s="281"/>
      <c r="DI31" s="281"/>
      <c r="DJ31" s="281"/>
      <c r="DK31" s="281"/>
      <c r="DL31" s="281"/>
      <c r="DM31" s="281"/>
      <c r="DN31" s="207"/>
      <c r="DO31" s="207"/>
      <c r="DP31" s="281"/>
      <c r="DQ31" s="281"/>
      <c r="DR31" s="281"/>
      <c r="DS31" s="281"/>
      <c r="DT31" s="281"/>
      <c r="DU31" s="281"/>
      <c r="DV31" s="281"/>
      <c r="DW31" s="281"/>
      <c r="DX31" s="281"/>
      <c r="DY31" s="281"/>
      <c r="DZ31" s="281"/>
      <c r="EA31" s="207"/>
      <c r="EB31" s="207"/>
      <c r="EC31" s="281"/>
      <c r="ED31" s="281"/>
      <c r="EE31" s="281"/>
      <c r="EF31" s="281"/>
      <c r="EG31" s="281"/>
      <c r="EH31" s="281"/>
      <c r="EI31" s="281"/>
      <c r="EJ31" s="281"/>
      <c r="EK31" s="281"/>
      <c r="EL31" s="281"/>
      <c r="EM31" s="281"/>
      <c r="EN31" s="207"/>
      <c r="EO31" s="207"/>
      <c r="EP31" s="281"/>
      <c r="EQ31" s="281"/>
      <c r="ER31" s="281"/>
      <c r="ES31" s="281"/>
      <c r="ET31" s="281"/>
      <c r="EU31" s="281"/>
      <c r="EV31" s="281"/>
      <c r="EW31" s="281"/>
      <c r="EX31" s="281"/>
      <c r="EY31" s="281"/>
      <c r="EZ31" s="281"/>
      <c r="FA31" s="207"/>
      <c r="FB31" s="207"/>
      <c r="FC31" s="281"/>
      <c r="FD31" s="281"/>
      <c r="FE31" s="281"/>
      <c r="FF31" s="281"/>
      <c r="FG31" s="281"/>
      <c r="FH31" s="281"/>
      <c r="FI31" s="281"/>
      <c r="FJ31" s="281"/>
      <c r="FK31" s="281"/>
      <c r="FL31" s="281"/>
      <c r="FM31" s="281"/>
      <c r="FN31" s="207"/>
      <c r="FO31" s="207"/>
      <c r="FP31" s="281"/>
      <c r="FQ31" s="281"/>
      <c r="FR31" s="281"/>
      <c r="FS31" s="281"/>
      <c r="FT31" s="281"/>
      <c r="FU31" s="281"/>
      <c r="FV31" s="281"/>
      <c r="FW31" s="281"/>
      <c r="FX31" s="281"/>
      <c r="FY31" s="281"/>
      <c r="FZ31" s="281"/>
      <c r="GA31" s="207"/>
      <c r="GB31" s="207"/>
      <c r="GC31" s="281"/>
      <c r="GD31" s="281"/>
      <c r="GE31" s="281"/>
      <c r="GF31" s="281"/>
      <c r="GG31" s="281"/>
      <c r="GH31" s="281"/>
      <c r="GI31" s="281"/>
      <c r="GJ31" s="281"/>
      <c r="GK31" s="281"/>
      <c r="GL31" s="281"/>
      <c r="GM31" s="281"/>
      <c r="GN31" s="207"/>
      <c r="GO31" s="207"/>
      <c r="GP31" s="281"/>
      <c r="GQ31" s="281"/>
      <c r="GR31" s="281"/>
      <c r="GS31" s="281"/>
      <c r="GT31" s="281"/>
      <c r="GU31" s="281"/>
      <c r="GV31" s="281"/>
      <c r="GW31" s="281"/>
      <c r="GX31" s="281"/>
      <c r="GY31" s="281"/>
      <c r="GZ31" s="281"/>
      <c r="HA31" s="207"/>
      <c r="HB31" s="207"/>
      <c r="HC31" s="281"/>
      <c r="HD31" s="281"/>
      <c r="HE31" s="281"/>
      <c r="HF31" s="281"/>
      <c r="HG31" s="281"/>
      <c r="HH31" s="281"/>
      <c r="HI31" s="281"/>
      <c r="HJ31" s="281"/>
      <c r="HK31" s="281"/>
      <c r="HL31" s="281"/>
      <c r="HM31" s="281"/>
      <c r="HN31" s="207"/>
      <c r="HO31" s="207"/>
      <c r="HP31" s="281"/>
      <c r="HQ31" s="281"/>
      <c r="HR31" s="281"/>
      <c r="HS31" s="281"/>
      <c r="HT31" s="281"/>
      <c r="HU31" s="281"/>
      <c r="HV31" s="281"/>
      <c r="HW31" s="281"/>
      <c r="HX31" s="281"/>
      <c r="HY31" s="281"/>
      <c r="HZ31" s="281"/>
      <c r="IA31" s="207"/>
      <c r="IB31" s="207"/>
      <c r="IC31" s="281"/>
      <c r="ID31" s="281"/>
      <c r="IE31" s="281"/>
      <c r="IF31" s="281"/>
      <c r="IG31" s="281"/>
      <c r="IH31" s="281"/>
      <c r="II31" s="281"/>
      <c r="IJ31" s="281"/>
      <c r="IK31" s="281"/>
      <c r="IL31" s="281"/>
      <c r="IM31" s="281"/>
      <c r="IN31" s="207"/>
      <c r="IO31" s="207"/>
      <c r="IP31" s="281"/>
      <c r="IQ31" s="281"/>
      <c r="IR31" s="281"/>
      <c r="IS31" s="281"/>
      <c r="IT31" s="281"/>
      <c r="IU31" s="281"/>
      <c r="IV31" s="281"/>
    </row>
    <row r="32" spans="1:256" x14ac:dyDescent="0.2">
      <c r="A32" s="218"/>
      <c r="B32" s="219"/>
      <c r="C32" s="282"/>
      <c r="D32" s="282"/>
      <c r="E32" s="282"/>
      <c r="F32" s="282"/>
      <c r="G32" s="282"/>
      <c r="H32" s="282"/>
      <c r="I32" s="282"/>
      <c r="J32" s="282"/>
      <c r="K32" s="282"/>
      <c r="L32" s="282"/>
      <c r="M32" s="283"/>
      <c r="N32" s="223"/>
      <c r="O32" s="22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4"/>
      <c r="AA32" s="218"/>
      <c r="AB32" s="219"/>
      <c r="AC32" s="282"/>
      <c r="AD32" s="282"/>
      <c r="AE32" s="282"/>
      <c r="AF32" s="282"/>
      <c r="AG32" s="282"/>
      <c r="AH32" s="282"/>
      <c r="AI32" s="282"/>
      <c r="AJ32" s="282"/>
      <c r="AK32" s="282"/>
      <c r="AL32" s="282"/>
      <c r="AM32" s="283"/>
      <c r="AN32" s="218"/>
      <c r="AO32" s="219"/>
      <c r="AP32" s="282"/>
      <c r="AQ32" s="282"/>
      <c r="AR32" s="282"/>
      <c r="AS32" s="282"/>
      <c r="AT32" s="282"/>
      <c r="AU32" s="282"/>
      <c r="AV32" s="282"/>
      <c r="AW32" s="282"/>
      <c r="AX32" s="282"/>
      <c r="AY32" s="282"/>
      <c r="AZ32" s="283"/>
      <c r="BA32" s="218"/>
      <c r="BB32" s="219"/>
      <c r="BC32" s="282"/>
      <c r="BD32" s="282"/>
      <c r="BE32" s="282"/>
      <c r="BF32" s="282"/>
      <c r="BG32" s="282"/>
      <c r="BH32" s="282"/>
      <c r="BI32" s="282"/>
      <c r="BJ32" s="282"/>
      <c r="BK32" s="282"/>
      <c r="BL32" s="282"/>
      <c r="BM32" s="283"/>
      <c r="BN32" s="218"/>
      <c r="BO32" s="219"/>
      <c r="BP32" s="282"/>
      <c r="BQ32" s="282"/>
      <c r="BR32" s="282"/>
      <c r="BS32" s="282"/>
      <c r="BT32" s="282"/>
      <c r="BU32" s="282"/>
      <c r="BV32" s="282"/>
      <c r="BW32" s="282"/>
      <c r="BX32" s="282"/>
      <c r="BY32" s="282"/>
      <c r="BZ32" s="283"/>
      <c r="CA32" s="218"/>
      <c r="CB32" s="219"/>
      <c r="CC32" s="282"/>
      <c r="CD32" s="282"/>
      <c r="CE32" s="282"/>
      <c r="CF32" s="282"/>
      <c r="CG32" s="282"/>
      <c r="CH32" s="282"/>
      <c r="CI32" s="282"/>
      <c r="CJ32" s="282"/>
      <c r="CK32" s="282"/>
      <c r="CL32" s="282"/>
      <c r="CM32" s="283"/>
      <c r="CN32" s="218"/>
      <c r="CO32" s="219"/>
      <c r="CP32" s="282"/>
      <c r="CQ32" s="282"/>
      <c r="CR32" s="282"/>
      <c r="CS32" s="282"/>
      <c r="CT32" s="282"/>
      <c r="CU32" s="282"/>
      <c r="CV32" s="282"/>
      <c r="CW32" s="282"/>
      <c r="CX32" s="282"/>
      <c r="CY32" s="282"/>
      <c r="CZ32" s="283"/>
      <c r="DA32" s="218"/>
      <c r="DB32" s="219"/>
      <c r="DC32" s="282"/>
      <c r="DD32" s="282"/>
      <c r="DE32" s="282"/>
      <c r="DF32" s="282"/>
      <c r="DG32" s="282"/>
      <c r="DH32" s="282"/>
      <c r="DI32" s="282"/>
      <c r="DJ32" s="282"/>
      <c r="DK32" s="282"/>
      <c r="DL32" s="282"/>
      <c r="DM32" s="283"/>
      <c r="DN32" s="218"/>
      <c r="DO32" s="219"/>
      <c r="DP32" s="282"/>
      <c r="DQ32" s="282"/>
      <c r="DR32" s="282"/>
      <c r="DS32" s="282"/>
      <c r="DT32" s="282"/>
      <c r="DU32" s="282"/>
      <c r="DV32" s="282"/>
      <c r="DW32" s="282"/>
      <c r="DX32" s="282"/>
      <c r="DY32" s="282"/>
      <c r="DZ32" s="283"/>
      <c r="EA32" s="218"/>
      <c r="EB32" s="219"/>
      <c r="EC32" s="282"/>
      <c r="ED32" s="282"/>
      <c r="EE32" s="282"/>
      <c r="EF32" s="282"/>
      <c r="EG32" s="282"/>
      <c r="EH32" s="282"/>
      <c r="EI32" s="282"/>
      <c r="EJ32" s="282"/>
      <c r="EK32" s="282"/>
      <c r="EL32" s="282"/>
      <c r="EM32" s="283"/>
      <c r="EN32" s="218"/>
      <c r="EO32" s="219"/>
      <c r="EP32" s="282"/>
      <c r="EQ32" s="282"/>
      <c r="ER32" s="282"/>
      <c r="ES32" s="282"/>
      <c r="ET32" s="282"/>
      <c r="EU32" s="282"/>
      <c r="EV32" s="282"/>
      <c r="EW32" s="282"/>
      <c r="EX32" s="282"/>
      <c r="EY32" s="282"/>
      <c r="EZ32" s="283"/>
      <c r="FA32" s="218"/>
      <c r="FB32" s="219"/>
      <c r="FC32" s="282"/>
      <c r="FD32" s="282"/>
      <c r="FE32" s="282"/>
      <c r="FF32" s="282"/>
      <c r="FG32" s="282"/>
      <c r="FH32" s="282"/>
      <c r="FI32" s="282"/>
      <c r="FJ32" s="282"/>
      <c r="FK32" s="282"/>
      <c r="FL32" s="282"/>
      <c r="FM32" s="283"/>
      <c r="FN32" s="218"/>
      <c r="FO32" s="219"/>
      <c r="FP32" s="282"/>
      <c r="FQ32" s="282"/>
      <c r="FR32" s="282"/>
      <c r="FS32" s="282"/>
      <c r="FT32" s="282"/>
      <c r="FU32" s="282"/>
      <c r="FV32" s="282"/>
      <c r="FW32" s="282"/>
      <c r="FX32" s="282"/>
      <c r="FY32" s="282"/>
      <c r="FZ32" s="283"/>
      <c r="GA32" s="218"/>
      <c r="GB32" s="219"/>
      <c r="GC32" s="282"/>
      <c r="GD32" s="282"/>
      <c r="GE32" s="282"/>
      <c r="GF32" s="282"/>
      <c r="GG32" s="282"/>
      <c r="GH32" s="282"/>
      <c r="GI32" s="282"/>
      <c r="GJ32" s="282"/>
      <c r="GK32" s="282"/>
      <c r="GL32" s="282"/>
      <c r="GM32" s="283"/>
      <c r="GN32" s="218"/>
      <c r="GO32" s="219"/>
      <c r="GP32" s="282"/>
      <c r="GQ32" s="282"/>
      <c r="GR32" s="282"/>
      <c r="GS32" s="282"/>
      <c r="GT32" s="282"/>
      <c r="GU32" s="282"/>
      <c r="GV32" s="282"/>
      <c r="GW32" s="282"/>
      <c r="GX32" s="282"/>
      <c r="GY32" s="282"/>
      <c r="GZ32" s="283"/>
      <c r="HA32" s="218"/>
      <c r="HB32" s="219"/>
      <c r="HC32" s="282"/>
      <c r="HD32" s="282"/>
      <c r="HE32" s="282"/>
      <c r="HF32" s="282"/>
      <c r="HG32" s="282"/>
      <c r="HH32" s="282"/>
      <c r="HI32" s="282"/>
      <c r="HJ32" s="282"/>
      <c r="HK32" s="282"/>
      <c r="HL32" s="282"/>
      <c r="HM32" s="283"/>
      <c r="HN32" s="218"/>
      <c r="HO32" s="219"/>
      <c r="HP32" s="282"/>
      <c r="HQ32" s="282"/>
      <c r="HR32" s="282"/>
      <c r="HS32" s="282"/>
      <c r="HT32" s="282"/>
      <c r="HU32" s="282"/>
      <c r="HV32" s="282"/>
      <c r="HW32" s="282"/>
      <c r="HX32" s="282"/>
      <c r="HY32" s="282"/>
      <c r="HZ32" s="283"/>
      <c r="IA32" s="218"/>
      <c r="IB32" s="219"/>
      <c r="IC32" s="282"/>
      <c r="ID32" s="282"/>
      <c r="IE32" s="282"/>
      <c r="IF32" s="282"/>
      <c r="IG32" s="282"/>
      <c r="IH32" s="282"/>
      <c r="II32" s="282"/>
      <c r="IJ32" s="282"/>
      <c r="IK32" s="282"/>
      <c r="IL32" s="282"/>
      <c r="IM32" s="283"/>
      <c r="IN32" s="218"/>
      <c r="IO32" s="219"/>
      <c r="IP32" s="282"/>
      <c r="IQ32" s="282"/>
      <c r="IR32" s="282"/>
      <c r="IS32" s="282"/>
      <c r="IT32" s="282"/>
      <c r="IU32" s="282"/>
      <c r="IV32" s="282"/>
    </row>
    <row r="33" spans="1:256" x14ac:dyDescent="0.2">
      <c r="A33" s="218"/>
      <c r="B33" s="219"/>
      <c r="C33" s="282"/>
      <c r="D33" s="282"/>
      <c r="E33" s="282"/>
      <c r="F33" s="282"/>
      <c r="G33" s="282"/>
      <c r="H33" s="282"/>
      <c r="I33" s="282"/>
      <c r="J33" s="282"/>
      <c r="K33" s="282"/>
      <c r="L33" s="282"/>
      <c r="M33" s="283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2"/>
      <c r="D34" s="282"/>
      <c r="E34" s="282"/>
      <c r="F34" s="282"/>
      <c r="G34" s="282"/>
      <c r="H34" s="282"/>
      <c r="I34" s="282"/>
      <c r="J34" s="282"/>
      <c r="K34" s="282"/>
      <c r="L34" s="282"/>
      <c r="M34" s="283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2"/>
      <c r="D35" s="282"/>
      <c r="E35" s="282"/>
      <c r="F35" s="282"/>
      <c r="G35" s="282"/>
      <c r="H35" s="282"/>
      <c r="I35" s="282"/>
      <c r="J35" s="282"/>
      <c r="K35" s="282"/>
      <c r="L35" s="282"/>
      <c r="M35" s="283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2"/>
      <c r="D36" s="282"/>
      <c r="E36" s="282"/>
      <c r="F36" s="282"/>
      <c r="G36" s="282"/>
      <c r="H36" s="282"/>
      <c r="I36" s="282"/>
      <c r="J36" s="282"/>
      <c r="K36" s="282"/>
      <c r="L36" s="282"/>
      <c r="M36" s="283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2"/>
      <c r="D37" s="282"/>
      <c r="E37" s="282"/>
      <c r="F37" s="282"/>
      <c r="G37" s="282"/>
      <c r="H37" s="282"/>
      <c r="I37" s="282"/>
      <c r="J37" s="282"/>
      <c r="K37" s="282"/>
      <c r="L37" s="282"/>
      <c r="M37" s="283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2"/>
      <c r="D38" s="282"/>
      <c r="E38" s="282"/>
      <c r="F38" s="282"/>
      <c r="G38" s="282"/>
      <c r="H38" s="282"/>
      <c r="I38" s="282"/>
      <c r="J38" s="282"/>
      <c r="K38" s="282"/>
      <c r="L38" s="282"/>
      <c r="M38" s="283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1"/>
      <c r="AD38" s="281"/>
      <c r="AE38" s="281"/>
      <c r="AF38" s="281"/>
      <c r="AG38" s="281"/>
      <c r="AH38" s="281"/>
      <c r="AI38" s="281"/>
      <c r="AJ38" s="281"/>
      <c r="AK38" s="281"/>
      <c r="AL38" s="281"/>
      <c r="AM38" s="281"/>
      <c r="AN38" s="207"/>
      <c r="AO38" s="207"/>
      <c r="AP38" s="281"/>
      <c r="AQ38" s="281"/>
      <c r="AR38" s="281"/>
      <c r="AS38" s="281"/>
      <c r="AT38" s="281"/>
      <c r="AU38" s="281"/>
      <c r="AV38" s="281"/>
      <c r="AW38" s="281"/>
      <c r="AX38" s="281"/>
      <c r="AY38" s="281"/>
      <c r="AZ38" s="281"/>
      <c r="BA38" s="207"/>
      <c r="BB38" s="207"/>
      <c r="BC38" s="281"/>
      <c r="BD38" s="281"/>
      <c r="BE38" s="281"/>
      <c r="BF38" s="281"/>
      <c r="BG38" s="281"/>
      <c r="BH38" s="281"/>
      <c r="BI38" s="281"/>
      <c r="BJ38" s="281"/>
      <c r="BK38" s="281"/>
      <c r="BL38" s="281"/>
      <c r="BM38" s="281"/>
      <c r="BN38" s="207"/>
      <c r="BO38" s="207"/>
      <c r="BP38" s="281"/>
      <c r="BQ38" s="281"/>
      <c r="BR38" s="281"/>
      <c r="BS38" s="281"/>
      <c r="BT38" s="281"/>
      <c r="BU38" s="281"/>
      <c r="BV38" s="281"/>
      <c r="BW38" s="281"/>
      <c r="BX38" s="281"/>
      <c r="BY38" s="281"/>
      <c r="BZ38" s="281"/>
      <c r="CA38" s="207"/>
      <c r="CB38" s="207"/>
      <c r="CC38" s="281"/>
      <c r="CD38" s="281"/>
      <c r="CE38" s="281"/>
      <c r="CF38" s="281"/>
      <c r="CG38" s="281"/>
      <c r="CH38" s="281"/>
      <c r="CI38" s="281"/>
      <c r="CJ38" s="281"/>
      <c r="CK38" s="281"/>
      <c r="CL38" s="281"/>
      <c r="CM38" s="281"/>
      <c r="CN38" s="207"/>
      <c r="CO38" s="207"/>
      <c r="CP38" s="281"/>
      <c r="CQ38" s="281"/>
      <c r="CR38" s="281"/>
      <c r="CS38" s="281"/>
      <c r="CT38" s="281"/>
      <c r="CU38" s="281"/>
      <c r="CV38" s="281"/>
      <c r="CW38" s="281"/>
      <c r="CX38" s="281"/>
      <c r="CY38" s="281"/>
      <c r="CZ38" s="281"/>
      <c r="DA38" s="207"/>
      <c r="DB38" s="207"/>
      <c r="DC38" s="281"/>
      <c r="DD38" s="281"/>
      <c r="DE38" s="281"/>
      <c r="DF38" s="281"/>
      <c r="DG38" s="281"/>
      <c r="DH38" s="281"/>
      <c r="DI38" s="281"/>
      <c r="DJ38" s="281"/>
      <c r="DK38" s="281"/>
      <c r="DL38" s="281"/>
      <c r="DM38" s="281"/>
      <c r="DN38" s="207"/>
      <c r="DO38" s="207"/>
      <c r="DP38" s="281"/>
      <c r="DQ38" s="281"/>
      <c r="DR38" s="281"/>
      <c r="DS38" s="281"/>
      <c r="DT38" s="281"/>
      <c r="DU38" s="281"/>
      <c r="DV38" s="281"/>
      <c r="DW38" s="281"/>
      <c r="DX38" s="281"/>
      <c r="DY38" s="281"/>
      <c r="DZ38" s="281"/>
      <c r="EA38" s="207"/>
      <c r="EB38" s="207"/>
      <c r="EC38" s="281"/>
      <c r="ED38" s="281"/>
      <c r="EE38" s="281"/>
      <c r="EF38" s="281"/>
      <c r="EG38" s="281"/>
      <c r="EH38" s="281"/>
      <c r="EI38" s="281"/>
      <c r="EJ38" s="281"/>
      <c r="EK38" s="281"/>
      <c r="EL38" s="281"/>
      <c r="EM38" s="281"/>
      <c r="EN38" s="207"/>
      <c r="EO38" s="207"/>
      <c r="EP38" s="281"/>
      <c r="EQ38" s="281"/>
      <c r="ER38" s="281"/>
      <c r="ES38" s="281"/>
      <c r="ET38" s="281"/>
      <c r="EU38" s="281"/>
      <c r="EV38" s="281"/>
      <c r="EW38" s="281"/>
      <c r="EX38" s="281"/>
      <c r="EY38" s="281"/>
      <c r="EZ38" s="281"/>
      <c r="FA38" s="207"/>
      <c r="FB38" s="207"/>
      <c r="FC38" s="281"/>
      <c r="FD38" s="281"/>
      <c r="FE38" s="281"/>
      <c r="FF38" s="281"/>
      <c r="FG38" s="281"/>
      <c r="FH38" s="281"/>
      <c r="FI38" s="281"/>
      <c r="FJ38" s="281"/>
      <c r="FK38" s="281"/>
      <c r="FL38" s="281"/>
      <c r="FM38" s="281"/>
      <c r="FN38" s="207"/>
      <c r="FO38" s="207"/>
      <c r="FP38" s="281"/>
      <c r="FQ38" s="281"/>
      <c r="FR38" s="281"/>
      <c r="FS38" s="281"/>
      <c r="FT38" s="281"/>
      <c r="FU38" s="281"/>
      <c r="FV38" s="281"/>
      <c r="FW38" s="281"/>
      <c r="FX38" s="281"/>
      <c r="FY38" s="281"/>
      <c r="FZ38" s="281"/>
      <c r="GA38" s="207"/>
      <c r="GB38" s="207"/>
      <c r="GC38" s="281"/>
      <c r="GD38" s="281"/>
      <c r="GE38" s="281"/>
      <c r="GF38" s="281"/>
      <c r="GG38" s="281"/>
      <c r="GH38" s="281"/>
      <c r="GI38" s="281"/>
      <c r="GJ38" s="281"/>
      <c r="GK38" s="281"/>
      <c r="GL38" s="281"/>
      <c r="GM38" s="281"/>
      <c r="GN38" s="207"/>
      <c r="GO38" s="207"/>
      <c r="GP38" s="281"/>
      <c r="GQ38" s="281"/>
      <c r="GR38" s="281"/>
      <c r="GS38" s="281"/>
      <c r="GT38" s="281"/>
      <c r="GU38" s="281"/>
      <c r="GV38" s="281"/>
      <c r="GW38" s="281"/>
      <c r="GX38" s="281"/>
      <c r="GY38" s="281"/>
      <c r="GZ38" s="281"/>
      <c r="HA38" s="207"/>
      <c r="HB38" s="207"/>
      <c r="HC38" s="281"/>
      <c r="HD38" s="281"/>
      <c r="HE38" s="281"/>
      <c r="HF38" s="281"/>
      <c r="HG38" s="281"/>
      <c r="HH38" s="281"/>
      <c r="HI38" s="281"/>
      <c r="HJ38" s="281"/>
      <c r="HK38" s="281"/>
      <c r="HL38" s="281"/>
      <c r="HM38" s="281"/>
      <c r="HN38" s="207"/>
      <c r="HO38" s="207"/>
      <c r="HP38" s="281"/>
      <c r="HQ38" s="281"/>
      <c r="HR38" s="281"/>
      <c r="HS38" s="281"/>
      <c r="HT38" s="281"/>
      <c r="HU38" s="281"/>
      <c r="HV38" s="281"/>
      <c r="HW38" s="281"/>
      <c r="HX38" s="281"/>
      <c r="HY38" s="281"/>
      <c r="HZ38" s="281"/>
      <c r="IA38" s="207"/>
      <c r="IB38" s="207"/>
      <c r="IC38" s="281"/>
      <c r="ID38" s="281"/>
      <c r="IE38" s="281"/>
      <c r="IF38" s="281"/>
      <c r="IG38" s="281"/>
      <c r="IH38" s="281"/>
      <c r="II38" s="281"/>
      <c r="IJ38" s="281"/>
      <c r="IK38" s="281"/>
      <c r="IL38" s="281"/>
      <c r="IM38" s="281"/>
      <c r="IN38" s="207"/>
      <c r="IO38" s="207"/>
      <c r="IP38" s="281"/>
      <c r="IQ38" s="281"/>
      <c r="IR38" s="281"/>
      <c r="IS38" s="281"/>
      <c r="IT38" s="281"/>
      <c r="IU38" s="281"/>
      <c r="IV38" s="281"/>
    </row>
    <row r="39" spans="1:256" x14ac:dyDescent="0.2">
      <c r="A39" s="218"/>
      <c r="B39" s="219"/>
      <c r="C39" s="282"/>
      <c r="D39" s="282"/>
      <c r="E39" s="282"/>
      <c r="F39" s="282"/>
      <c r="G39" s="282"/>
      <c r="H39" s="282"/>
      <c r="I39" s="282"/>
      <c r="J39" s="282"/>
      <c r="K39" s="282"/>
      <c r="L39" s="282"/>
      <c r="M39" s="283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1"/>
      <c r="AD39" s="281"/>
      <c r="AE39" s="281"/>
      <c r="AF39" s="281"/>
      <c r="AG39" s="281"/>
      <c r="AH39" s="281"/>
      <c r="AI39" s="281"/>
      <c r="AJ39" s="281"/>
      <c r="AK39" s="281"/>
      <c r="AL39" s="281"/>
      <c r="AM39" s="281"/>
      <c r="AN39" s="207"/>
      <c r="AO39" s="207"/>
      <c r="AP39" s="281"/>
      <c r="AQ39" s="281"/>
      <c r="AR39" s="281"/>
      <c r="AS39" s="281"/>
      <c r="AT39" s="281"/>
      <c r="AU39" s="281"/>
      <c r="AV39" s="281"/>
      <c r="AW39" s="281"/>
      <c r="AX39" s="281"/>
      <c r="AY39" s="281"/>
      <c r="AZ39" s="281"/>
      <c r="BA39" s="207"/>
      <c r="BB39" s="207"/>
      <c r="BC39" s="281"/>
      <c r="BD39" s="281"/>
      <c r="BE39" s="281"/>
      <c r="BF39" s="281"/>
      <c r="BG39" s="281"/>
      <c r="BH39" s="281"/>
      <c r="BI39" s="281"/>
      <c r="BJ39" s="281"/>
      <c r="BK39" s="281"/>
      <c r="BL39" s="281"/>
      <c r="BM39" s="281"/>
      <c r="BN39" s="207"/>
      <c r="BO39" s="207"/>
      <c r="BP39" s="281"/>
      <c r="BQ39" s="281"/>
      <c r="BR39" s="281"/>
      <c r="BS39" s="281"/>
      <c r="BT39" s="281"/>
      <c r="BU39" s="281"/>
      <c r="BV39" s="281"/>
      <c r="BW39" s="281"/>
      <c r="BX39" s="281"/>
      <c r="BY39" s="281"/>
      <c r="BZ39" s="281"/>
      <c r="CA39" s="207"/>
      <c r="CB39" s="207"/>
      <c r="CC39" s="281"/>
      <c r="CD39" s="281"/>
      <c r="CE39" s="281"/>
      <c r="CF39" s="281"/>
      <c r="CG39" s="281"/>
      <c r="CH39" s="281"/>
      <c r="CI39" s="281"/>
      <c r="CJ39" s="281"/>
      <c r="CK39" s="281"/>
      <c r="CL39" s="281"/>
      <c r="CM39" s="281"/>
      <c r="CN39" s="207"/>
      <c r="CO39" s="207"/>
      <c r="CP39" s="281"/>
      <c r="CQ39" s="281"/>
      <c r="CR39" s="281"/>
      <c r="CS39" s="281"/>
      <c r="CT39" s="281"/>
      <c r="CU39" s="281"/>
      <c r="CV39" s="281"/>
      <c r="CW39" s="281"/>
      <c r="CX39" s="281"/>
      <c r="CY39" s="281"/>
      <c r="CZ39" s="281"/>
      <c r="DA39" s="207"/>
      <c r="DB39" s="207"/>
      <c r="DC39" s="281"/>
      <c r="DD39" s="281"/>
      <c r="DE39" s="281"/>
      <c r="DF39" s="281"/>
      <c r="DG39" s="281"/>
      <c r="DH39" s="281"/>
      <c r="DI39" s="281"/>
      <c r="DJ39" s="281"/>
      <c r="DK39" s="281"/>
      <c r="DL39" s="281"/>
      <c r="DM39" s="281"/>
      <c r="DN39" s="207"/>
      <c r="DO39" s="207"/>
      <c r="DP39" s="281"/>
      <c r="DQ39" s="281"/>
      <c r="DR39" s="281"/>
      <c r="DS39" s="281"/>
      <c r="DT39" s="281"/>
      <c r="DU39" s="281"/>
      <c r="DV39" s="281"/>
      <c r="DW39" s="281"/>
      <c r="DX39" s="281"/>
      <c r="DY39" s="281"/>
      <c r="DZ39" s="281"/>
      <c r="EA39" s="207"/>
      <c r="EB39" s="207"/>
      <c r="EC39" s="281"/>
      <c r="ED39" s="281"/>
      <c r="EE39" s="281"/>
      <c r="EF39" s="281"/>
      <c r="EG39" s="281"/>
      <c r="EH39" s="281"/>
      <c r="EI39" s="281"/>
      <c r="EJ39" s="281"/>
      <c r="EK39" s="281"/>
      <c r="EL39" s="281"/>
      <c r="EM39" s="281"/>
      <c r="EN39" s="207"/>
      <c r="EO39" s="207"/>
      <c r="EP39" s="281"/>
      <c r="EQ39" s="281"/>
      <c r="ER39" s="281"/>
      <c r="ES39" s="281"/>
      <c r="ET39" s="281"/>
      <c r="EU39" s="281"/>
      <c r="EV39" s="281"/>
      <c r="EW39" s="281"/>
      <c r="EX39" s="281"/>
      <c r="EY39" s="281"/>
      <c r="EZ39" s="281"/>
      <c r="FA39" s="207"/>
      <c r="FB39" s="207"/>
      <c r="FC39" s="281"/>
      <c r="FD39" s="281"/>
      <c r="FE39" s="281"/>
      <c r="FF39" s="281"/>
      <c r="FG39" s="281"/>
      <c r="FH39" s="281"/>
      <c r="FI39" s="281"/>
      <c r="FJ39" s="281"/>
      <c r="FK39" s="281"/>
      <c r="FL39" s="281"/>
      <c r="FM39" s="281"/>
      <c r="FN39" s="207"/>
      <c r="FO39" s="207"/>
      <c r="FP39" s="281"/>
      <c r="FQ39" s="281"/>
      <c r="FR39" s="281"/>
      <c r="FS39" s="281"/>
      <c r="FT39" s="281"/>
      <c r="FU39" s="281"/>
      <c r="FV39" s="281"/>
      <c r="FW39" s="281"/>
      <c r="FX39" s="281"/>
      <c r="FY39" s="281"/>
      <c r="FZ39" s="281"/>
      <c r="GA39" s="207"/>
      <c r="GB39" s="207"/>
      <c r="GC39" s="281"/>
      <c r="GD39" s="281"/>
      <c r="GE39" s="281"/>
      <c r="GF39" s="281"/>
      <c r="GG39" s="281"/>
      <c r="GH39" s="281"/>
      <c r="GI39" s="281"/>
      <c r="GJ39" s="281"/>
      <c r="GK39" s="281"/>
      <c r="GL39" s="281"/>
      <c r="GM39" s="281"/>
      <c r="GN39" s="207"/>
      <c r="GO39" s="207"/>
      <c r="GP39" s="281"/>
      <c r="GQ39" s="281"/>
      <c r="GR39" s="281"/>
      <c r="GS39" s="281"/>
      <c r="GT39" s="281"/>
      <c r="GU39" s="281"/>
      <c r="GV39" s="281"/>
      <c r="GW39" s="281"/>
      <c r="GX39" s="281"/>
      <c r="GY39" s="281"/>
      <c r="GZ39" s="281"/>
      <c r="HA39" s="207"/>
      <c r="HB39" s="207"/>
      <c r="HC39" s="281"/>
      <c r="HD39" s="281"/>
      <c r="HE39" s="281"/>
      <c r="HF39" s="281"/>
      <c r="HG39" s="281"/>
      <c r="HH39" s="281"/>
      <c r="HI39" s="281"/>
      <c r="HJ39" s="281"/>
      <c r="HK39" s="281"/>
      <c r="HL39" s="281"/>
      <c r="HM39" s="281"/>
      <c r="HN39" s="207"/>
      <c r="HO39" s="207"/>
      <c r="HP39" s="281"/>
      <c r="HQ39" s="281"/>
      <c r="HR39" s="281"/>
      <c r="HS39" s="281"/>
      <c r="HT39" s="281"/>
      <c r="HU39" s="281"/>
      <c r="HV39" s="281"/>
      <c r="HW39" s="281"/>
      <c r="HX39" s="281"/>
      <c r="HY39" s="281"/>
      <c r="HZ39" s="281"/>
      <c r="IA39" s="207"/>
      <c r="IB39" s="207"/>
      <c r="IC39" s="281"/>
      <c r="ID39" s="281"/>
      <c r="IE39" s="281"/>
      <c r="IF39" s="281"/>
      <c r="IG39" s="281"/>
      <c r="IH39" s="281"/>
      <c r="II39" s="281"/>
      <c r="IJ39" s="281"/>
      <c r="IK39" s="281"/>
      <c r="IL39" s="281"/>
      <c r="IM39" s="281"/>
      <c r="IN39" s="207"/>
      <c r="IO39" s="207"/>
      <c r="IP39" s="281"/>
      <c r="IQ39" s="281"/>
      <c r="IR39" s="281"/>
      <c r="IS39" s="281"/>
      <c r="IT39" s="281"/>
      <c r="IU39" s="281"/>
      <c r="IV39" s="281"/>
    </row>
    <row r="40" spans="1:256" x14ac:dyDescent="0.2">
      <c r="A40" s="218"/>
      <c r="B40" s="219"/>
      <c r="C40" s="282"/>
      <c r="D40" s="282"/>
      <c r="E40" s="282"/>
      <c r="F40" s="282"/>
      <c r="G40" s="282"/>
      <c r="H40" s="282"/>
      <c r="I40" s="282"/>
      <c r="J40" s="282"/>
      <c r="K40" s="282"/>
      <c r="L40" s="282"/>
      <c r="M40" s="283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1"/>
      <c r="AD40" s="281"/>
      <c r="AE40" s="281"/>
      <c r="AF40" s="281"/>
      <c r="AG40" s="281"/>
      <c r="AH40" s="281"/>
      <c r="AI40" s="281"/>
      <c r="AJ40" s="281"/>
      <c r="AK40" s="281"/>
      <c r="AL40" s="281"/>
      <c r="AM40" s="281"/>
      <c r="AN40" s="207"/>
      <c r="AO40" s="207"/>
      <c r="AP40" s="281"/>
      <c r="AQ40" s="281"/>
      <c r="AR40" s="281"/>
      <c r="AS40" s="281"/>
      <c r="AT40" s="281"/>
      <c r="AU40" s="281"/>
      <c r="AV40" s="281"/>
      <c r="AW40" s="281"/>
      <c r="AX40" s="281"/>
      <c r="AY40" s="281"/>
      <c r="AZ40" s="281"/>
      <c r="BA40" s="207"/>
      <c r="BB40" s="207"/>
      <c r="BC40" s="281"/>
      <c r="BD40" s="281"/>
      <c r="BE40" s="281"/>
      <c r="BF40" s="281"/>
      <c r="BG40" s="281"/>
      <c r="BH40" s="281"/>
      <c r="BI40" s="281"/>
      <c r="BJ40" s="281"/>
      <c r="BK40" s="281"/>
      <c r="BL40" s="281"/>
      <c r="BM40" s="281"/>
      <c r="BN40" s="207"/>
      <c r="BO40" s="207"/>
      <c r="BP40" s="281"/>
      <c r="BQ40" s="281"/>
      <c r="BR40" s="281"/>
      <c r="BS40" s="281"/>
      <c r="BT40" s="281"/>
      <c r="BU40" s="281"/>
      <c r="BV40" s="281"/>
      <c r="BW40" s="281"/>
      <c r="BX40" s="281"/>
      <c r="BY40" s="281"/>
      <c r="BZ40" s="281"/>
      <c r="CA40" s="207"/>
      <c r="CB40" s="207"/>
      <c r="CC40" s="281"/>
      <c r="CD40" s="281"/>
      <c r="CE40" s="281"/>
      <c r="CF40" s="281"/>
      <c r="CG40" s="281"/>
      <c r="CH40" s="281"/>
      <c r="CI40" s="281"/>
      <c r="CJ40" s="281"/>
      <c r="CK40" s="281"/>
      <c r="CL40" s="281"/>
      <c r="CM40" s="281"/>
      <c r="CN40" s="207"/>
      <c r="CO40" s="207"/>
      <c r="CP40" s="281"/>
      <c r="CQ40" s="281"/>
      <c r="CR40" s="281"/>
      <c r="CS40" s="281"/>
      <c r="CT40" s="281"/>
      <c r="CU40" s="281"/>
      <c r="CV40" s="281"/>
      <c r="CW40" s="281"/>
      <c r="CX40" s="281"/>
      <c r="CY40" s="281"/>
      <c r="CZ40" s="281"/>
      <c r="DA40" s="207"/>
      <c r="DB40" s="207"/>
      <c r="DC40" s="281"/>
      <c r="DD40" s="281"/>
      <c r="DE40" s="281"/>
      <c r="DF40" s="281"/>
      <c r="DG40" s="281"/>
      <c r="DH40" s="281"/>
      <c r="DI40" s="281"/>
      <c r="DJ40" s="281"/>
      <c r="DK40" s="281"/>
      <c r="DL40" s="281"/>
      <c r="DM40" s="281"/>
      <c r="DN40" s="207"/>
      <c r="DO40" s="207"/>
      <c r="DP40" s="281"/>
      <c r="DQ40" s="281"/>
      <c r="DR40" s="281"/>
      <c r="DS40" s="281"/>
      <c r="DT40" s="281"/>
      <c r="DU40" s="281"/>
      <c r="DV40" s="281"/>
      <c r="DW40" s="281"/>
      <c r="DX40" s="281"/>
      <c r="DY40" s="281"/>
      <c r="DZ40" s="281"/>
      <c r="EA40" s="207"/>
      <c r="EB40" s="207"/>
      <c r="EC40" s="281"/>
      <c r="ED40" s="281"/>
      <c r="EE40" s="281"/>
      <c r="EF40" s="281"/>
      <c r="EG40" s="281"/>
      <c r="EH40" s="281"/>
      <c r="EI40" s="281"/>
      <c r="EJ40" s="281"/>
      <c r="EK40" s="281"/>
      <c r="EL40" s="281"/>
      <c r="EM40" s="281"/>
      <c r="EN40" s="207"/>
      <c r="EO40" s="207"/>
      <c r="EP40" s="281"/>
      <c r="EQ40" s="281"/>
      <c r="ER40" s="281"/>
      <c r="ES40" s="281"/>
      <c r="ET40" s="281"/>
      <c r="EU40" s="281"/>
      <c r="EV40" s="281"/>
      <c r="EW40" s="281"/>
      <c r="EX40" s="281"/>
      <c r="EY40" s="281"/>
      <c r="EZ40" s="281"/>
      <c r="FA40" s="207"/>
      <c r="FB40" s="207"/>
      <c r="FC40" s="281"/>
      <c r="FD40" s="281"/>
      <c r="FE40" s="281"/>
      <c r="FF40" s="281"/>
      <c r="FG40" s="281"/>
      <c r="FH40" s="281"/>
      <c r="FI40" s="281"/>
      <c r="FJ40" s="281"/>
      <c r="FK40" s="281"/>
      <c r="FL40" s="281"/>
      <c r="FM40" s="281"/>
      <c r="FN40" s="207"/>
      <c r="FO40" s="207"/>
      <c r="FP40" s="281"/>
      <c r="FQ40" s="281"/>
      <c r="FR40" s="281"/>
      <c r="FS40" s="281"/>
      <c r="FT40" s="281"/>
      <c r="FU40" s="281"/>
      <c r="FV40" s="281"/>
      <c r="FW40" s="281"/>
      <c r="FX40" s="281"/>
      <c r="FY40" s="281"/>
      <c r="FZ40" s="281"/>
      <c r="GA40" s="207"/>
      <c r="GB40" s="207"/>
      <c r="GC40" s="281"/>
      <c r="GD40" s="281"/>
      <c r="GE40" s="281"/>
      <c r="GF40" s="281"/>
      <c r="GG40" s="281"/>
      <c r="GH40" s="281"/>
      <c r="GI40" s="281"/>
      <c r="GJ40" s="281"/>
      <c r="GK40" s="281"/>
      <c r="GL40" s="281"/>
      <c r="GM40" s="281"/>
      <c r="GN40" s="207"/>
      <c r="GO40" s="207"/>
      <c r="GP40" s="281"/>
      <c r="GQ40" s="281"/>
      <c r="GR40" s="281"/>
      <c r="GS40" s="281"/>
      <c r="GT40" s="281"/>
      <c r="GU40" s="281"/>
      <c r="GV40" s="281"/>
      <c r="GW40" s="281"/>
      <c r="GX40" s="281"/>
      <c r="GY40" s="281"/>
      <c r="GZ40" s="281"/>
      <c r="HA40" s="207"/>
      <c r="HB40" s="207"/>
      <c r="HC40" s="281"/>
      <c r="HD40" s="281"/>
      <c r="HE40" s="281"/>
      <c r="HF40" s="281"/>
      <c r="HG40" s="281"/>
      <c r="HH40" s="281"/>
      <c r="HI40" s="281"/>
      <c r="HJ40" s="281"/>
      <c r="HK40" s="281"/>
      <c r="HL40" s="281"/>
      <c r="HM40" s="281"/>
      <c r="HN40" s="207"/>
      <c r="HO40" s="207"/>
      <c r="HP40" s="281"/>
      <c r="HQ40" s="281"/>
      <c r="HR40" s="281"/>
      <c r="HS40" s="281"/>
      <c r="HT40" s="281"/>
      <c r="HU40" s="281"/>
      <c r="HV40" s="281"/>
      <c r="HW40" s="281"/>
      <c r="HX40" s="281"/>
      <c r="HY40" s="281"/>
      <c r="HZ40" s="281"/>
      <c r="IA40" s="207"/>
      <c r="IB40" s="207"/>
      <c r="IC40" s="281"/>
      <c r="ID40" s="281"/>
      <c r="IE40" s="281"/>
      <c r="IF40" s="281"/>
      <c r="IG40" s="281"/>
      <c r="IH40" s="281"/>
      <c r="II40" s="281"/>
      <c r="IJ40" s="281"/>
      <c r="IK40" s="281"/>
      <c r="IL40" s="281"/>
      <c r="IM40" s="281"/>
      <c r="IN40" s="207"/>
      <c r="IO40" s="207"/>
      <c r="IP40" s="281"/>
      <c r="IQ40" s="281"/>
      <c r="IR40" s="281"/>
      <c r="IS40" s="281"/>
      <c r="IT40" s="281"/>
      <c r="IU40" s="281"/>
      <c r="IV40" s="281"/>
    </row>
    <row r="41" spans="1:256" x14ac:dyDescent="0.2">
      <c r="A41" s="218"/>
      <c r="B41" s="219"/>
      <c r="C41" s="282"/>
      <c r="D41" s="282"/>
      <c r="E41" s="282"/>
      <c r="F41" s="282"/>
      <c r="G41" s="282"/>
      <c r="H41" s="282"/>
      <c r="I41" s="282"/>
      <c r="J41" s="282"/>
      <c r="K41" s="282"/>
      <c r="L41" s="282"/>
      <c r="M41" s="283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2"/>
      <c r="D42" s="282"/>
      <c r="E42" s="282"/>
      <c r="F42" s="282"/>
      <c r="G42" s="282"/>
      <c r="H42" s="282"/>
      <c r="I42" s="282"/>
      <c r="J42" s="282"/>
      <c r="K42" s="282"/>
      <c r="L42" s="282"/>
      <c r="M42" s="283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2"/>
      <c r="D43" s="282"/>
      <c r="E43" s="282"/>
      <c r="F43" s="282"/>
      <c r="G43" s="282"/>
      <c r="H43" s="282"/>
      <c r="I43" s="282"/>
      <c r="J43" s="282"/>
      <c r="K43" s="282"/>
      <c r="L43" s="282"/>
      <c r="M43" s="283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2"/>
      <c r="D44" s="282"/>
      <c r="E44" s="282"/>
      <c r="F44" s="282"/>
      <c r="G44" s="282"/>
      <c r="H44" s="282"/>
      <c r="I44" s="282"/>
      <c r="J44" s="282"/>
      <c r="K44" s="282"/>
      <c r="L44" s="282"/>
      <c r="M44" s="283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2"/>
      <c r="D45" s="282"/>
      <c r="E45" s="282"/>
      <c r="F45" s="282"/>
      <c r="G45" s="282"/>
      <c r="H45" s="282"/>
      <c r="I45" s="282"/>
      <c r="J45" s="282"/>
      <c r="K45" s="282"/>
      <c r="L45" s="282"/>
      <c r="M45" s="283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2"/>
      <c r="D46" s="282"/>
      <c r="E46" s="282"/>
      <c r="F46" s="282"/>
      <c r="G46" s="282"/>
      <c r="H46" s="282"/>
      <c r="I46" s="282"/>
      <c r="J46" s="282"/>
      <c r="K46" s="282"/>
      <c r="L46" s="282"/>
      <c r="M46" s="283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2"/>
      <c r="D47" s="282"/>
      <c r="E47" s="282"/>
      <c r="F47" s="282"/>
      <c r="G47" s="282"/>
      <c r="H47" s="282"/>
      <c r="I47" s="282"/>
      <c r="J47" s="282"/>
      <c r="K47" s="282"/>
      <c r="L47" s="282"/>
      <c r="M47" s="283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2"/>
      <c r="D48" s="282"/>
      <c r="E48" s="282"/>
      <c r="F48" s="282"/>
      <c r="G48" s="282"/>
      <c r="H48" s="282"/>
      <c r="I48" s="282"/>
      <c r="J48" s="282"/>
      <c r="K48" s="282"/>
      <c r="L48" s="282"/>
      <c r="M48" s="283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2"/>
      <c r="D49" s="282"/>
      <c r="E49" s="282"/>
      <c r="F49" s="282"/>
      <c r="G49" s="282"/>
      <c r="H49" s="282"/>
      <c r="I49" s="282"/>
      <c r="J49" s="282"/>
      <c r="K49" s="282"/>
      <c r="L49" s="282"/>
      <c r="M49" s="283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2"/>
      <c r="D50" s="282"/>
      <c r="E50" s="282"/>
      <c r="F50" s="282"/>
      <c r="G50" s="282"/>
      <c r="H50" s="282"/>
      <c r="I50" s="282"/>
      <c r="J50" s="282"/>
      <c r="K50" s="282"/>
      <c r="L50" s="282"/>
      <c r="M50" s="283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2"/>
      <c r="D51" s="282"/>
      <c r="E51" s="282"/>
      <c r="F51" s="282"/>
      <c r="G51" s="282"/>
      <c r="H51" s="282"/>
      <c r="I51" s="282"/>
      <c r="J51" s="282"/>
      <c r="K51" s="282"/>
      <c r="L51" s="282"/>
      <c r="M51" s="283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2"/>
      <c r="D52" s="282"/>
      <c r="E52" s="282"/>
      <c r="F52" s="282"/>
      <c r="G52" s="282"/>
      <c r="H52" s="282"/>
      <c r="I52" s="282"/>
      <c r="J52" s="282"/>
      <c r="K52" s="282"/>
      <c r="L52" s="282"/>
      <c r="M52" s="283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2"/>
      <c r="D53" s="282"/>
      <c r="E53" s="282"/>
      <c r="F53" s="282"/>
      <c r="G53" s="282"/>
      <c r="H53" s="282"/>
      <c r="I53" s="282"/>
      <c r="J53" s="282"/>
      <c r="K53" s="282"/>
      <c r="L53" s="282"/>
      <c r="M53" s="283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M54" s="283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2"/>
      <c r="D55" s="282"/>
      <c r="E55" s="282"/>
      <c r="F55" s="282"/>
      <c r="G55" s="282"/>
      <c r="H55" s="282"/>
      <c r="I55" s="282"/>
      <c r="J55" s="282"/>
      <c r="K55" s="282"/>
      <c r="L55" s="282"/>
      <c r="M55" s="283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2"/>
      <c r="D56" s="282"/>
      <c r="E56" s="282"/>
      <c r="F56" s="282"/>
      <c r="G56" s="282"/>
      <c r="H56" s="282"/>
      <c r="I56" s="282"/>
      <c r="J56" s="282"/>
      <c r="K56" s="282"/>
      <c r="L56" s="282"/>
      <c r="M56" s="283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2"/>
      <c r="D57" s="282"/>
      <c r="E57" s="282"/>
      <c r="F57" s="282"/>
      <c r="G57" s="282"/>
      <c r="H57" s="282"/>
      <c r="I57" s="282"/>
      <c r="J57" s="282"/>
      <c r="K57" s="282"/>
      <c r="L57" s="282"/>
      <c r="M57" s="283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3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2"/>
      <c r="D59" s="282"/>
      <c r="E59" s="282"/>
      <c r="F59" s="282"/>
      <c r="G59" s="282"/>
      <c r="H59" s="282"/>
      <c r="I59" s="282"/>
      <c r="J59" s="282"/>
      <c r="K59" s="282"/>
      <c r="L59" s="282"/>
      <c r="M59" s="283"/>
    </row>
    <row r="60" spans="1:256" x14ac:dyDescent="0.2">
      <c r="A60" s="218"/>
      <c r="B60" s="219"/>
      <c r="C60" s="282"/>
      <c r="D60" s="282"/>
      <c r="E60" s="282"/>
      <c r="F60" s="282"/>
      <c r="G60" s="282"/>
      <c r="H60" s="282"/>
      <c r="I60" s="282"/>
      <c r="J60" s="282"/>
      <c r="K60" s="282"/>
      <c r="L60" s="282"/>
      <c r="M60" s="283"/>
    </row>
    <row r="61" spans="1:256" x14ac:dyDescent="0.2">
      <c r="A61" s="218"/>
      <c r="B61" s="219"/>
      <c r="C61" s="282"/>
      <c r="D61" s="282"/>
      <c r="E61" s="282"/>
      <c r="F61" s="282"/>
      <c r="G61" s="282"/>
      <c r="H61" s="282"/>
      <c r="I61" s="282"/>
      <c r="J61" s="282"/>
      <c r="K61" s="282"/>
      <c r="L61" s="282"/>
      <c r="M61" s="283"/>
    </row>
    <row r="62" spans="1:256" x14ac:dyDescent="0.2">
      <c r="A62" s="218"/>
      <c r="B62" s="219"/>
      <c r="C62" s="282"/>
      <c r="D62" s="282"/>
      <c r="E62" s="282"/>
      <c r="F62" s="282"/>
      <c r="G62" s="282"/>
      <c r="H62" s="282"/>
      <c r="I62" s="282"/>
      <c r="J62" s="282"/>
      <c r="K62" s="282"/>
      <c r="L62" s="282"/>
      <c r="M62" s="283"/>
    </row>
    <row r="63" spans="1:256" x14ac:dyDescent="0.2">
      <c r="A63" s="218"/>
      <c r="B63" s="219"/>
      <c r="C63" s="282"/>
      <c r="D63" s="282"/>
      <c r="E63" s="282"/>
      <c r="F63" s="282"/>
      <c r="G63" s="282"/>
      <c r="H63" s="282"/>
      <c r="I63" s="282"/>
      <c r="J63" s="282"/>
      <c r="K63" s="282"/>
      <c r="L63" s="282"/>
      <c r="M63" s="283"/>
    </row>
    <row r="64" spans="1:256" x14ac:dyDescent="0.2">
      <c r="A64" s="218"/>
      <c r="B64" s="219"/>
      <c r="C64" s="282"/>
      <c r="D64" s="282"/>
      <c r="E64" s="282"/>
      <c r="F64" s="282"/>
      <c r="G64" s="282"/>
      <c r="H64" s="282"/>
      <c r="I64" s="282"/>
      <c r="J64" s="282"/>
      <c r="K64" s="282"/>
      <c r="L64" s="282"/>
      <c r="M64" s="283"/>
    </row>
    <row r="65" spans="1:13" x14ac:dyDescent="0.2">
      <c r="A65" s="218"/>
      <c r="B65" s="219"/>
      <c r="C65" s="282"/>
      <c r="D65" s="282"/>
      <c r="E65" s="282"/>
      <c r="F65" s="282"/>
      <c r="G65" s="282"/>
      <c r="H65" s="282"/>
      <c r="I65" s="282"/>
      <c r="J65" s="282"/>
      <c r="K65" s="282"/>
      <c r="L65" s="282"/>
      <c r="M65" s="283"/>
    </row>
    <row r="66" spans="1:13" x14ac:dyDescent="0.2">
      <c r="A66" s="218"/>
      <c r="B66" s="219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 x14ac:dyDescent="0.2">
      <c r="A67" s="218"/>
      <c r="B67" s="219"/>
      <c r="C67" s="282"/>
      <c r="D67" s="282"/>
      <c r="E67" s="282"/>
      <c r="F67" s="282"/>
      <c r="G67" s="282"/>
      <c r="H67" s="282"/>
      <c r="I67" s="282"/>
      <c r="J67" s="282"/>
      <c r="K67" s="282"/>
      <c r="L67" s="282"/>
      <c r="M67" s="283"/>
    </row>
    <row r="68" spans="1:13" x14ac:dyDescent="0.2">
      <c r="A68" s="218"/>
      <c r="B68" s="219"/>
      <c r="C68" s="282"/>
      <c r="D68" s="282"/>
      <c r="E68" s="282"/>
      <c r="F68" s="282"/>
      <c r="G68" s="282"/>
      <c r="H68" s="282"/>
      <c r="I68" s="282"/>
      <c r="J68" s="282"/>
      <c r="K68" s="282"/>
      <c r="L68" s="282"/>
      <c r="M68" s="283"/>
    </row>
    <row r="69" spans="1:13" x14ac:dyDescent="0.2">
      <c r="A69" s="218"/>
      <c r="B69" s="219"/>
      <c r="C69" s="282"/>
      <c r="D69" s="282"/>
      <c r="E69" s="282"/>
      <c r="F69" s="282"/>
      <c r="G69" s="282"/>
      <c r="H69" s="282"/>
      <c r="I69" s="282"/>
      <c r="J69" s="282"/>
      <c r="K69" s="282"/>
      <c r="L69" s="282"/>
      <c r="M69" s="283"/>
    </row>
    <row r="70" spans="1:13" ht="12" thickBot="1" x14ac:dyDescent="0.25">
      <c r="A70" s="220"/>
      <c r="B70" s="221"/>
      <c r="C70" s="296"/>
      <c r="D70" s="296"/>
      <c r="E70" s="296"/>
      <c r="F70" s="296"/>
      <c r="G70" s="296"/>
      <c r="H70" s="296"/>
      <c r="I70" s="296"/>
      <c r="J70" s="296"/>
      <c r="K70" s="296"/>
      <c r="L70" s="296"/>
      <c r="M70" s="29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98" t="s">
        <v>848</v>
      </c>
      <c r="B72" s="298"/>
      <c r="C72" s="298"/>
      <c r="D72" s="298"/>
      <c r="E72" s="29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5"/>
      <c r="D73" s="295"/>
      <c r="E73" s="295"/>
      <c r="F73" s="295"/>
      <c r="G73" s="295"/>
      <c r="H73" s="295"/>
      <c r="I73" s="295"/>
      <c r="J73" s="295"/>
      <c r="K73" s="295"/>
      <c r="L73" s="295"/>
      <c r="M73" s="295"/>
    </row>
    <row r="74" spans="1:13" x14ac:dyDescent="0.2">
      <c r="A74" s="211"/>
      <c r="B74" s="211"/>
      <c r="C74" s="295"/>
      <c r="D74" s="295"/>
      <c r="E74" s="295"/>
      <c r="F74" s="295"/>
      <c r="G74" s="295"/>
      <c r="H74" s="295"/>
      <c r="I74" s="295"/>
      <c r="J74" s="295"/>
      <c r="K74" s="295"/>
      <c r="L74" s="295"/>
      <c r="M74" s="295"/>
    </row>
    <row r="75" spans="1:13" x14ac:dyDescent="0.2">
      <c r="A75" s="211"/>
      <c r="B75" s="211"/>
      <c r="C75" s="295"/>
      <c r="D75" s="295"/>
      <c r="E75" s="295"/>
      <c r="F75" s="295"/>
      <c r="G75" s="295"/>
      <c r="H75" s="295"/>
      <c r="I75" s="295"/>
      <c r="J75" s="295"/>
      <c r="K75" s="295"/>
      <c r="L75" s="295"/>
      <c r="M75" s="295"/>
    </row>
    <row r="76" spans="1:13" x14ac:dyDescent="0.2">
      <c r="A76" s="211"/>
      <c r="B76" s="211"/>
      <c r="C76" s="295"/>
      <c r="D76" s="295"/>
      <c r="E76" s="295"/>
      <c r="F76" s="295"/>
      <c r="G76" s="295"/>
      <c r="H76" s="295"/>
      <c r="I76" s="295"/>
      <c r="J76" s="295"/>
      <c r="K76" s="295"/>
      <c r="L76" s="295"/>
      <c r="M76" s="295"/>
    </row>
    <row r="77" spans="1:13" x14ac:dyDescent="0.2">
      <c r="A77" s="211"/>
      <c r="B77" s="211"/>
      <c r="C77" s="295"/>
      <c r="D77" s="295"/>
      <c r="E77" s="295"/>
      <c r="F77" s="295"/>
      <c r="G77" s="295"/>
      <c r="H77" s="295"/>
      <c r="I77" s="295"/>
      <c r="J77" s="295"/>
      <c r="K77" s="295"/>
      <c r="L77" s="295"/>
      <c r="M77" s="295"/>
    </row>
    <row r="78" spans="1:13" x14ac:dyDescent="0.2">
      <c r="A78" s="211"/>
      <c r="B78" s="211"/>
      <c r="C78" s="295"/>
      <c r="D78" s="295"/>
      <c r="E78" s="295"/>
      <c r="F78" s="295"/>
      <c r="G78" s="295"/>
      <c r="H78" s="295"/>
      <c r="I78" s="295"/>
      <c r="J78" s="295"/>
      <c r="K78" s="295"/>
      <c r="L78" s="295"/>
      <c r="M78" s="295"/>
    </row>
    <row r="79" spans="1:13" x14ac:dyDescent="0.2">
      <c r="A79" s="211"/>
      <c r="B79" s="211"/>
      <c r="C79" s="295"/>
      <c r="D79" s="295"/>
      <c r="E79" s="295"/>
      <c r="F79" s="295"/>
      <c r="G79" s="295"/>
      <c r="H79" s="295"/>
      <c r="I79" s="295"/>
      <c r="J79" s="295"/>
      <c r="K79" s="295"/>
      <c r="L79" s="295"/>
      <c r="M79" s="295"/>
    </row>
    <row r="80" spans="1:13" x14ac:dyDescent="0.2">
      <c r="A80" s="211"/>
      <c r="B80" s="211"/>
      <c r="C80" s="295"/>
      <c r="D80" s="295"/>
      <c r="E80" s="295"/>
      <c r="F80" s="295"/>
      <c r="G80" s="295"/>
      <c r="H80" s="295"/>
      <c r="I80" s="295"/>
      <c r="J80" s="295"/>
      <c r="K80" s="295"/>
      <c r="L80" s="295"/>
      <c r="M80" s="295"/>
    </row>
    <row r="81" spans="1:13" x14ac:dyDescent="0.2">
      <c r="A81" s="211"/>
      <c r="B81" s="211"/>
      <c r="C81" s="295"/>
      <c r="D81" s="295"/>
      <c r="E81" s="295"/>
      <c r="F81" s="295"/>
      <c r="G81" s="295"/>
      <c r="H81" s="295"/>
      <c r="I81" s="295"/>
      <c r="J81" s="295"/>
      <c r="K81" s="295"/>
      <c r="L81" s="295"/>
      <c r="M81" s="295"/>
    </row>
    <row r="82" spans="1:13" x14ac:dyDescent="0.2">
      <c r="A82" s="211"/>
      <c r="B82" s="211"/>
      <c r="C82" s="295"/>
      <c r="D82" s="295"/>
      <c r="E82" s="295"/>
      <c r="F82" s="295"/>
      <c r="G82" s="295"/>
      <c r="H82" s="295"/>
      <c r="I82" s="295"/>
      <c r="J82" s="295"/>
      <c r="K82" s="295"/>
      <c r="L82" s="295"/>
      <c r="M82" s="295"/>
    </row>
    <row r="83" spans="1:13" x14ac:dyDescent="0.2">
      <c r="A83" s="211"/>
      <c r="B83" s="211"/>
      <c r="C83" s="295"/>
      <c r="D83" s="295"/>
      <c r="E83" s="295"/>
      <c r="F83" s="295"/>
      <c r="G83" s="295"/>
      <c r="H83" s="295"/>
      <c r="I83" s="295"/>
      <c r="J83" s="295"/>
      <c r="K83" s="295"/>
      <c r="L83" s="295"/>
      <c r="M83" s="295"/>
    </row>
    <row r="84" spans="1:13" x14ac:dyDescent="0.2">
      <c r="A84" s="211"/>
      <c r="B84" s="211"/>
      <c r="C84" s="295"/>
      <c r="D84" s="295"/>
      <c r="E84" s="295"/>
      <c r="F84" s="295"/>
      <c r="G84" s="295"/>
      <c r="H84" s="295"/>
      <c r="I84" s="295"/>
      <c r="J84" s="295"/>
      <c r="K84" s="295"/>
      <c r="L84" s="295"/>
      <c r="M84" s="295"/>
    </row>
    <row r="85" spans="1:13" x14ac:dyDescent="0.2">
      <c r="A85" s="211"/>
      <c r="B85" s="211"/>
      <c r="C85" s="295"/>
      <c r="D85" s="295"/>
      <c r="E85" s="295"/>
      <c r="F85" s="295"/>
      <c r="G85" s="295"/>
      <c r="H85" s="295"/>
      <c r="I85" s="295"/>
      <c r="J85" s="295"/>
      <c r="K85" s="295"/>
      <c r="L85" s="295"/>
      <c r="M85" s="295"/>
    </row>
    <row r="86" spans="1:13" x14ac:dyDescent="0.2">
      <c r="A86" s="211"/>
      <c r="B86" s="211"/>
      <c r="C86" s="295"/>
      <c r="D86" s="295"/>
      <c r="E86" s="295"/>
      <c r="F86" s="295"/>
      <c r="G86" s="295"/>
      <c r="H86" s="295"/>
      <c r="I86" s="295"/>
      <c r="J86" s="295"/>
      <c r="K86" s="295"/>
      <c r="L86" s="295"/>
      <c r="M86" s="295"/>
    </row>
    <row r="87" spans="1:13" x14ac:dyDescent="0.2">
      <c r="A87" s="211"/>
      <c r="B87" s="211"/>
      <c r="C87" s="295"/>
      <c r="D87" s="295"/>
      <c r="E87" s="295"/>
      <c r="F87" s="295"/>
      <c r="G87" s="295"/>
      <c r="H87" s="295"/>
      <c r="I87" s="295"/>
      <c r="J87" s="295"/>
      <c r="K87" s="295"/>
      <c r="L87" s="295"/>
      <c r="M87" s="295"/>
    </row>
    <row r="88" spans="1:13" x14ac:dyDescent="0.2">
      <c r="A88" s="211"/>
      <c r="B88" s="211"/>
      <c r="C88" s="295"/>
      <c r="D88" s="295"/>
      <c r="E88" s="295"/>
      <c r="F88" s="295"/>
      <c r="G88" s="295"/>
      <c r="H88" s="295"/>
      <c r="I88" s="295"/>
      <c r="J88" s="295"/>
      <c r="K88" s="295"/>
      <c r="L88" s="295"/>
      <c r="M88" s="295"/>
    </row>
    <row r="89" spans="1:13" x14ac:dyDescent="0.2">
      <c r="A89" s="211"/>
      <c r="B89" s="211"/>
      <c r="C89" s="295"/>
      <c r="D89" s="295"/>
      <c r="E89" s="295"/>
      <c r="F89" s="295"/>
      <c r="G89" s="295"/>
      <c r="H89" s="295"/>
      <c r="I89" s="295"/>
      <c r="J89" s="295"/>
      <c r="K89" s="295"/>
      <c r="L89" s="295"/>
      <c r="M89" s="295"/>
    </row>
    <row r="90" spans="1:13" x14ac:dyDescent="0.2">
      <c r="A90" s="211"/>
      <c r="B90" s="211"/>
      <c r="C90" s="295"/>
      <c r="D90" s="295"/>
      <c r="E90" s="295"/>
      <c r="F90" s="295"/>
      <c r="G90" s="295"/>
      <c r="H90" s="295"/>
      <c r="I90" s="295"/>
      <c r="J90" s="295"/>
      <c r="K90" s="295"/>
      <c r="L90" s="295"/>
      <c r="M90" s="295"/>
    </row>
  </sheetData>
  <sheetProtection password="A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13:M13"/>
    <mergeCell ref="C9:M9"/>
    <mergeCell ref="CC30:CM30"/>
    <mergeCell ref="BC30:BM30"/>
    <mergeCell ref="BP30:BZ30"/>
    <mergeCell ref="DC30:DM30"/>
    <mergeCell ref="DP30:DZ30"/>
    <mergeCell ref="CC32:CM32"/>
    <mergeCell ref="DC32:DM32"/>
    <mergeCell ref="DP32:DZ32"/>
    <mergeCell ref="C15:M15"/>
    <mergeCell ref="C16:M16"/>
    <mergeCell ref="C17:M17"/>
    <mergeCell ref="C18:M18"/>
    <mergeCell ref="C19:M19"/>
    <mergeCell ref="C20:M20"/>
    <mergeCell ref="AP29:AZ29"/>
    <mergeCell ref="C32:M32"/>
    <mergeCell ref="C30:M30"/>
    <mergeCell ref="C31:M31"/>
    <mergeCell ref="P31:Z31"/>
    <mergeCell ref="AC31:AM31"/>
    <mergeCell ref="AP31:AZ31"/>
    <mergeCell ref="P32:Z32"/>
    <mergeCell ref="EC29:EM29"/>
    <mergeCell ref="EP29:EZ29"/>
    <mergeCell ref="FC29:FM29"/>
    <mergeCell ref="CP29:CZ29"/>
    <mergeCell ref="DP29:DZ29"/>
    <mergeCell ref="DC29:DM29"/>
    <mergeCell ref="A1:I1"/>
    <mergeCell ref="C3:M3"/>
    <mergeCell ref="C4:M4"/>
    <mergeCell ref="F2:I2"/>
    <mergeCell ref="P29:Z29"/>
    <mergeCell ref="AC29:AM29"/>
    <mergeCell ref="C10:M10"/>
    <mergeCell ref="C11:M11"/>
    <mergeCell ref="C12:M12"/>
    <mergeCell ref="C14:M14"/>
    <mergeCell ref="BC29:BM29"/>
    <mergeCell ref="BP29:BZ29"/>
    <mergeCell ref="CC29:CM29"/>
    <mergeCell ref="A2:E2"/>
    <mergeCell ref="C5:M5"/>
    <mergeCell ref="C6:M6"/>
    <mergeCell ref="C7:M7"/>
    <mergeCell ref="C8:M8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IC31:IM31"/>
    <mergeCell ref="CP32:CZ32"/>
    <mergeCell ref="CP30:CZ30"/>
    <mergeCell ref="C39:M39"/>
    <mergeCell ref="C40:M40"/>
    <mergeCell ref="C34:M34"/>
    <mergeCell ref="C35:M35"/>
    <mergeCell ref="C36:M36"/>
    <mergeCell ref="C38:M38"/>
    <mergeCell ref="AP40:AZ40"/>
    <mergeCell ref="BC31:BM31"/>
    <mergeCell ref="BC32:BM32"/>
    <mergeCell ref="BC39:BM39"/>
    <mergeCell ref="BP31:BZ31"/>
    <mergeCell ref="CC31:CM31"/>
    <mergeCell ref="CP31:CZ31"/>
    <mergeCell ref="HP29:HZ29"/>
    <mergeCell ref="IC29:IM29"/>
    <mergeCell ref="FP29:FZ29"/>
    <mergeCell ref="GC29:GM29"/>
    <mergeCell ref="GP29:GZ29"/>
    <mergeCell ref="HC29:HM29"/>
    <mergeCell ref="IC30:IM30"/>
    <mergeCell ref="HP30:HZ30"/>
    <mergeCell ref="IP29:IV29"/>
    <mergeCell ref="IP30:IV30"/>
    <mergeCell ref="EC31:EM31"/>
    <mergeCell ref="EP31:EZ31"/>
    <mergeCell ref="GP32:GZ32"/>
    <mergeCell ref="EC30:EM30"/>
    <mergeCell ref="EP30:EZ30"/>
    <mergeCell ref="EP38:EZ38"/>
    <mergeCell ref="FC38:FM38"/>
    <mergeCell ref="FP38:FZ38"/>
    <mergeCell ref="GC38:GM38"/>
    <mergeCell ref="GP38:GZ38"/>
    <mergeCell ref="IP31:IV31"/>
    <mergeCell ref="HC31:HM31"/>
    <mergeCell ref="EC32:EM32"/>
    <mergeCell ref="EP32:EZ32"/>
    <mergeCell ref="FC32:FM32"/>
    <mergeCell ref="AC32:AM32"/>
    <mergeCell ref="AP32:AZ32"/>
    <mergeCell ref="BP32:BZ32"/>
    <mergeCell ref="FC30:FM30"/>
    <mergeCell ref="FP30:FZ30"/>
    <mergeCell ref="FC31:FM31"/>
    <mergeCell ref="FP31:FZ31"/>
    <mergeCell ref="GC31:GM31"/>
    <mergeCell ref="GP31:GZ31"/>
    <mergeCell ref="IC32:IM32"/>
    <mergeCell ref="IP32:IV32"/>
    <mergeCell ref="HC32:HM32"/>
    <mergeCell ref="HP32:HZ32"/>
    <mergeCell ref="FP32:FZ32"/>
    <mergeCell ref="HP31:HZ31"/>
    <mergeCell ref="GC32:GM32"/>
    <mergeCell ref="HC30:HM30"/>
    <mergeCell ref="DC31:DM31"/>
    <mergeCell ref="DP31:DZ31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38:Z38"/>
    <mergeCell ref="AC38:AM38"/>
    <mergeCell ref="AP38:AZ38"/>
    <mergeCell ref="BP39:BZ39"/>
    <mergeCell ref="CC39:CM39"/>
    <mergeCell ref="BP38:BZ38"/>
    <mergeCell ref="CC38:CM38"/>
    <mergeCell ref="HP38:HZ38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DC40:DM40"/>
    <mergeCell ref="EP40:EZ40"/>
    <mergeCell ref="C42:M42"/>
    <mergeCell ref="P40:Z40"/>
    <mergeCell ref="AC40:AM40"/>
    <mergeCell ref="DC38:DM38"/>
    <mergeCell ref="DP38:DZ38"/>
    <mergeCell ref="EC38:EM38"/>
    <mergeCell ref="HC38:HM38"/>
    <mergeCell ref="IP40:IV40"/>
    <mergeCell ref="C45:M45"/>
    <mergeCell ref="IC40:IM40"/>
    <mergeCell ref="BP40:BZ40"/>
    <mergeCell ref="FC40:FM40"/>
    <mergeCell ref="FP40:FZ40"/>
    <mergeCell ref="CC40:CM40"/>
    <mergeCell ref="CP40:CZ40"/>
    <mergeCell ref="CP39:CZ3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2014-08-15T16:29:06Z</cp:lastPrinted>
  <dcterms:created xsi:type="dcterms:W3CDTF">1997-12-04T19:04:30Z</dcterms:created>
  <dcterms:modified xsi:type="dcterms:W3CDTF">2014-08-28T13:50:38Z</dcterms:modified>
</cp:coreProperties>
</file>