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/>
  <c r="F40" i="2"/>
  <c r="F50" i="2" s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 s="1"/>
  <c r="I458" i="1"/>
  <c r="J39" i="1"/>
  <c r="G38" i="2"/>
  <c r="C68" i="2"/>
  <c r="B2" i="13"/>
  <c r="F8" i="13"/>
  <c r="G8" i="13"/>
  <c r="E8" i="13" s="1"/>
  <c r="L204" i="1"/>
  <c r="L222" i="1"/>
  <c r="L240" i="1"/>
  <c r="D39" i="13"/>
  <c r="F13" i="13"/>
  <c r="G13" i="13"/>
  <c r="L206" i="1"/>
  <c r="L224" i="1"/>
  <c r="L242" i="1"/>
  <c r="F16" i="13"/>
  <c r="G16" i="13"/>
  <c r="L209" i="1"/>
  <c r="E16" i="13" s="1"/>
  <c r="L227" i="1"/>
  <c r="L245" i="1"/>
  <c r="F5" i="13"/>
  <c r="G5" i="13"/>
  <c r="L197" i="1"/>
  <c r="L198" i="1"/>
  <c r="C110" i="2" s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D12" i="13" s="1"/>
  <c r="C12" i="13" s="1"/>
  <c r="L205" i="1"/>
  <c r="L223" i="1"/>
  <c r="L241" i="1"/>
  <c r="F14" i="13"/>
  <c r="F33" i="13" s="1"/>
  <c r="G14" i="13"/>
  <c r="L207" i="1"/>
  <c r="C123" i="2" s="1"/>
  <c r="L225" i="1"/>
  <c r="L243" i="1"/>
  <c r="F15" i="13"/>
  <c r="G15" i="13"/>
  <c r="L208" i="1"/>
  <c r="L226" i="1"/>
  <c r="D15" i="13" s="1"/>
  <c r="C15" i="13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62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9" i="2"/>
  <c r="G62" i="2" s="1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I112" i="1" s="1"/>
  <c r="F79" i="1"/>
  <c r="C57" i="2" s="1"/>
  <c r="F94" i="1"/>
  <c r="F111" i="1"/>
  <c r="G111" i="1"/>
  <c r="G112" i="1"/>
  <c r="H79" i="1"/>
  <c r="H94" i="1"/>
  <c r="H111" i="1"/>
  <c r="I111" i="1"/>
  <c r="J111" i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F162" i="1"/>
  <c r="G147" i="1"/>
  <c r="D85" i="2" s="1"/>
  <c r="G162" i="1"/>
  <c r="H147" i="1"/>
  <c r="H162" i="1"/>
  <c r="H169" i="1" s="1"/>
  <c r="H193" i="1" s="1"/>
  <c r="G629" i="1" s="1"/>
  <c r="I147" i="1"/>
  <c r="I169" i="1" s="1"/>
  <c r="I162" i="1"/>
  <c r="C12" i="10"/>
  <c r="C17" i="10"/>
  <c r="C18" i="10"/>
  <c r="L250" i="1"/>
  <c r="L332" i="1"/>
  <c r="L254" i="1"/>
  <c r="C25" i="10"/>
  <c r="L268" i="1"/>
  <c r="L269" i="1"/>
  <c r="L349" i="1"/>
  <c r="L350" i="1"/>
  <c r="C26" i="10" s="1"/>
  <c r="I665" i="1"/>
  <c r="I670" i="1"/>
  <c r="L229" i="1"/>
  <c r="F661" i="1"/>
  <c r="G661" i="1"/>
  <c r="H661" i="1"/>
  <c r="I661" i="1" s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/>
  <c r="L523" i="1"/>
  <c r="F551" i="1" s="1"/>
  <c r="L526" i="1"/>
  <c r="G549" i="1" s="1"/>
  <c r="L527" i="1"/>
  <c r="L528" i="1"/>
  <c r="G551" i="1"/>
  <c r="L531" i="1"/>
  <c r="L532" i="1"/>
  <c r="H550" i="1"/>
  <c r="L533" i="1"/>
  <c r="H551" i="1" s="1"/>
  <c r="L536" i="1"/>
  <c r="I549" i="1"/>
  <c r="L537" i="1"/>
  <c r="L538" i="1"/>
  <c r="I551" i="1"/>
  <c r="L541" i="1"/>
  <c r="J549" i="1" s="1"/>
  <c r="L542" i="1"/>
  <c r="J550" i="1"/>
  <c r="L543" i="1"/>
  <c r="J551" i="1" s="1"/>
  <c r="E132" i="2"/>
  <c r="K270" i="1"/>
  <c r="J270" i="1"/>
  <c r="I270" i="1"/>
  <c r="H270" i="1"/>
  <c r="G270" i="1"/>
  <c r="L270" i="1" s="1"/>
  <c r="F270" i="1"/>
  <c r="C132" i="2"/>
  <c r="C131" i="2"/>
  <c r="A1" i="2"/>
  <c r="A2" i="2"/>
  <c r="C8" i="2"/>
  <c r="D8" i="2"/>
  <c r="E8" i="2"/>
  <c r="E18" i="2" s="1"/>
  <c r="F8" i="2"/>
  <c r="C9" i="2"/>
  <c r="D9" i="2"/>
  <c r="E9" i="2"/>
  <c r="F9" i="2"/>
  <c r="F18" i="2" s="1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C22" i="2"/>
  <c r="D22" i="2"/>
  <c r="E22" i="2"/>
  <c r="E31" i="2" s="1"/>
  <c r="F22" i="2"/>
  <c r="I449" i="1"/>
  <c r="J23" i="1"/>
  <c r="C23" i="2"/>
  <c r="C31" i="2" s="1"/>
  <c r="D23" i="2"/>
  <c r="E23" i="2"/>
  <c r="F23" i="2"/>
  <c r="I450" i="1"/>
  <c r="J24" i="1" s="1"/>
  <c r="G23" i="2" s="1"/>
  <c r="C24" i="2"/>
  <c r="D24" i="2"/>
  <c r="E24" i="2"/>
  <c r="F24" i="2"/>
  <c r="C25" i="2"/>
  <c r="F25" i="2"/>
  <c r="F31" i="2" s="1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G36" i="2" s="1"/>
  <c r="I459" i="1"/>
  <c r="J48" i="1" s="1"/>
  <c r="C49" i="2"/>
  <c r="D56" i="2"/>
  <c r="E56" i="2"/>
  <c r="F56" i="2"/>
  <c r="F63" i="2" s="1"/>
  <c r="E57" i="2"/>
  <c r="C58" i="2"/>
  <c r="E58" i="2"/>
  <c r="E62" i="2" s="1"/>
  <c r="E63" i="2" s="1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/>
  <c r="D81" i="2" s="1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E85" i="2"/>
  <c r="F85" i="2"/>
  <c r="F91" i="2" s="1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E112" i="2"/>
  <c r="C113" i="2"/>
  <c r="E113" i="2"/>
  <c r="C114" i="2"/>
  <c r="D115" i="2"/>
  <c r="F115" i="2"/>
  <c r="G115" i="2"/>
  <c r="E118" i="2"/>
  <c r="C119" i="2"/>
  <c r="C120" i="2"/>
  <c r="E120" i="2"/>
  <c r="C121" i="2"/>
  <c r="E121" i="2"/>
  <c r="E122" i="2"/>
  <c r="E124" i="2"/>
  <c r="C125" i="2"/>
  <c r="E125" i="2"/>
  <c r="D127" i="2"/>
  <c r="D128" i="2" s="1"/>
  <c r="D145" i="2" s="1"/>
  <c r="F128" i="2"/>
  <c r="G128" i="2"/>
  <c r="C130" i="2"/>
  <c r="E130" i="2"/>
  <c r="F130" i="2"/>
  <c r="F144" i="2" s="1"/>
  <c r="D134" i="2"/>
  <c r="D144" i="2"/>
  <c r="E134" i="2"/>
  <c r="F134" i="2"/>
  <c r="K419" i="1"/>
  <c r="K427" i="1"/>
  <c r="K433" i="1"/>
  <c r="L263" i="1"/>
  <c r="C135" i="2"/>
  <c r="L264" i="1"/>
  <c r="C136" i="2" s="1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G159" i="2" s="1"/>
  <c r="F159" i="2"/>
  <c r="B160" i="2"/>
  <c r="C160" i="2"/>
  <c r="D160" i="2"/>
  <c r="G160" i="2" s="1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G163" i="2" s="1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 s="1"/>
  <c r="G19" i="1"/>
  <c r="G618" i="1" s="1"/>
  <c r="H19" i="1"/>
  <c r="I19" i="1"/>
  <c r="G620" i="1" s="1"/>
  <c r="F32" i="1"/>
  <c r="F52" i="1" s="1"/>
  <c r="H617" i="1" s="1"/>
  <c r="G32" i="1"/>
  <c r="H32" i="1"/>
  <c r="H52" i="1" s="1"/>
  <c r="H619" i="1" s="1"/>
  <c r="I32" i="1"/>
  <c r="G52" i="1"/>
  <c r="H618" i="1" s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H257" i="1" s="1"/>
  <c r="H271" i="1" s="1"/>
  <c r="I247" i="1"/>
  <c r="J247" i="1"/>
  <c r="K247" i="1"/>
  <c r="F256" i="1"/>
  <c r="G256" i="1"/>
  <c r="H256" i="1"/>
  <c r="I256" i="1"/>
  <c r="L256" i="1" s="1"/>
  <c r="J256" i="1"/>
  <c r="K256" i="1"/>
  <c r="F257" i="1"/>
  <c r="F271" i="1" s="1"/>
  <c r="F290" i="1"/>
  <c r="F338" i="1" s="1"/>
  <c r="F352" i="1" s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L337" i="1" s="1"/>
  <c r="I337" i="1"/>
  <c r="J337" i="1"/>
  <c r="J338" i="1"/>
  <c r="J352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H643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G446" i="1"/>
  <c r="G640" i="1" s="1"/>
  <c r="H446" i="1"/>
  <c r="F452" i="1"/>
  <c r="G452" i="1"/>
  <c r="H452" i="1"/>
  <c r="F460" i="1"/>
  <c r="G460" i="1"/>
  <c r="G461" i="1" s="1"/>
  <c r="H640" i="1" s="1"/>
  <c r="H460" i="1"/>
  <c r="I460" i="1"/>
  <c r="F461" i="1"/>
  <c r="H461" i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J545" i="1" s="1"/>
  <c r="K534" i="1"/>
  <c r="F539" i="1"/>
  <c r="G539" i="1"/>
  <c r="H539" i="1"/>
  <c r="I539" i="1"/>
  <c r="J539" i="1"/>
  <c r="K539" i="1"/>
  <c r="K545" i="1" s="1"/>
  <c r="F544" i="1"/>
  <c r="G544" i="1"/>
  <c r="H544" i="1"/>
  <c r="I544" i="1"/>
  <c r="J544" i="1"/>
  <c r="K544" i="1"/>
  <c r="L557" i="1"/>
  <c r="L558" i="1"/>
  <c r="L559" i="1"/>
  <c r="F560" i="1"/>
  <c r="F571" i="1" s="1"/>
  <c r="G560" i="1"/>
  <c r="H560" i="1"/>
  <c r="I560" i="1"/>
  <c r="J560" i="1"/>
  <c r="J571" i="1" s="1"/>
  <c r="K560" i="1"/>
  <c r="L562" i="1"/>
  <c r="L563" i="1"/>
  <c r="L564" i="1"/>
  <c r="L565" i="1" s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H571" i="1" s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H639" i="1"/>
  <c r="G641" i="1"/>
  <c r="J641" i="1" s="1"/>
  <c r="H641" i="1"/>
  <c r="G643" i="1"/>
  <c r="G644" i="1"/>
  <c r="G645" i="1"/>
  <c r="G649" i="1"/>
  <c r="G651" i="1"/>
  <c r="G652" i="1"/>
  <c r="H652" i="1"/>
  <c r="J652" i="1" s="1"/>
  <c r="G653" i="1"/>
  <c r="H653" i="1"/>
  <c r="G654" i="1"/>
  <c r="H654" i="1"/>
  <c r="J654" i="1" s="1"/>
  <c r="H655" i="1"/>
  <c r="F192" i="1"/>
  <c r="L328" i="1"/>
  <c r="C70" i="2"/>
  <c r="D62" i="2"/>
  <c r="D63" i="2" s="1"/>
  <c r="D18" i="13"/>
  <c r="C18" i="13" s="1"/>
  <c r="D18" i="2"/>
  <c r="F78" i="2"/>
  <c r="F81" i="2" s="1"/>
  <c r="C78" i="2"/>
  <c r="D50" i="2"/>
  <c r="E103" i="2"/>
  <c r="D19" i="13"/>
  <c r="C19" i="13" s="1"/>
  <c r="E13" i="13"/>
  <c r="C13" i="13" s="1"/>
  <c r="E78" i="2"/>
  <c r="E81" i="2"/>
  <c r="J257" i="1"/>
  <c r="J271" i="1" s="1"/>
  <c r="H112" i="1"/>
  <c r="K571" i="1"/>
  <c r="L433" i="1"/>
  <c r="H476" i="1"/>
  <c r="H624" i="1" s="1"/>
  <c r="J624" i="1" s="1"/>
  <c r="I476" i="1"/>
  <c r="H625" i="1" s="1"/>
  <c r="F169" i="1"/>
  <c r="G22" i="2"/>
  <c r="J552" i="1"/>
  <c r="H140" i="1"/>
  <c r="F22" i="13"/>
  <c r="L560" i="1"/>
  <c r="H192" i="1"/>
  <c r="J655" i="1"/>
  <c r="K551" i="1"/>
  <c r="C22" i="13"/>
  <c r="C16" i="13"/>
  <c r="F62" i="2"/>
  <c r="C23" i="10"/>
  <c r="G162" i="2"/>
  <c r="G103" i="2"/>
  <c r="C103" i="2"/>
  <c r="E50" i="2"/>
  <c r="F51" i="2"/>
  <c r="I338" i="1"/>
  <c r="I352" i="1"/>
  <c r="L407" i="1"/>
  <c r="C140" i="2" s="1"/>
  <c r="E91" i="2"/>
  <c r="E104" i="2" s="1"/>
  <c r="J653" i="1"/>
  <c r="J434" i="1"/>
  <c r="F434" i="1"/>
  <c r="K434" i="1"/>
  <c r="G134" i="2" s="1"/>
  <c r="G144" i="2" s="1"/>
  <c r="G145" i="2" s="1"/>
  <c r="C6" i="10"/>
  <c r="F31" i="13"/>
  <c r="G169" i="1"/>
  <c r="G193" i="1" s="1"/>
  <c r="G628" i="1" s="1"/>
  <c r="J628" i="1" s="1"/>
  <c r="G140" i="1"/>
  <c r="F140" i="1"/>
  <c r="C5" i="10"/>
  <c r="G42" i="2"/>
  <c r="G16" i="2"/>
  <c r="F545" i="1"/>
  <c r="H434" i="1"/>
  <c r="J619" i="1"/>
  <c r="D103" i="2"/>
  <c r="I140" i="1"/>
  <c r="A22" i="12"/>
  <c r="G571" i="1"/>
  <c r="I434" i="1"/>
  <c r="G434" i="1"/>
  <c r="J645" i="1" l="1"/>
  <c r="I663" i="1"/>
  <c r="J651" i="1"/>
  <c r="K598" i="1"/>
  <c r="G647" i="1" s="1"/>
  <c r="J647" i="1" s="1"/>
  <c r="I545" i="1"/>
  <c r="G545" i="1"/>
  <c r="L544" i="1"/>
  <c r="G476" i="1"/>
  <c r="H623" i="1" s="1"/>
  <c r="J629" i="1"/>
  <c r="F476" i="1"/>
  <c r="H622" i="1" s="1"/>
  <c r="J622" i="1" s="1"/>
  <c r="G47" i="2"/>
  <c r="G50" i="2" s="1"/>
  <c r="J51" i="1"/>
  <c r="G626" i="1" s="1"/>
  <c r="J626" i="1" s="1"/>
  <c r="L401" i="1"/>
  <c r="C139" i="2" s="1"/>
  <c r="C27" i="10"/>
  <c r="G635" i="1"/>
  <c r="J635" i="1" s="1"/>
  <c r="J649" i="1"/>
  <c r="H648" i="1"/>
  <c r="J648" i="1" s="1"/>
  <c r="D5" i="13"/>
  <c r="C5" i="13" s="1"/>
  <c r="C109" i="2"/>
  <c r="C10" i="10"/>
  <c r="C39" i="10"/>
  <c r="D91" i="2"/>
  <c r="D104" i="2" s="1"/>
  <c r="C38" i="10"/>
  <c r="C62" i="2"/>
  <c r="J618" i="1"/>
  <c r="J617" i="1"/>
  <c r="C18" i="2"/>
  <c r="G660" i="1"/>
  <c r="J640" i="1"/>
  <c r="L427" i="1"/>
  <c r="L419" i="1"/>
  <c r="L434" i="1" s="1"/>
  <c r="G638" i="1" s="1"/>
  <c r="J638" i="1" s="1"/>
  <c r="H338" i="1"/>
  <c r="H352" i="1" s="1"/>
  <c r="D31" i="2"/>
  <c r="D51" i="2" s="1"/>
  <c r="H549" i="1"/>
  <c r="H552" i="1" s="1"/>
  <c r="L534" i="1"/>
  <c r="G56" i="2"/>
  <c r="G63" i="2" s="1"/>
  <c r="G104" i="2" s="1"/>
  <c r="J112" i="1"/>
  <c r="J193" i="1" s="1"/>
  <c r="L393" i="1"/>
  <c r="C32" i="10"/>
  <c r="H25" i="13"/>
  <c r="E131" i="2"/>
  <c r="E144" i="2" s="1"/>
  <c r="L351" i="1"/>
  <c r="L309" i="1"/>
  <c r="E123" i="2"/>
  <c r="E119" i="2"/>
  <c r="E110" i="2"/>
  <c r="E115" i="2" s="1"/>
  <c r="L290" i="1"/>
  <c r="C11" i="10"/>
  <c r="G31" i="13"/>
  <c r="K338" i="1"/>
  <c r="K352" i="1" s="1"/>
  <c r="I369" i="1"/>
  <c r="H634" i="1" s="1"/>
  <c r="J634" i="1" s="1"/>
  <c r="D29" i="13"/>
  <c r="C29" i="13" s="1"/>
  <c r="D17" i="13"/>
  <c r="C17" i="13" s="1"/>
  <c r="C24" i="10"/>
  <c r="G650" i="1"/>
  <c r="J650" i="1" s="1"/>
  <c r="G662" i="1"/>
  <c r="I662" i="1" s="1"/>
  <c r="C124" i="2"/>
  <c r="H647" i="1"/>
  <c r="D14" i="13"/>
  <c r="C14" i="13" s="1"/>
  <c r="C20" i="10"/>
  <c r="D7" i="13"/>
  <c r="C7" i="13" s="1"/>
  <c r="C16" i="10"/>
  <c r="C15" i="10"/>
  <c r="C118" i="2"/>
  <c r="D6" i="13"/>
  <c r="L247" i="1"/>
  <c r="H660" i="1" s="1"/>
  <c r="H664" i="1" s="1"/>
  <c r="C13" i="10"/>
  <c r="L211" i="1"/>
  <c r="G33" i="13"/>
  <c r="C19" i="10"/>
  <c r="C122" i="2"/>
  <c r="C8" i="13"/>
  <c r="E33" i="13"/>
  <c r="D35" i="13" s="1"/>
  <c r="E51" i="2"/>
  <c r="J13" i="1"/>
  <c r="J623" i="1"/>
  <c r="I52" i="1"/>
  <c r="H620" i="1" s="1"/>
  <c r="J620" i="1" s="1"/>
  <c r="G625" i="1"/>
  <c r="J625" i="1" s="1"/>
  <c r="F145" i="2"/>
  <c r="C115" i="2"/>
  <c r="F103" i="2"/>
  <c r="F104" i="2" s="1"/>
  <c r="C91" i="2"/>
  <c r="J22" i="1"/>
  <c r="I452" i="1"/>
  <c r="I461" i="1" s="1"/>
  <c r="H642" i="1" s="1"/>
  <c r="K549" i="1"/>
  <c r="F552" i="1"/>
  <c r="C29" i="10"/>
  <c r="C21" i="10"/>
  <c r="C56" i="2"/>
  <c r="C63" i="2" s="1"/>
  <c r="F112" i="1"/>
  <c r="F193" i="1" s="1"/>
  <c r="G627" i="1" s="1"/>
  <c r="J627" i="1" s="1"/>
  <c r="C35" i="10"/>
  <c r="I550" i="1"/>
  <c r="I552" i="1" s="1"/>
  <c r="L539" i="1"/>
  <c r="L571" i="1"/>
  <c r="C81" i="2"/>
  <c r="J643" i="1"/>
  <c r="L524" i="1"/>
  <c r="H545" i="1"/>
  <c r="I257" i="1"/>
  <c r="I271" i="1" s="1"/>
  <c r="K257" i="1"/>
  <c r="K271" i="1" s="1"/>
  <c r="G257" i="1"/>
  <c r="G271" i="1" s="1"/>
  <c r="I192" i="1"/>
  <c r="I193" i="1" s="1"/>
  <c r="G630" i="1" s="1"/>
  <c r="J630" i="1" s="1"/>
  <c r="G164" i="2"/>
  <c r="G161" i="2"/>
  <c r="G158" i="2"/>
  <c r="G550" i="1"/>
  <c r="L529" i="1"/>
  <c r="C50" i="2"/>
  <c r="C51" i="2" s="1"/>
  <c r="C128" i="2" l="1"/>
  <c r="C104" i="2"/>
  <c r="C28" i="10"/>
  <c r="D11" i="10" s="1"/>
  <c r="G664" i="1"/>
  <c r="L545" i="1"/>
  <c r="G12" i="2"/>
  <c r="L338" i="1"/>
  <c r="L352" i="1" s="1"/>
  <c r="G633" i="1" s="1"/>
  <c r="J633" i="1" s="1"/>
  <c r="D31" i="13"/>
  <c r="C31" i="13" s="1"/>
  <c r="C36" i="10"/>
  <c r="C41" i="10" s="1"/>
  <c r="F660" i="1"/>
  <c r="L257" i="1"/>
  <c r="L271" i="1" s="1"/>
  <c r="G632" i="1" s="1"/>
  <c r="J632" i="1" s="1"/>
  <c r="H672" i="1"/>
  <c r="H667" i="1"/>
  <c r="E145" i="2"/>
  <c r="C138" i="2"/>
  <c r="L408" i="1"/>
  <c r="G552" i="1"/>
  <c r="K550" i="1"/>
  <c r="K552" i="1" s="1"/>
  <c r="G21" i="2"/>
  <c r="G31" i="2" s="1"/>
  <c r="G51" i="2" s="1"/>
  <c r="J32" i="1"/>
  <c r="J52" i="1" s="1"/>
  <c r="H621" i="1" s="1"/>
  <c r="H33" i="13"/>
  <c r="C25" i="13"/>
  <c r="C6" i="13"/>
  <c r="E128" i="2"/>
  <c r="G631" i="1"/>
  <c r="J631" i="1" s="1"/>
  <c r="G646" i="1"/>
  <c r="D16" i="10" l="1"/>
  <c r="D21" i="10"/>
  <c r="D13" i="10"/>
  <c r="D24" i="10"/>
  <c r="D19" i="10"/>
  <c r="D20" i="10"/>
  <c r="D15" i="10"/>
  <c r="D40" i="10"/>
  <c r="D37" i="10"/>
  <c r="D39" i="10"/>
  <c r="D38" i="10"/>
  <c r="D35" i="10"/>
  <c r="H646" i="1"/>
  <c r="J646" i="1" s="1"/>
  <c r="G637" i="1"/>
  <c r="J637" i="1" s="1"/>
  <c r="C141" i="2"/>
  <c r="C144" i="2" s="1"/>
  <c r="C145" i="2" s="1"/>
  <c r="G672" i="1"/>
  <c r="G667" i="1"/>
  <c r="D33" i="13"/>
  <c r="D36" i="13" s="1"/>
  <c r="F664" i="1"/>
  <c r="I660" i="1"/>
  <c r="I664" i="1" s="1"/>
  <c r="D36" i="10"/>
  <c r="D25" i="10"/>
  <c r="D23" i="10"/>
  <c r="D26" i="10"/>
  <c r="D12" i="10"/>
  <c r="D17" i="10"/>
  <c r="D18" i="10"/>
  <c r="D10" i="10"/>
  <c r="D22" i="10"/>
  <c r="C30" i="10"/>
  <c r="D27" i="10"/>
  <c r="D28" i="10" l="1"/>
  <c r="D41" i="10"/>
  <c r="F672" i="1"/>
  <c r="C4" i="10" s="1"/>
  <c r="F667" i="1"/>
  <c r="I667" i="1"/>
  <c r="I672" i="1"/>
  <c r="C7" i="10" s="1"/>
  <c r="F446" i="1"/>
  <c r="G639" i="1" s="1"/>
  <c r="J639" i="1" s="1"/>
  <c r="I439" i="1"/>
  <c r="I446" i="1" s="1"/>
  <c r="G642" i="1" s="1"/>
  <c r="J642" i="1" s="1"/>
  <c r="J9" i="1" l="1"/>
  <c r="G8" i="2" s="1"/>
  <c r="G18" i="2" s="1"/>
  <c r="J19" i="1" l="1"/>
  <c r="G621" i="1" s="1"/>
  <c r="J621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<sst xmlns="http://schemas.openxmlformats.org/spreadsheetml/2006/main" count="3955" uniqueCount="913">
  <si>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</si>
  <si>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</si>
  <si>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</si>
  <si>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</si>
  <si>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</si>
  <si>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</si>
  <si>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</si>
  <si>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</si>
  <si>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</si>
  <si>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</si>
  <si>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</si>
  <si>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</si>
  <si>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</si>
  <si>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</si>
  <si>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</si>
  <si>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</si>
  <si>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</si>
  <si>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</si>
  <si>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</si>
  <si>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</si>
  <si>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</si>
  <si>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</si>
  <si>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</si>
  <si>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</si>
  <si>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</si>
  <si>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</si>
  <si>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</si>
  <si>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</si>
  <si>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</si>
  <si>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</si>
  <si>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</si>
  <si>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</si>
  <si>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</si>
  <si>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</si>
  <si>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</si>
  <si>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</si>
  <si>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</si>
  <si>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</si>
  <si>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</si>
  <si>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</si>
  <si>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</si>
  <si>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</si>
  <si>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</si>
  <si>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</si>
  <si>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</si>
  <si>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</si>
  <si>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</si>
  <si>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</si>
  <si>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</si>
  <si>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</si>
  <si>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</si>
  <si>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</si>
  <si>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</si>
  <si>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</si>
  <si>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</si>
  <si>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</si>
  <si>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</si>
  <si>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</si>
  <si>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</si>
  <si>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</si>
  <si>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</si>
  <si>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</si>
  <si>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</si>
  <si>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</si>
  <si>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</si>
  <si>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</si>
  <si>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</si>
  <si>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</si>
  <si>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</si>
  <si>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</si>
  <si>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</si>
  <si>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</si>
  <si>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</si>
  <si>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</si>
  <si>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</si>
  <si>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</si>
  <si>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</si>
  <si>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</si>
  <si>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</si>
  <si>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</si>
  <si>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</si>
  <si>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</si>
  <si>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</si>
  <si>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</si>
  <si>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</si>
  <si>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</si>
  <si>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</si>
  <si>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</si>
  <si>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</si>
  <si>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</si>
  <si>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</si>
  <si>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</si>
  <si>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</si>
  <si>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</si>
  <si>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</si>
  <si>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</si>
  <si>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</si>
  <si>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</si>
  <si>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</si>
  <si>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</si>
  <si>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</si>
  <si>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</si>
  <si>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</si>
  <si>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</si>
  <si>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</si>
  <si>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</si>
  <si>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</si>
  <si>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</si>
  <si>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</si>
  <si>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</si>
  <si>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</si>
  <si>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</si>
  <si>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</si>
  <si>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</si>
  <si>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</si>
  <si>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</si>
  <si>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</si>
  <si>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</si>
  <si>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</si>
  <si>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</si>
  <si>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</si>
  <si>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</si>
  <si>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</si>
  <si>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</si>
  <si>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</si>
  <si>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</si>
  <si>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</si>
  <si>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</si>
  <si>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</si>
  <si>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</si>
  <si>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</si>
  <si>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</si>
  <si>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</si>
  <si>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</si>
  <si>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</si>
  <si>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</si>
  <si>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</si>
  <si>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</si>
  <si>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</si>
  <si>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</si>
  <si>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</si>
  <si>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</si>
  <si>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</si>
  <si>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</si>
  <si>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</si>
  <si>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</si>
  <si>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</si>
  <si>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</si>
  <si>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</si>
  <si>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</si>
  <si>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</si>
  <si>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</si>
  <si>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</si>
  <si>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</si>
  <si>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</si>
  <si>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</si>
  <si>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</si>
  <si>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</si>
  <si>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</si>
  <si>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</si>
  <si>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</si>
  <si>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</si>
  <si>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</si>
  <si>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</si>
  <si>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</si>
  <si>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</si>
  <si>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</si>
  <si>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</si>
  <si>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</si>
  <si>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</si>
  <si>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</si>
  <si>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</si>
  <si>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</si>
  <si>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</si>
  <si>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</si>
  <si>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</si>
  <si>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</si>
  <si>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</si>
  <si>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</si>
  <si>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</si>
  <si>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</si>
  <si>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</si>
  <si>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</si>
  <si>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</si>
  <si>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</si>
  <si>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</si>
  <si>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</si>
  <si>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</si>
  <si>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</si>
  <si>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</si>
  <si>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</si>
  <si>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</si>
  <si>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</si>
  <si>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</si>
  <si>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</si>
  <si>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</si>
  <si>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</si>
  <si>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</si>
  <si>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</si>
  <si>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</si>
  <si>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</si>
  <si>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</si>
  <si>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</si>
  <si>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</si>
  <si>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</si>
  <si>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</si>
  <si>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</si>
  <si>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</si>
  <si>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</si>
  <si>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</si>
  <si>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</si>
  <si>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</si>
  <si>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</si>
  <si>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</si>
  <si>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</si>
  <si>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</si>
  <si>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</si>
  <si>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</si>
  <si>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</si>
  <si>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</si>
  <si>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</si>
  <si>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</si>
  <si>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</si>
  <si>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</si>
  <si>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</si>
  <si>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</si>
  <si>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</si>
  <si>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</si>
  <si>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</si>
  <si>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</si>
  <si>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</si>
  <si>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</si>
  <si>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</si>
  <si>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</si>
  <si>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</si>
  <si>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</si>
  <si>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</si>
  <si>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</si>
  <si>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</si>
  <si>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</si>
  <si>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</si>
  <si>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</si>
  <si>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</si>
  <si>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</si>
  <si>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</si>
  <si>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</si>
  <si>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</si>
  <si>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</si>
  <si>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</si>
  <si>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</si>
  <si>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</si>
  <si>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</si>
  <si>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</si>
  <si>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</si>
  <si>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</si>
  <si>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</si>
  <si>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</si>
  <si>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</si>
  <si>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</si>
  <si>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</si>
  <si>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</si>
  <si>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</si>
  <si>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</si>
  <si>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</si>
  <si>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</si>
  <si>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</si>
  <si>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</si>
  <si>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</si>
  <si>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</si>
  <si>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</si>
  <si>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</si>
  <si>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</si>
  <si>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</si>
  <si>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</si>
  <si>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</si>
  <si>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</si>
  <si>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</si>
  <si>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</si>
  <si>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</si>
  <si>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</si>
  <si>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</si>
  <si>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</si>
  <si>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</si>
  <si>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</si>
  <si>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</si>
  <si>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</si>
  <si>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</si>
  <si>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</si>
  <si>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</si>
  <si>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</si>
  <si>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</si>
  <si>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</si>
  <si>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</si>
  <si>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</si>
  <si>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</si>
  <si>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</si>
  <si>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</si>
  <si>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</si>
  <si>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</si>
  <si>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</si>
  <si>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</si>
  <si>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</si>
  <si>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</si>
  <si>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</si>
  <si>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</si>
  <si>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</si>
  <si>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</si>
  <si>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</si>
  <si>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</si>
  <si>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</si>
  <si>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</si>
  <si>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</si>
  <si>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</si>
  <si>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</si>
  <si>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</si>
  <si>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</si>
  <si>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</si>
  <si>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</si>
  <si>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</si>
  <si>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</si>
  <si>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</si>
  <si>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</si>
  <si>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</si>
  <si>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</si>
  <si>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</si>
  <si>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</si>
  <si>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</si>
  <si>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</si>
  <si>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</si>
  <si>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</si>
  <si>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</si>
  <si>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</si>
  <si>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</si>
  <si>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</si>
  <si>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</si>
  <si>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</si>
  <si>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</si>
  <si>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</si>
  <si>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</si>
  <si>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</si>
  <si>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</si>
  <si>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</si>
  <si>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</si>
  <si>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</si>
  <si>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</si>
  <si>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</si>
  <si>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</si>
  <si>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</si>
  <si>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</si>
  <si>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</si>
  <si>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</si>
  <si>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</si>
  <si>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</si>
  <si>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</si>
  <si>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</si>
  <si>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</si>
  <si>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</si>
  <si>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</si>
  <si>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</si>
  <si>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</si>
  <si>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</si>
  <si>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</si>
  <si>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</si>
  <si>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</si>
  <si>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</si>
  <si>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</si>
  <si>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</si>
  <si>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</si>
  <si>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</si>
  <si>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</si>
  <si>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</si>
  <si>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</si>
  <si>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</si>
  <si>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</si>
  <si>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</si>
  <si>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</si>
  <si>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</si>
  <si>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</si>
  <si>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</si>
  <si>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</si>
  <si>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</si>
  <si>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</si>
  <si>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</si>
  <si>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</si>
  <si>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</si>
  <si>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</si>
  <si>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</si>
  <si>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</si>
  <si>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</si>
  <si>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</si>
  <si>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</si>
  <si>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</si>
  <si>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</si>
  <si>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</si>
  <si>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</si>
  <si>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</si>
  <si>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</si>
  <si>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</si>
  <si>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</si>
  <si>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</si>
  <si>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</si>
  <si>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</si>
  <si>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</si>
  <si>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</si>
  <si>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</si>
  <si>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</si>
  <si>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</si>
  <si>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</si>
  <si>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</si>
  <si>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</si>
  <si>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</si>
  <si>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</si>
  <si>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</si>
  <si>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</si>
  <si>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</si>
  <si>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</si>
  <si>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</si>
  <si>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</si>
  <si>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</si>
  <si>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</si>
  <si>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</si>
  <si>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</si>
  <si>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</si>
  <si>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</si>
  <si>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</si>
  <si>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</si>
  <si>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</si>
  <si>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</si>
  <si>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</si>
  <si>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</si>
  <si>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</si>
  <si>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</si>
  <si>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</si>
  <si>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</si>
  <si>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</si>
  <si>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</si>
  <si>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</si>
  <si>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</si>
  <si>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</si>
  <si>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</si>
  <si>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</si>
  <si>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</si>
  <si>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</si>
  <si>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</si>
  <si>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</si>
  <si>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</si>
  <si>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</si>
  <si>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</si>
  <si>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</si>
  <si>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</si>
  <si>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</si>
  <si>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</si>
  <si>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</si>
  <si>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</si>
  <si>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</si>
  <si>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</si>
  <si>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</si>
  <si>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</si>
  <si>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</si>
  <si>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</si>
  <si>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</si>
  <si>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</si>
  <si>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</si>
  <si>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</si>
  <si>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</si>
  <si>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</si>
  <si>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</si>
  <si>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</si>
  <si>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</si>
  <si>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</si>
  <si>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</si>
  <si>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</si>
  <si>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</si>
  <si>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</si>
  <si>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</si>
  <si>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</si>
  <si>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</si>
  <si>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</si>
  <si>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</si>
  <si>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</si>
  <si>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</si>
  <si>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</si>
  <si>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</si>
  <si>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</si>
  <si>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</si>
  <si>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</si>
  <si>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</si>
  <si>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</si>
  <si>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</si>
  <si>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</si>
  <si>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</si>
  <si>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</si>
  <si>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</si>
  <si>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</si>
  <si>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</si>
  <si>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</si>
  <si>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</si>
  <si>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</si>
  <si>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</si>
  <si>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</si>
  <si>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</si>
  <si>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</si>
  <si>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</si>
  <si>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</si>
  <si>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</si>
  <si>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</si>
  <si>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</si>
  <si>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</si>
  <si>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</si>
  <si>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</si>
  <si>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</si>
  <si>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</si>
  <si>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</si>
  <si>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</si>
  <si>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</si>
  <si>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</si>
  <si>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</si>
  <si>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</si>
  <si>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</si>
  <si>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</si>
  <si>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</si>
  <si>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</si>
  <si>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</si>
  <si>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</si>
  <si>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</si>
  <si>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</si>
  <si>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</si>
  <si>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</si>
  <si>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</si>
  <si>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</si>
  <si>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</si>
  <si>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</si>
  <si>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</si>
  <si>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</si>
  <si>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</si>
  <si>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</si>
  <si>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</si>
  <si>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</si>
  <si>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</si>
  <si>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</si>
  <si>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</si>
  <si>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</si>
  <si>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</si>
  <si>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</si>
  <si>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</si>
  <si>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</si>
  <si>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</si>
  <si>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</si>
  <si>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</si>
  <si>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</si>
  <si>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</si>
  <si>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</si>
  <si>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</si>
  <si>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</si>
  <si>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</si>
  <si>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</si>
  <si>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</si>
  <si>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</si>
  <si>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</si>
  <si>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</si>
  <si>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</si>
  <si>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</si>
  <si>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</si>
  <si>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</si>
  <si>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</si>
  <si>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</si>
  <si>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</si>
  <si>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</si>
  <si>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</si>
  <si>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</si>
  <si>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</si>
  <si>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</si>
  <si>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</si>
  <si>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</si>
  <si>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</si>
  <si>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</si>
  <si>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</si>
  <si>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</si>
  <si>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</si>
  <si>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</si>
  <si>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</si>
  <si>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</si>
  <si>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</si>
  <si>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</si>
  <si>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</si>
  <si>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</si>
  <si>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</si>
  <si>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</si>
  <si>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</si>
  <si>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</si>
  <si>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</si>
  <si>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</si>
  <si>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</si>
  <si>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</si>
  <si>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</si>
  <si>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</si>
  <si>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</si>
  <si>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</si>
  <si>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</si>
  <si>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</si>
  <si>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</si>
  <si>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</si>
  <si>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</si>
  <si>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</si>
  <si>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</si>
  <si>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</si>
  <si>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</si>
  <si>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</si>
  <si>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</si>
  <si>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</si>
  <si>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</si>
  <si>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</si>
  <si>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</si>
  <si>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</si>
  <si>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</si>
  <si>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</si>
  <si>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</si>
  <si>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</si>
  <si>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</si>
  <si>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</si>
  <si>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</si>
  <si>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</si>
  <si>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</si>
  <si>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</si>
  <si>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</si>
  <si>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</si>
  <si>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</si>
  <si>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</si>
  <si>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</si>
  <si>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</si>
  <si>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</si>
  <si>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</si>
  <si>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</si>
  <si>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</si>
  <si>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</si>
  <si>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</si>
  <si>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</si>
  <si>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</si>
  <si>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</si>
  <si>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</si>
  <si>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</si>
  <si>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</si>
  <si>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</si>
  <si>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</si>
  <si>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</si>
  <si>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</si>
  <si>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</si>
  <si>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</si>
  <si>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</si>
  <si>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</si>
  <si>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</si>
  <si>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</si>
  <si>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</si>
  <si>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</si>
  <si>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</si>
  <si>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</si>
  <si>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</si>
  <si>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</si>
  <si>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</si>
  <si>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</si>
  <si>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</si>
  <si>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</si>
  <si>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</si>
  <si>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</si>
  <si>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</si>
  <si>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</si>
  <si>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</si>
  <si>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</si>
  <si>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</si>
  <si>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</si>
  <si>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</si>
  <si>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</si>
  <si>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</si>
  <si>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</si>
  <si>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</si>
  <si>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</si>
  <si>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</si>
  <si>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</si>
  <si>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</si>
  <si>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</si>
  <si>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</si>
  <si>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</si>
  <si>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</si>
  <si>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</si>
  <si>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</si>
  <si>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</si>
  <si>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</si>
  <si>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</si>
  <si>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</si>
  <si>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</si>
  <si>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</si>
  <si>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</si>
  <si>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</si>
  <si>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</si>
  <si>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</si>
  <si>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</si>
  <si>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</si>
  <si>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</si>
  <si>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</si>
  <si>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</si>
  <si>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</si>
  <si>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</si>
  <si>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</si>
  <si>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</si>
  <si>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</si>
  <si>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</si>
  <si>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</si>
  <si>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</si>
  <si>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</si>
  <si>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</si>
  <si>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</si>
  <si>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</si>
  <si>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</si>
  <si>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</si>
  <si>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</si>
  <si>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</si>
  <si>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</si>
  <si>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</si>
  <si>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</si>
  <si>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</si>
  <si>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</si>
  <si>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</si>
  <si>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</si>
  <si>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</si>
  <si>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</si>
  <si>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</si>
  <si>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</si>
  <si>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</si>
  <si>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</si>
  <si>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</si>
  <si>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</si>
  <si>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</si>
  <si>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</si>
  <si>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</si>
  <si>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</si>
  <si>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</si>
  <si>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</si>
  <si>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</si>
  <si>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</si>
  <si>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</si>
  <si>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</si>
  <si>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</si>
  <si>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</si>
  <si>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</si>
  <si>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</si>
  <si>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</si>
  <si>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</si>
  <si>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</si>
  <si>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</si>
  <si>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</si>
  <si>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</si>
  <si>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</si>
  <si>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</si>
  <si>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</si>
  <si>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</si>
  <si>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</si>
  <si>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</si>
  <si>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</si>
  <si>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</si>
  <si>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</si>
  <si>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</si>
  <si>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</si>
  <si>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</si>
  <si>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</si>
  <si>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</si>
  <si>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</si>
  <si>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</si>
  <si>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</si>
  <si>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</si>
  <si>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</si>
  <si>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</si>
  <si>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</si>
  <si>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</si>
  <si>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</si>
  <si>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</si>
  <si>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</si>
  <si>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</si>
  <si>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</si>
  <si>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</si>
  <si>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</si>
  <si>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</si>
  <si>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</si>
  <si>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</si>
  <si>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</si>
  <si>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</si>
  <si>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</si>
  <si>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</si>
  <si>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</si>
  <si>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</si>
  <si>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</si>
  <si>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</si>
  <si>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</si>
  <si>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</si>
  <si>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</si>
  <si>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</si>
  <si>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</si>
  <si>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</si>
  <si>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</si>
  <si>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</si>
  <si>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</si>
  <si>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</si>
  <si>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</si>
  <si>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</si>
  <si>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</si>
  <si>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</si>
  <si>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</si>
  <si>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</si>
  <si>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</si>
  <si>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</si>
  <si>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</si>
  <si>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</si>
  <si>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</si>
  <si>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</si>
  <si>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</si>
  <si>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</si>
  <si>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</si>
  <si>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</si>
  <si>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</si>
  <si>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</si>
  <si>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</si>
  <si>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</si>
  <si>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</si>
  <si>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</si>
  <si>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</si>
  <si>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</si>
  <si>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</si>
  <si>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</si>
  <si>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</si>
  <si>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</si>
  <si>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</si>
  <si>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</si>
  <si>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</si>
  <si>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</si>
  <si>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</si>
  <si>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</si>
  <si>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</si>
  <si>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</si>
  <si>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</si>
  <si>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</si>
  <si>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</si>
  <si>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</si>
  <si>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</si>
  <si>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</si>
  <si>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</si>
  <si>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</si>
  <si>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</si>
  <si>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</si>
  <si>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</si>
  <si>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</si>
  <si>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</si>
  <si>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</si>
  <si>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</si>
  <si>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</si>
  <si>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</si>
  <si>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</si>
  <si>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</si>
  <si>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</si>
  <si>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</si>
  <si>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</si>
  <si>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</si>
  <si>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</si>
  <si>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</si>
  <si>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</si>
  <si>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</si>
  <si>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</si>
  <si>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</si>
  <si>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</si>
  <si>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</si>
  <si>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</si>
  <si>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</si>
  <si>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</si>
  <si>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</si>
  <si>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</si>
  <si>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</si>
  <si>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</si>
  <si>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</si>
  <si>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</si>
  <si>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</si>
  <si>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</si>
  <si>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</si>
  <si>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</si>
  <si>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</si>
  <si>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</si>
  <si>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</si>
  <si>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</si>
  <si>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</si>
  <si>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</si>
  <si>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</si>
  <si>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</si>
  <si>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</si>
  <si>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</si>
  <si>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</si>
  <si>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</si>
  <si>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</si>
  <si>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</si>
  <si>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</si>
  <si>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</si>
  <si>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</si>
  <si>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</si>
  <si>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</si>
  <si>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</si>
  <si>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</si>
  <si>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</si>
  <si>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</si>
  <si>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</si>
  <si>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</si>
  <si>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</si>
  <si>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</si>
  <si>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</si>
  <si>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</si>
  <si>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</si>
  <si>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LANDAFF SCHOOL DISTRICT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</si>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</sst>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" fontId="4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zoomScaleNormal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291</v>
      </c>
      <c r="C2" s="21">
        <v>291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123129.24</v>
      </c>
      <c r="G9" s="18">
        <v>-182.04</v>
      </c>
      <c r="H9" s="18">
        <v>0</v>
      </c>
      <c r="I9" s="18"/>
      <c r="J9" s="67">
        <f>SUM(I439)</f>
        <v>176109.7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-363.4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1667.16</v>
      </c>
      <c r="G13" s="18">
        <v>183.19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124433.00000000001</v>
      </c>
      <c r="G19" s="41">
        <f>SUM(G9:G18)</f>
        <v>1.1500000000000057</v>
      </c>
      <c r="H19" s="41">
        <f>SUM(H9:H18)</f>
        <v>0</v>
      </c>
      <c r="I19" s="41">
        <f>SUM(I9:I18)</f>
        <v>0</v>
      </c>
      <c r="J19" s="41">
        <f>SUM(J9:J18)</f>
        <v>176109.7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19597.23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19597.23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1.1499999999999999</v>
      </c>
      <c r="H48" s="18"/>
      <c r="I48" s="18"/>
      <c r="J48" s="13">
        <f>SUM(I459)</f>
        <v>176109.7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54835.77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104835.76999999999</v>
      </c>
      <c r="G51" s="41">
        <f>SUM(G35:G50)</f>
        <v>1.1499999999999999</v>
      </c>
      <c r="H51" s="41">
        <f>SUM(H35:H50)</f>
        <v>0</v>
      </c>
      <c r="I51" s="41">
        <f>SUM(I35:I50)</f>
        <v>0</v>
      </c>
      <c r="J51" s="41">
        <f>SUM(J35:J50)</f>
        <v>176109.7</v>
      </c>
      <c r="K51" s="45" t="s">
        <v>289</v>
      </c>
      <c r="L51" s="45" t="s">
        <v>289</v>
      </c>
      <c r="N51" s="181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124432.99999999999</v>
      </c>
      <c r="G52" s="41">
        <f>G51+G32</f>
        <v>1.1499999999999999</v>
      </c>
      <c r="H52" s="41">
        <f>H51+H32</f>
        <v>0</v>
      </c>
      <c r="I52" s="41">
        <f>I51+I32</f>
        <v>0</v>
      </c>
      <c r="J52" s="41">
        <f>J51+J32</f>
        <v>176109.7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485136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485136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181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72.56</v>
      </c>
      <c r="G96" s="18"/>
      <c r="H96" s="18"/>
      <c r="I96" s="18"/>
      <c r="J96" s="18">
        <v>286.77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72.56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286.77</v>
      </c>
      <c r="K111" s="45" t="s">
        <v>289</v>
      </c>
      <c r="L111" s="45" t="s">
        <v>289</v>
      </c>
      <c r="N111" s="181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485208.56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286.77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177814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119762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297576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297576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>
        <v>17968.22</v>
      </c>
      <c r="I146" s="18"/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17968.22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15.4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928.58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4022.5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10527.52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10527.52</v>
      </c>
      <c r="G162" s="41">
        <f>SUM(G150:G161)</f>
        <v>928.58</v>
      </c>
      <c r="H162" s="41">
        <f>SUM(H150:H161)</f>
        <v>4037.9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2867.06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13394.58</v>
      </c>
      <c r="G169" s="41">
        <f>G147+G162+SUM(G163:G168)</f>
        <v>928.58</v>
      </c>
      <c r="H169" s="41">
        <f>H147+H162+SUM(H163:H168)</f>
        <v>22006.120000000003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10000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10000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181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181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10000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796179.14</v>
      </c>
      <c r="G193" s="47">
        <f>G112+G140+G169+G192</f>
        <v>928.58</v>
      </c>
      <c r="H193" s="47">
        <f>H112+H140+H169+H192</f>
        <v>22006.120000000003</v>
      </c>
      <c r="I193" s="47">
        <f>I112+I140+I169+I192</f>
        <v>0</v>
      </c>
      <c r="J193" s="47">
        <f>J112+J140+J192</f>
        <v>10286.77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76419.12</v>
      </c>
      <c r="G197" s="18">
        <v>32560.97</v>
      </c>
      <c r="H197" s="18">
        <v>132973.76000000001</v>
      </c>
      <c r="I197" s="18">
        <v>4855.49</v>
      </c>
      <c r="J197" s="18">
        <v>4379.75</v>
      </c>
      <c r="K197" s="18"/>
      <c r="L197" s="19">
        <f>SUM(F197:K197)</f>
        <v>251189.09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13561.61</v>
      </c>
      <c r="G198" s="18">
        <v>7828.61</v>
      </c>
      <c r="H198" s="18"/>
      <c r="I198" s="18">
        <v>294.89</v>
      </c>
      <c r="J198" s="18"/>
      <c r="K198" s="18"/>
      <c r="L198" s="19">
        <f>SUM(F198:K198)</f>
        <v>21685.11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>
        <v>350</v>
      </c>
      <c r="J200" s="18"/>
      <c r="K200" s="18"/>
      <c r="L200" s="19">
        <f>SUM(F200:K200)</f>
        <v>350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3183</v>
      </c>
      <c r="G202" s="18">
        <v>317.52999999999997</v>
      </c>
      <c r="H202" s="18">
        <v>11653.43</v>
      </c>
      <c r="I202" s="18"/>
      <c r="J202" s="18"/>
      <c r="K202" s="18"/>
      <c r="L202" s="19">
        <f t="shared" ref="L202:L208" si="0">SUM(F202:K202)</f>
        <v>15153.96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>
        <v>1008.12</v>
      </c>
      <c r="I203" s="18"/>
      <c r="J203" s="18"/>
      <c r="K203" s="18"/>
      <c r="L203" s="19">
        <f t="shared" si="0"/>
        <v>1008.12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1495</v>
      </c>
      <c r="G204" s="18">
        <v>114.34</v>
      </c>
      <c r="H204" s="18">
        <v>38977.11</v>
      </c>
      <c r="I204" s="18"/>
      <c r="J204" s="18"/>
      <c r="K204" s="18"/>
      <c r="L204" s="19">
        <f t="shared" si="0"/>
        <v>40586.449999999997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1296.21</v>
      </c>
      <c r="G207" s="18">
        <v>2.02</v>
      </c>
      <c r="H207" s="18">
        <v>22004.97</v>
      </c>
      <c r="I207" s="18">
        <v>11113.06</v>
      </c>
      <c r="J207" s="18">
        <v>69.95</v>
      </c>
      <c r="K207" s="18"/>
      <c r="L207" s="19">
        <f t="shared" si="0"/>
        <v>34486.21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25116.37</v>
      </c>
      <c r="I208" s="18"/>
      <c r="J208" s="18"/>
      <c r="K208" s="18"/>
      <c r="L208" s="19">
        <f t="shared" si="0"/>
        <v>25116.37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95954.94</v>
      </c>
      <c r="G211" s="41">
        <f t="shared" si="1"/>
        <v>40823.469999999994</v>
      </c>
      <c r="H211" s="41">
        <f t="shared" si="1"/>
        <v>231733.75999999998</v>
      </c>
      <c r="I211" s="41">
        <f t="shared" si="1"/>
        <v>16613.439999999999</v>
      </c>
      <c r="J211" s="41">
        <f t="shared" si="1"/>
        <v>4449.7</v>
      </c>
      <c r="K211" s="41">
        <f t="shared" si="1"/>
        <v>0</v>
      </c>
      <c r="L211" s="41">
        <f t="shared" si="1"/>
        <v>389575.31000000006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104178.88</v>
      </c>
      <c r="I215" s="18"/>
      <c r="J215" s="18"/>
      <c r="K215" s="18"/>
      <c r="L215" s="19">
        <f>SUM(F215:K215)</f>
        <v>104178.88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5739.64</v>
      </c>
      <c r="I226" s="18"/>
      <c r="J226" s="18"/>
      <c r="K226" s="18"/>
      <c r="L226" s="19">
        <f t="shared" si="2"/>
        <v>5739.64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109918.52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109918.52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0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211949.4</v>
      </c>
      <c r="I233" s="18"/>
      <c r="J233" s="18"/>
      <c r="K233" s="18"/>
      <c r="L233" s="19">
        <f>SUM(F233:K233)</f>
        <v>211949.4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10331.370000000001</v>
      </c>
      <c r="I244" s="18"/>
      <c r="J244" s="18"/>
      <c r="K244" s="18"/>
      <c r="L244" s="19">
        <f t="shared" si="4"/>
        <v>10331.370000000001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222280.77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222280.77</v>
      </c>
      <c r="M247" s="8"/>
      <c r="N247" s="270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95954.94</v>
      </c>
      <c r="G257" s="41">
        <f t="shared" si="8"/>
        <v>40823.469999999994</v>
      </c>
      <c r="H257" s="41">
        <f t="shared" si="8"/>
        <v>563933.04999999993</v>
      </c>
      <c r="I257" s="41">
        <f t="shared" si="8"/>
        <v>16613.439999999999</v>
      </c>
      <c r="J257" s="41">
        <f t="shared" si="8"/>
        <v>4449.7</v>
      </c>
      <c r="K257" s="41">
        <f t="shared" si="8"/>
        <v>0</v>
      </c>
      <c r="L257" s="41">
        <f t="shared" si="8"/>
        <v>721774.60000000009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181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181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181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181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181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</v>
      </c>
      <c r="L266" s="19">
        <f t="shared" si="9"/>
        <v>10000</v>
      </c>
      <c r="N266" s="181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181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181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181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10000</v>
      </c>
      <c r="L270" s="41">
        <f t="shared" si="9"/>
        <v>10000</v>
      </c>
      <c r="N270" s="181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95954.94</v>
      </c>
      <c r="G271" s="42">
        <f t="shared" si="11"/>
        <v>40823.469999999994</v>
      </c>
      <c r="H271" s="42">
        <f t="shared" si="11"/>
        <v>563933.04999999993</v>
      </c>
      <c r="I271" s="42">
        <f t="shared" si="11"/>
        <v>16613.439999999999</v>
      </c>
      <c r="J271" s="42">
        <f t="shared" si="11"/>
        <v>4449.7</v>
      </c>
      <c r="K271" s="42">
        <f t="shared" si="11"/>
        <v>10000</v>
      </c>
      <c r="L271" s="42">
        <f t="shared" si="11"/>
        <v>731774.60000000009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15822</v>
      </c>
      <c r="G276" s="18">
        <v>139.44</v>
      </c>
      <c r="H276" s="18">
        <v>2006.78</v>
      </c>
      <c r="I276" s="18"/>
      <c r="J276" s="18"/>
      <c r="K276" s="18"/>
      <c r="L276" s="19">
        <f>SUM(F276:K276)</f>
        <v>17968.22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2775.27</v>
      </c>
      <c r="G277" s="18">
        <v>610.03</v>
      </c>
      <c r="H277" s="18"/>
      <c r="I277" s="18">
        <v>544.95000000000005</v>
      </c>
      <c r="J277" s="18"/>
      <c r="K277" s="18"/>
      <c r="L277" s="19">
        <f>SUM(F277:K277)</f>
        <v>3930.25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107.65</v>
      </c>
      <c r="L283" s="19">
        <f t="shared" si="12"/>
        <v>107.65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18597.27</v>
      </c>
      <c r="G290" s="42">
        <f t="shared" si="13"/>
        <v>749.47</v>
      </c>
      <c r="H290" s="42">
        <f t="shared" si="13"/>
        <v>2006.78</v>
      </c>
      <c r="I290" s="42">
        <f t="shared" si="13"/>
        <v>544.95000000000005</v>
      </c>
      <c r="J290" s="42">
        <f t="shared" si="13"/>
        <v>0</v>
      </c>
      <c r="K290" s="42">
        <f t="shared" si="13"/>
        <v>107.65</v>
      </c>
      <c r="L290" s="41">
        <f t="shared" si="13"/>
        <v>22006.120000000003</v>
      </c>
      <c r="M290" s="8"/>
      <c r="N290" s="270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181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0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18597.27</v>
      </c>
      <c r="G338" s="41">
        <f t="shared" si="20"/>
        <v>749.47</v>
      </c>
      <c r="H338" s="41">
        <f t="shared" si="20"/>
        <v>2006.78</v>
      </c>
      <c r="I338" s="41">
        <f t="shared" si="20"/>
        <v>544.95000000000005</v>
      </c>
      <c r="J338" s="41">
        <f t="shared" si="20"/>
        <v>0</v>
      </c>
      <c r="K338" s="41">
        <f t="shared" si="20"/>
        <v>107.65</v>
      </c>
      <c r="L338" s="41">
        <f t="shared" si="20"/>
        <v>22006.120000000003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17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18597.27</v>
      </c>
      <c r="G352" s="41">
        <f>G338</f>
        <v>749.47</v>
      </c>
      <c r="H352" s="41">
        <f>H338</f>
        <v>2006.78</v>
      </c>
      <c r="I352" s="41">
        <f>I338</f>
        <v>544.95000000000005</v>
      </c>
      <c r="J352" s="41">
        <f>J338</f>
        <v>0</v>
      </c>
      <c r="K352" s="47">
        <f>K338+K351</f>
        <v>107.65</v>
      </c>
      <c r="L352" s="41">
        <f>L338+L351</f>
        <v>22006.120000000003</v>
      </c>
      <c r="M352" s="52"/>
      <c r="N352" s="217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>
        <v>928.58</v>
      </c>
      <c r="J358" s="18"/>
      <c r="K358" s="18"/>
      <c r="L358" s="13">
        <f>SUM(F358:K358)</f>
        <v>928.58</v>
      </c>
      <c r="N358" s="181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928.58</v>
      </c>
      <c r="J362" s="47">
        <f t="shared" si="22"/>
        <v>0</v>
      </c>
      <c r="K362" s="47">
        <f t="shared" si="22"/>
        <v>0</v>
      </c>
      <c r="L362" s="47">
        <f t="shared" si="22"/>
        <v>928.58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928.58</v>
      </c>
      <c r="G367" s="18"/>
      <c r="H367" s="18"/>
      <c r="I367" s="56">
        <f>SUM(F367:H367)</f>
        <v>928.58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928.58</v>
      </c>
      <c r="G369" s="47">
        <f>SUM(G367:G368)</f>
        <v>0</v>
      </c>
      <c r="H369" s="47">
        <f>SUM(H367:H368)</f>
        <v>0</v>
      </c>
      <c r="I369" s="47">
        <f>SUM(I367:I368)</f>
        <v>928.58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0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</v>
      </c>
      <c r="H396" s="18">
        <v>122.43</v>
      </c>
      <c r="I396" s="18"/>
      <c r="J396" s="24" t="s">
        <v>289</v>
      </c>
      <c r="K396" s="24" t="s">
        <v>289</v>
      </c>
      <c r="L396" s="56">
        <f t="shared" si="26"/>
        <v>10122.43</v>
      </c>
      <c r="M396" s="8"/>
      <c r="N396" s="270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164.34</v>
      </c>
      <c r="I397" s="18"/>
      <c r="J397" s="24" t="s">
        <v>289</v>
      </c>
      <c r="K397" s="24" t="s">
        <v>289</v>
      </c>
      <c r="L397" s="56">
        <f t="shared" si="26"/>
        <v>164.34</v>
      </c>
      <c r="M397" s="8"/>
      <c r="N397" s="270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0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286.77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10286.77</v>
      </c>
      <c r="M401" s="8"/>
      <c r="N401" s="270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</v>
      </c>
      <c r="H408" s="47">
        <f>H393+H401+H407</f>
        <v>286.77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10286.77</v>
      </c>
      <c r="M408" s="8"/>
      <c r="N408" s="270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17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0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0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0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0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0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0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181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0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123689.96</v>
      </c>
      <c r="G439" s="18">
        <v>52419.74</v>
      </c>
      <c r="H439" s="18"/>
      <c r="I439" s="56">
        <f t="shared" ref="I439:I445" si="33">SUM(F439:H439)</f>
        <v>176109.7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123689.96</v>
      </c>
      <c r="G446" s="13">
        <f>SUM(G439:G445)</f>
        <v>52419.74</v>
      </c>
      <c r="H446" s="13">
        <f>SUM(H439:H445)</f>
        <v>0</v>
      </c>
      <c r="I446" s="13">
        <f>SUM(I439:I445)</f>
        <v>176109.7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17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123689.96</v>
      </c>
      <c r="G459" s="18">
        <v>52419.74</v>
      </c>
      <c r="H459" s="18"/>
      <c r="I459" s="56">
        <f t="shared" si="34"/>
        <v>176109.7</v>
      </c>
      <c r="J459" s="24" t="s">
        <v>289</v>
      </c>
      <c r="K459" s="24" t="s">
        <v>289</v>
      </c>
      <c r="L459" s="24" t="s">
        <v>289</v>
      </c>
      <c r="M459" s="52"/>
      <c r="N459" s="217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123689.96</v>
      </c>
      <c r="G460" s="83">
        <f>SUM(G454:G459)</f>
        <v>52419.74</v>
      </c>
      <c r="H460" s="83">
        <f>SUM(H454:H459)</f>
        <v>0</v>
      </c>
      <c r="I460" s="83">
        <f>SUM(I454:I459)</f>
        <v>176109.7</v>
      </c>
      <c r="J460" s="24" t="s">
        <v>289</v>
      </c>
      <c r="K460" s="24" t="s">
        <v>289</v>
      </c>
      <c r="L460" s="24" t="s">
        <v>289</v>
      </c>
      <c r="N460" s="217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123689.96</v>
      </c>
      <c r="G461" s="42">
        <f>G452+G460</f>
        <v>52419.74</v>
      </c>
      <c r="H461" s="42">
        <f>H452+H460</f>
        <v>0</v>
      </c>
      <c r="I461" s="42">
        <f>I452+I460</f>
        <v>176109.7</v>
      </c>
      <c r="J461" s="24" t="s">
        <v>289</v>
      </c>
      <c r="K461" s="24" t="s">
        <v>289</v>
      </c>
      <c r="L461" s="24" t="s">
        <v>289</v>
      </c>
      <c r="N461" s="217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17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17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17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40431.230000000003</v>
      </c>
      <c r="G465" s="18">
        <v>1.1499999999999999</v>
      </c>
      <c r="H465" s="18">
        <v>0</v>
      </c>
      <c r="I465" s="18"/>
      <c r="J465" s="18">
        <v>165822.93</v>
      </c>
      <c r="K465" s="24" t="s">
        <v>289</v>
      </c>
      <c r="L465" s="24" t="s">
        <v>289</v>
      </c>
      <c r="N465" s="217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17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17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796179.14</v>
      </c>
      <c r="G468" s="18">
        <v>928.58</v>
      </c>
      <c r="H468" s="18">
        <v>22006.12</v>
      </c>
      <c r="I468" s="18"/>
      <c r="J468" s="18">
        <v>10286.77</v>
      </c>
      <c r="K468" s="24" t="s">
        <v>289</v>
      </c>
      <c r="L468" s="24" t="s">
        <v>289</v>
      </c>
      <c r="N468" s="217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17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796179.14</v>
      </c>
      <c r="G470" s="53">
        <f>SUM(G468:G469)</f>
        <v>928.58</v>
      </c>
      <c r="H470" s="53">
        <f>SUM(H468:H469)</f>
        <v>22006.12</v>
      </c>
      <c r="I470" s="53">
        <f>SUM(I468:I469)</f>
        <v>0</v>
      </c>
      <c r="J470" s="53">
        <f>SUM(J468:J469)</f>
        <v>10286.77</v>
      </c>
      <c r="K470" s="24" t="s">
        <v>289</v>
      </c>
      <c r="L470" s="24" t="s">
        <v>289</v>
      </c>
      <c r="N470" s="217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17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731774.6</v>
      </c>
      <c r="G472" s="18">
        <v>928.58</v>
      </c>
      <c r="H472" s="18">
        <v>22006.12</v>
      </c>
      <c r="I472" s="18"/>
      <c r="J472" s="18">
        <v>0</v>
      </c>
      <c r="K472" s="24" t="s">
        <v>289</v>
      </c>
      <c r="L472" s="24" t="s">
        <v>289</v>
      </c>
      <c r="N472" s="217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17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731774.6</v>
      </c>
      <c r="G474" s="53">
        <f>SUM(G472:G473)</f>
        <v>928.58</v>
      </c>
      <c r="H474" s="53">
        <f>SUM(H472:H473)</f>
        <v>22006.12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17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17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104835.77000000002</v>
      </c>
      <c r="G476" s="53">
        <f>(G465+G470)- G474</f>
        <v>1.1499999999999773</v>
      </c>
      <c r="H476" s="53">
        <f>(H465+H470)- H474</f>
        <v>0</v>
      </c>
      <c r="I476" s="53">
        <f>(I465+I470)- I474</f>
        <v>0</v>
      </c>
      <c r="J476" s="53">
        <f>(J465+J470)- J474</f>
        <v>176109.69999999998</v>
      </c>
      <c r="K476" s="24" t="s">
        <v>289</v>
      </c>
      <c r="L476" s="24" t="s">
        <v>289</v>
      </c>
      <c r="N476" s="217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17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17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17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17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17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17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17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17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17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17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17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17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17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17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17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17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17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17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17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17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17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17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17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17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17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17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17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17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17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17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17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17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17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17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17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17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17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17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17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17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17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17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17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17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16336.88</v>
      </c>
      <c r="G521" s="18">
        <v>8438.64</v>
      </c>
      <c r="H521" s="18"/>
      <c r="I521" s="18">
        <v>839.84</v>
      </c>
      <c r="J521" s="18"/>
      <c r="K521" s="18"/>
      <c r="L521" s="88">
        <f>SUM(F521:K521)</f>
        <v>25615.359999999997</v>
      </c>
      <c r="N521" s="217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17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17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16336.88</v>
      </c>
      <c r="G524" s="108">
        <f t="shared" ref="G524:L524" si="36">SUM(G521:G523)</f>
        <v>8438.64</v>
      </c>
      <c r="H524" s="108">
        <f t="shared" si="36"/>
        <v>0</v>
      </c>
      <c r="I524" s="108">
        <f t="shared" si="36"/>
        <v>839.84</v>
      </c>
      <c r="J524" s="108">
        <f t="shared" si="36"/>
        <v>0</v>
      </c>
      <c r="K524" s="108">
        <f t="shared" si="36"/>
        <v>0</v>
      </c>
      <c r="L524" s="89">
        <f t="shared" si="36"/>
        <v>25615.359999999997</v>
      </c>
      <c r="N524" s="217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17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11653.43</v>
      </c>
      <c r="I526" s="18"/>
      <c r="J526" s="18"/>
      <c r="K526" s="18"/>
      <c r="L526" s="88">
        <f>SUM(F526:K526)</f>
        <v>11653.43</v>
      </c>
      <c r="M526" s="8"/>
      <c r="N526" s="270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0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11653.43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11653.43</v>
      </c>
      <c r="M529" s="8"/>
      <c r="N529" s="270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0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0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0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0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0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0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223.05</v>
      </c>
      <c r="I541" s="18"/>
      <c r="J541" s="18"/>
      <c r="K541" s="18"/>
      <c r="L541" s="88">
        <f>SUM(F541:K541)</f>
        <v>223.05</v>
      </c>
      <c r="M541" s="8"/>
      <c r="N541" s="270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0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223.05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223.05</v>
      </c>
      <c r="M544" s="8"/>
      <c r="N544" s="270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16336.88</v>
      </c>
      <c r="G545" s="89">
        <f t="shared" ref="G545:L545" si="41">G524+G529+G534+G539+G544</f>
        <v>8438.64</v>
      </c>
      <c r="H545" s="89">
        <f t="shared" si="41"/>
        <v>11876.48</v>
      </c>
      <c r="I545" s="89">
        <f t="shared" si="41"/>
        <v>839.84</v>
      </c>
      <c r="J545" s="89">
        <f t="shared" si="41"/>
        <v>0</v>
      </c>
      <c r="K545" s="89">
        <f t="shared" si="41"/>
        <v>0</v>
      </c>
      <c r="L545" s="89">
        <f t="shared" si="41"/>
        <v>37491.839999999997</v>
      </c>
      <c r="M545" s="8"/>
      <c r="N545" s="270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0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25615.359999999997</v>
      </c>
      <c r="G549" s="87">
        <f>L526</f>
        <v>11653.43</v>
      </c>
      <c r="H549" s="87">
        <f>L531</f>
        <v>0</v>
      </c>
      <c r="I549" s="87">
        <f>L536</f>
        <v>0</v>
      </c>
      <c r="J549" s="87">
        <f>L541</f>
        <v>223.05</v>
      </c>
      <c r="K549" s="87">
        <f>SUM(F549:J549)</f>
        <v>37491.839999999997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25615.359999999997</v>
      </c>
      <c r="G552" s="89">
        <f t="shared" si="42"/>
        <v>11653.43</v>
      </c>
      <c r="H552" s="89">
        <f t="shared" si="42"/>
        <v>0</v>
      </c>
      <c r="I552" s="89">
        <f t="shared" si="42"/>
        <v>0</v>
      </c>
      <c r="J552" s="89">
        <f t="shared" si="42"/>
        <v>223.05</v>
      </c>
      <c r="K552" s="89">
        <f t="shared" si="42"/>
        <v>37491.839999999997</v>
      </c>
      <c r="L552" s="24"/>
      <c r="M552" s="8"/>
      <c r="N552" s="270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0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0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0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0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0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0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0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0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0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0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0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0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0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0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0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132443.76</v>
      </c>
      <c r="G575" s="18">
        <v>104178.88</v>
      </c>
      <c r="H575" s="18">
        <v>211949.4</v>
      </c>
      <c r="I575" s="87">
        <f>SUM(F575:H575)</f>
        <v>448572.04000000004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0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0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0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22193.32</v>
      </c>
      <c r="I591" s="18">
        <v>5739.64</v>
      </c>
      <c r="J591" s="18">
        <v>10331.370000000001</v>
      </c>
      <c r="K591" s="104">
        <f t="shared" ref="K591:K597" si="48">SUM(H591:J591)</f>
        <v>38264.33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223.05</v>
      </c>
      <c r="I592" s="18"/>
      <c r="J592" s="18"/>
      <c r="K592" s="104">
        <f t="shared" si="48"/>
        <v>223.05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0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2700</v>
      </c>
      <c r="I595" s="18"/>
      <c r="J595" s="18"/>
      <c r="K595" s="104">
        <f t="shared" si="48"/>
        <v>2700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25116.37</v>
      </c>
      <c r="I598" s="108">
        <f>SUM(I591:I597)</f>
        <v>5739.64</v>
      </c>
      <c r="J598" s="108">
        <f>SUM(J591:J597)</f>
        <v>10331.370000000001</v>
      </c>
      <c r="K598" s="108">
        <f>SUM(K591:K597)</f>
        <v>41187.380000000005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0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0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0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4449.7</v>
      </c>
      <c r="I604" s="18"/>
      <c r="J604" s="18"/>
      <c r="K604" s="104">
        <f>SUM(H604:J604)</f>
        <v>4449.7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4449.7</v>
      </c>
      <c r="I605" s="108">
        <f>SUM(I602:I604)</f>
        <v>0</v>
      </c>
      <c r="J605" s="108">
        <f>SUM(J602:J604)</f>
        <v>0</v>
      </c>
      <c r="K605" s="108">
        <f>SUM(K602:K604)</f>
        <v>4449.7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0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0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0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0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2775.27</v>
      </c>
      <c r="G611" s="18">
        <v>610.03</v>
      </c>
      <c r="H611" s="18"/>
      <c r="I611" s="18"/>
      <c r="J611" s="18"/>
      <c r="K611" s="18"/>
      <c r="L611" s="88">
        <f>SUM(F611:K611)</f>
        <v>3385.3</v>
      </c>
      <c r="M611" s="8"/>
      <c r="N611" s="270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0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0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2775.27</v>
      </c>
      <c r="G614" s="108">
        <f t="shared" si="49"/>
        <v>610.03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3385.3</v>
      </c>
      <c r="M614" s="8"/>
      <c r="N614" s="270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124433.00000000001</v>
      </c>
      <c r="H617" s="109">
        <f>SUM(F52)</f>
        <v>124432.99999999999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1.1500000000000057</v>
      </c>
      <c r="H618" s="109">
        <f>SUM(G52)</f>
        <v>1.1499999999999999</v>
      </c>
      <c r="I618" s="121" t="s">
        <v>901</v>
      </c>
      <c r="J618" s="109">
        <f>G618-H618</f>
        <v>5.773159728050814E-15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176109.7</v>
      </c>
      <c r="H621" s="109">
        <f>SUM(J52)</f>
        <v>176109.7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104835.76999999999</v>
      </c>
      <c r="H622" s="109">
        <f>F476</f>
        <v>104835.77000000002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1.1499999999999999</v>
      </c>
      <c r="H623" s="109">
        <f>G476</f>
        <v>1.1499999999999773</v>
      </c>
      <c r="I623" s="121" t="s">
        <v>102</v>
      </c>
      <c r="J623" s="109">
        <f t="shared" si="50"/>
        <v>2.2648549702353193E-14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176109.7</v>
      </c>
      <c r="H626" s="109">
        <f>J476</f>
        <v>176109.69999999998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796179.14</v>
      </c>
      <c r="H627" s="104">
        <f>SUM(F468)</f>
        <v>796179.14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928.58</v>
      </c>
      <c r="H628" s="104">
        <f>SUM(G468)</f>
        <v>928.58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22006.120000000003</v>
      </c>
      <c r="H629" s="104">
        <f>SUM(H468)</f>
        <v>22006.12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10286.77</v>
      </c>
      <c r="H631" s="104">
        <f>SUM(J468)</f>
        <v>10286.77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731774.60000000009</v>
      </c>
      <c r="H632" s="104">
        <f>SUM(F472)</f>
        <v>731774.6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22006.120000000003</v>
      </c>
      <c r="H633" s="104">
        <f>SUM(H472)</f>
        <v>22006.12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928.58</v>
      </c>
      <c r="H634" s="104">
        <f>I369</f>
        <v>928.58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928.58</v>
      </c>
      <c r="H635" s="104">
        <f>SUM(G472)</f>
        <v>928.58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10286.77</v>
      </c>
      <c r="H637" s="164">
        <f>SUM(J468)</f>
        <v>10286.77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123689.96</v>
      </c>
      <c r="H639" s="104">
        <f>SUM(F461)</f>
        <v>123689.96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52419.74</v>
      </c>
      <c r="H640" s="104">
        <f>SUM(G461)</f>
        <v>52419.74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176109.7</v>
      </c>
      <c r="H642" s="104">
        <f>SUM(I461)</f>
        <v>176109.7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286.77</v>
      </c>
      <c r="H644" s="104">
        <f>H408</f>
        <v>286.77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</v>
      </c>
      <c r="H645" s="104">
        <f>G408</f>
        <v>10000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10286.77</v>
      </c>
      <c r="H646" s="104">
        <f>L408</f>
        <v>10286.77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41187.380000000005</v>
      </c>
      <c r="H647" s="104">
        <f>L208+L226+L244</f>
        <v>41187.379999999997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4449.7</v>
      </c>
      <c r="H648" s="104">
        <f>(J257+J338)-(J255+J336)</f>
        <v>4449.7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25116.37</v>
      </c>
      <c r="H649" s="104">
        <f>H598</f>
        <v>25116.37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5739.64</v>
      </c>
      <c r="H650" s="104">
        <f>I598</f>
        <v>5739.64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10331.370000000001</v>
      </c>
      <c r="H651" s="104">
        <f>J598</f>
        <v>10331.370000000001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</v>
      </c>
      <c r="H655" s="104">
        <f>K266+K347</f>
        <v>10000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412510.01000000007</v>
      </c>
      <c r="G660" s="19">
        <f>(L229+L309+L359)</f>
        <v>109918.52</v>
      </c>
      <c r="H660" s="19">
        <f>(L247+L328+L360)</f>
        <v>222280.77</v>
      </c>
      <c r="I660" s="19">
        <f>SUM(F660:H660)</f>
        <v>744709.3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25116.37</v>
      </c>
      <c r="G662" s="19">
        <f>(L226+L306)-(J226+J306)</f>
        <v>5739.64</v>
      </c>
      <c r="H662" s="19">
        <f>(L244+L325)-(J244+J325)</f>
        <v>10331.370000000001</v>
      </c>
      <c r="I662" s="19">
        <f>SUM(F662:H662)</f>
        <v>41187.379999999997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140278.76</v>
      </c>
      <c r="G663" s="199">
        <f>SUM(G575:G587)+SUM(I602:I604)+L612</f>
        <v>104178.88</v>
      </c>
      <c r="H663" s="199">
        <f>SUM(H575:H587)+SUM(J602:J604)+L613</f>
        <v>211949.4</v>
      </c>
      <c r="I663" s="19">
        <f>SUM(F663:H663)</f>
        <v>456407.04000000004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247114.88000000006</v>
      </c>
      <c r="G664" s="19">
        <f>G660-SUM(G661:G663)</f>
        <v>0</v>
      </c>
      <c r="H664" s="19">
        <f>H660-SUM(H661:H663)</f>
        <v>0</v>
      </c>
      <c r="I664" s="19">
        <f>I660-SUM(I661:I663)</f>
        <v>247114.88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</v>
      </c>
      <c r="G665" s="248"/>
      <c r="H665" s="248"/>
      <c r="I665" s="19">
        <f>SUM(F665:H665)</f>
        <v>16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15444.68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15444.68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15444.68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15444.68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5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LANDAFF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6" t="s">
        <v>784</v>
      </c>
      <c r="B3" s="276"/>
      <c r="C3" s="276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5" t="s">
        <v>783</v>
      </c>
      <c r="C6" s="275"/>
    </row>
    <row r="7" spans="1:3" x14ac:dyDescent="0.2">
      <c r="A7" s="239" t="s">
        <v>786</v>
      </c>
      <c r="B7" s="273" t="s">
        <v>782</v>
      </c>
      <c r="C7" s="274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92241.12</v>
      </c>
      <c r="C9" s="229">
        <f>'DOE25'!G197+'DOE25'!G215+'DOE25'!G233+'DOE25'!G276+'DOE25'!G295+'DOE25'!G314</f>
        <v>32700.41</v>
      </c>
    </row>
    <row r="10" spans="1:3" x14ac:dyDescent="0.2">
      <c r="A10" t="s">
        <v>779</v>
      </c>
      <c r="B10" s="240">
        <v>90142.78</v>
      </c>
      <c r="C10" s="240">
        <v>32539.88</v>
      </c>
    </row>
    <row r="11" spans="1:3" x14ac:dyDescent="0.2">
      <c r="A11" t="s">
        <v>780</v>
      </c>
      <c r="B11" s="240"/>
      <c r="C11" s="272" t="s">
        <v>912</v>
      </c>
    </row>
    <row r="12" spans="1:3" x14ac:dyDescent="0.2">
      <c r="A12" t="s">
        <v>781</v>
      </c>
      <c r="B12" s="240">
        <v>2098.34</v>
      </c>
      <c r="C12" s="240">
        <v>160.53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92241.12</v>
      </c>
      <c r="C13" s="231">
        <f>SUM(C10:C12)</f>
        <v>32700.41</v>
      </c>
    </row>
    <row r="14" spans="1:3" x14ac:dyDescent="0.2">
      <c r="B14" s="230"/>
      <c r="C14" s="230"/>
    </row>
    <row r="15" spans="1:3" x14ac:dyDescent="0.2">
      <c r="B15" s="275" t="s">
        <v>783</v>
      </c>
      <c r="C15" s="275"/>
    </row>
    <row r="16" spans="1:3" x14ac:dyDescent="0.2">
      <c r="A16" s="239" t="s">
        <v>787</v>
      </c>
      <c r="B16" s="273" t="s">
        <v>707</v>
      </c>
      <c r="C16" s="274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16336.880000000001</v>
      </c>
      <c r="C18" s="229">
        <f>'DOE25'!G198+'DOE25'!G216+'DOE25'!G234+'DOE25'!G277+'DOE25'!G296+'DOE25'!G315</f>
        <v>8438.64</v>
      </c>
    </row>
    <row r="19" spans="1:3" x14ac:dyDescent="0.2">
      <c r="A19" t="s">
        <v>779</v>
      </c>
      <c r="B19" s="240">
        <v>2775.27</v>
      </c>
      <c r="C19" s="240">
        <v>610.03</v>
      </c>
    </row>
    <row r="20" spans="1:3" x14ac:dyDescent="0.2">
      <c r="A20" t="s">
        <v>780</v>
      </c>
      <c r="B20" s="240">
        <v>13561.61</v>
      </c>
      <c r="C20" s="240">
        <v>7828.61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16336.880000000001</v>
      </c>
      <c r="C22" s="231">
        <f>SUM(C19:C21)</f>
        <v>8438.64</v>
      </c>
    </row>
    <row r="23" spans="1:3" x14ac:dyDescent="0.2">
      <c r="B23" s="230"/>
      <c r="C23" s="230"/>
    </row>
    <row r="24" spans="1:3" x14ac:dyDescent="0.2">
      <c r="B24" s="275" t="s">
        <v>783</v>
      </c>
      <c r="C24" s="275"/>
    </row>
    <row r="25" spans="1:3" x14ac:dyDescent="0.2">
      <c r="A25" s="239" t="s">
        <v>788</v>
      </c>
      <c r="B25" s="273" t="s">
        <v>708</v>
      </c>
      <c r="C25" s="274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39" t="s">
        <v>789</v>
      </c>
      <c r="B34" s="273" t="s">
        <v>709</v>
      </c>
      <c r="C34" s="274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5" t="str">
        <f>'DOE25'!A2</f>
        <v>LANDAFF SCHOOL DISTRICT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589352.48</v>
      </c>
      <c r="D5" s="20">
        <f>SUM('DOE25'!L197:L200)+SUM('DOE25'!L215:L218)+SUM('DOE25'!L233:L236)-F5-G5</f>
        <v>584972.73</v>
      </c>
      <c r="E5" s="243"/>
      <c r="F5" s="255">
        <f>SUM('DOE25'!J197:J200)+SUM('DOE25'!J215:J218)+SUM('DOE25'!J233:J236)</f>
        <v>4379.75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15153.96</v>
      </c>
      <c r="D6" s="20">
        <f>'DOE25'!L202+'DOE25'!L220+'DOE25'!L238-F6-G6</f>
        <v>15153.96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1008.12</v>
      </c>
      <c r="D7" s="20">
        <f>'DOE25'!L203+'DOE25'!L221+'DOE25'!L239-F7-G7</f>
        <v>1008.12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19330.399999999994</v>
      </c>
      <c r="D8" s="243"/>
      <c r="E8" s="20">
        <f>'DOE25'!L204+'DOE25'!L222+'DOE25'!L240-F8-G8-D9-D11</f>
        <v>19330.399999999994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16423.45</v>
      </c>
      <c r="D9" s="244">
        <v>16423.45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7010</v>
      </c>
      <c r="D10" s="243"/>
      <c r="E10" s="244">
        <v>7010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4832.6000000000004</v>
      </c>
      <c r="D11" s="244">
        <v>4832.6000000000004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34486.21</v>
      </c>
      <c r="D14" s="20">
        <f>'DOE25'!L207+'DOE25'!L225+'DOE25'!L243-F14-G14</f>
        <v>34416.26</v>
      </c>
      <c r="E14" s="243"/>
      <c r="F14" s="255">
        <f>'DOE25'!J207+'DOE25'!J225+'DOE25'!J243</f>
        <v>69.95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41187.379999999997</v>
      </c>
      <c r="D15" s="20">
        <f>'DOE25'!L208+'DOE25'!L226+'DOE25'!L244-F15-G15</f>
        <v>41187.379999999997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22006.120000000003</v>
      </c>
      <c r="D31" s="20">
        <f>'DOE25'!L290+'DOE25'!L309+'DOE25'!L328+'DOE25'!L333+'DOE25'!L334+'DOE25'!L335-F31-G31</f>
        <v>21898.47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107.65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719892.96999999986</v>
      </c>
      <c r="E33" s="246">
        <f>SUM(E5:E31)</f>
        <v>26340.399999999994</v>
      </c>
      <c r="F33" s="246">
        <f>SUM(F5:F31)</f>
        <v>4449.7</v>
      </c>
      <c r="G33" s="246">
        <f>SUM(G5:G31)</f>
        <v>107.65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26340.399999999994</v>
      </c>
      <c r="E35" s="249"/>
    </row>
    <row r="36" spans="2:8" ht="12" thickTop="1" x14ac:dyDescent="0.2">
      <c r="B36" t="s">
        <v>815</v>
      </c>
      <c r="D36" s="20">
        <f>D33</f>
        <v>719892.96999999986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LANDAFF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123129.24</v>
      </c>
      <c r="D8" s="95">
        <f>'DOE25'!G9</f>
        <v>-182.04</v>
      </c>
      <c r="E8" s="95">
        <f>'DOE25'!H9</f>
        <v>0</v>
      </c>
      <c r="F8" s="95">
        <f>'DOE25'!I9</f>
        <v>0</v>
      </c>
      <c r="G8" s="95">
        <f>'DOE25'!J9</f>
        <v>176109.7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-363.4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1667.16</v>
      </c>
      <c r="D12" s="95">
        <f>'DOE25'!G13</f>
        <v>183.19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124433.00000000001</v>
      </c>
      <c r="D18" s="41">
        <f>SUM(D8:D17)</f>
        <v>1.1500000000000057</v>
      </c>
      <c r="E18" s="41">
        <f>SUM(E8:E17)</f>
        <v>0</v>
      </c>
      <c r="F18" s="41">
        <f>SUM(F8:F17)</f>
        <v>0</v>
      </c>
      <c r="G18" s="41">
        <f>SUM(G8:G17)</f>
        <v>176109.7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19597.23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19597.23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1.1499999999999999</v>
      </c>
      <c r="E47" s="95">
        <f>'DOE25'!H48</f>
        <v>0</v>
      </c>
      <c r="F47" s="95">
        <f>'DOE25'!I48</f>
        <v>0</v>
      </c>
      <c r="G47" s="95">
        <f>'DOE25'!J48</f>
        <v>176109.7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54835.77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104835.76999999999</v>
      </c>
      <c r="D50" s="41">
        <f>SUM(D34:D49)</f>
        <v>1.1499999999999999</v>
      </c>
      <c r="E50" s="41">
        <f>SUM(E34:E49)</f>
        <v>0</v>
      </c>
      <c r="F50" s="41">
        <f>SUM(F34:F49)</f>
        <v>0</v>
      </c>
      <c r="G50" s="41">
        <f>SUM(G34:G49)</f>
        <v>176109.7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124432.99999999999</v>
      </c>
      <c r="D51" s="41">
        <f>D50+D31</f>
        <v>1.1499999999999999</v>
      </c>
      <c r="E51" s="41">
        <f>E50+E31</f>
        <v>0</v>
      </c>
      <c r="F51" s="41">
        <f>F50+F31</f>
        <v>0</v>
      </c>
      <c r="G51" s="41">
        <f>G50+G31</f>
        <v>176109.7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485136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72.56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286.77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72.56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286.77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485208.56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286.77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177814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119762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297576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297576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17968.22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10527.52</v>
      </c>
      <c r="D88" s="95">
        <f>SUM('DOE25'!G153:G161)</f>
        <v>928.58</v>
      </c>
      <c r="E88" s="95">
        <f>SUM('DOE25'!H153:H161)</f>
        <v>4037.9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2867.06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13394.58</v>
      </c>
      <c r="D91" s="131">
        <f>SUM(D85:D90)</f>
        <v>928.58</v>
      </c>
      <c r="E91" s="131">
        <f>SUM(E85:E90)</f>
        <v>22006.120000000003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10000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10000</v>
      </c>
    </row>
    <row r="104" spans="1:7" ht="12.75" thickTop="1" thickBot="1" x14ac:dyDescent="0.25">
      <c r="A104" s="33" t="s">
        <v>765</v>
      </c>
      <c r="C104" s="86">
        <f>C63+C81+C91+C103</f>
        <v>796179.14</v>
      </c>
      <c r="D104" s="86">
        <f>D63+D81+D91+D103</f>
        <v>928.58</v>
      </c>
      <c r="E104" s="86">
        <f>E63+E81+E91+E103</f>
        <v>22006.120000000003</v>
      </c>
      <c r="F104" s="86">
        <f>F63+F81+F91+F103</f>
        <v>0</v>
      </c>
      <c r="G104" s="86">
        <f>G63+G81+G103</f>
        <v>10286.77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567317.37</v>
      </c>
      <c r="D109" s="24" t="s">
        <v>289</v>
      </c>
      <c r="E109" s="95">
        <f>('DOE25'!L276)+('DOE25'!L295)+('DOE25'!L314)</f>
        <v>17968.22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21685.11</v>
      </c>
      <c r="D110" s="24" t="s">
        <v>289</v>
      </c>
      <c r="E110" s="95">
        <f>('DOE25'!L277)+('DOE25'!L296)+('DOE25'!L315)</f>
        <v>3930.25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350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589352.48</v>
      </c>
      <c r="D115" s="86">
        <f>SUM(D109:D114)</f>
        <v>0</v>
      </c>
      <c r="E115" s="86">
        <f>SUM(E109:E114)</f>
        <v>21898.47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15153.96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1008.12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40586.449999999997</v>
      </c>
      <c r="D120" s="24" t="s">
        <v>289</v>
      </c>
      <c r="E120" s="95">
        <f>+('DOE25'!L283)+('DOE25'!L302)+('DOE25'!L321)</f>
        <v>107.65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34486.21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41187.379999999997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928.58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132422.12</v>
      </c>
      <c r="D128" s="86">
        <f>SUM(D118:D127)</f>
        <v>928.58</v>
      </c>
      <c r="E128" s="86">
        <f>SUM(E118:E127)</f>
        <v>107.65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10286.77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-286.77000000000044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731774.6</v>
      </c>
      <c r="D145" s="86">
        <f>(D115+D128+D144)</f>
        <v>928.58</v>
      </c>
      <c r="E145" s="86">
        <f>(E115+E128+E144)</f>
        <v>22006.120000000003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LANDAFF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15445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15445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585286</v>
      </c>
      <c r="D10" s="182">
        <f>ROUND((C10/$C$28)*100,1)</f>
        <v>78.599999999999994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25615</v>
      </c>
      <c r="D11" s="182">
        <f>ROUND((C11/$C$28)*100,1)</f>
        <v>3.4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350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15154</v>
      </c>
      <c r="D15" s="182">
        <f t="shared" ref="D15:D27" si="0">ROUND((C15/$C$28)*100,1)</f>
        <v>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1008</v>
      </c>
      <c r="D16" s="182">
        <f t="shared" si="0"/>
        <v>0.1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40694</v>
      </c>
      <c r="D17" s="182">
        <f t="shared" si="0"/>
        <v>5.5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34486</v>
      </c>
      <c r="D20" s="182">
        <f t="shared" si="0"/>
        <v>4.5999999999999996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41187</v>
      </c>
      <c r="D21" s="182">
        <f t="shared" si="0"/>
        <v>5.5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929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744709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744709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485136</v>
      </c>
      <c r="D35" s="182">
        <f t="shared" ref="D35:D40" si="1">ROUND((C35/$C$41)*100,1)</f>
        <v>59.2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359.3300000000163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297576</v>
      </c>
      <c r="D37" s="182">
        <f t="shared" si="1"/>
        <v>36.299999999999997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36329</v>
      </c>
      <c r="D39" s="182">
        <f t="shared" si="1"/>
        <v>4.4000000000000004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819400.33000000007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3"/>
      <c r="K1" s="213"/>
      <c r="L1" s="213"/>
      <c r="M1" s="214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LANDAFF SCHOOL DISTRICT</v>
      </c>
      <c r="G2" s="291"/>
      <c r="H2" s="291"/>
      <c r="I2" s="291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8"/>
      <c r="B4" s="219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4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3"/>
      <c r="D5" s="283"/>
      <c r="E5" s="283"/>
      <c r="F5" s="283"/>
      <c r="G5" s="283"/>
      <c r="H5" s="283"/>
      <c r="I5" s="283"/>
      <c r="J5" s="283"/>
      <c r="K5" s="283"/>
      <c r="L5" s="283"/>
      <c r="M5" s="284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3"/>
      <c r="D6" s="283"/>
      <c r="E6" s="283"/>
      <c r="F6" s="283"/>
      <c r="G6" s="283"/>
      <c r="H6" s="283"/>
      <c r="I6" s="283"/>
      <c r="J6" s="283"/>
      <c r="K6" s="283"/>
      <c r="L6" s="283"/>
      <c r="M6" s="284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4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4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3"/>
      <c r="D9" s="283"/>
      <c r="E9" s="283"/>
      <c r="F9" s="283"/>
      <c r="G9" s="283"/>
      <c r="H9" s="283"/>
      <c r="I9" s="283"/>
      <c r="J9" s="283"/>
      <c r="K9" s="283"/>
      <c r="L9" s="283"/>
      <c r="M9" s="284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3"/>
      <c r="D10" s="283"/>
      <c r="E10" s="283"/>
      <c r="F10" s="283"/>
      <c r="G10" s="283"/>
      <c r="H10" s="283"/>
      <c r="I10" s="283"/>
      <c r="J10" s="283"/>
      <c r="K10" s="283"/>
      <c r="L10" s="283"/>
      <c r="M10" s="284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3"/>
      <c r="D11" s="283"/>
      <c r="E11" s="283"/>
      <c r="F11" s="283"/>
      <c r="G11" s="283"/>
      <c r="H11" s="283"/>
      <c r="I11" s="283"/>
      <c r="J11" s="283"/>
      <c r="K11" s="283"/>
      <c r="L11" s="283"/>
      <c r="M11" s="284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3"/>
      <c r="D12" s="283"/>
      <c r="E12" s="283"/>
      <c r="F12" s="283"/>
      <c r="G12" s="283"/>
      <c r="H12" s="283"/>
      <c r="I12" s="283"/>
      <c r="J12" s="283"/>
      <c r="K12" s="283"/>
      <c r="L12" s="283"/>
      <c r="M12" s="284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4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4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3"/>
      <c r="D15" s="283"/>
      <c r="E15" s="283"/>
      <c r="F15" s="283"/>
      <c r="G15" s="283"/>
      <c r="H15" s="283"/>
      <c r="I15" s="283"/>
      <c r="J15" s="283"/>
      <c r="K15" s="283"/>
      <c r="L15" s="283"/>
      <c r="M15" s="284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3"/>
      <c r="D16" s="283"/>
      <c r="E16" s="283"/>
      <c r="F16" s="283"/>
      <c r="G16" s="283"/>
      <c r="H16" s="283"/>
      <c r="I16" s="283"/>
      <c r="J16" s="283"/>
      <c r="K16" s="283"/>
      <c r="L16" s="283"/>
      <c r="M16" s="284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3"/>
      <c r="D17" s="283"/>
      <c r="E17" s="283"/>
      <c r="F17" s="283"/>
      <c r="G17" s="283"/>
      <c r="H17" s="283"/>
      <c r="I17" s="283"/>
      <c r="J17" s="283"/>
      <c r="K17" s="283"/>
      <c r="L17" s="283"/>
      <c r="M17" s="284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3"/>
      <c r="D18" s="283"/>
      <c r="E18" s="283"/>
      <c r="F18" s="283"/>
      <c r="G18" s="283"/>
      <c r="H18" s="283"/>
      <c r="I18" s="283"/>
      <c r="J18" s="283"/>
      <c r="K18" s="283"/>
      <c r="L18" s="283"/>
      <c r="M18" s="284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4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4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4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3"/>
      <c r="D22" s="283"/>
      <c r="E22" s="283"/>
      <c r="F22" s="283"/>
      <c r="G22" s="283"/>
      <c r="H22" s="283"/>
      <c r="I22" s="283"/>
      <c r="J22" s="283"/>
      <c r="K22" s="283"/>
      <c r="L22" s="283"/>
      <c r="M22" s="284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4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4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4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4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4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4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4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7"/>
      <c r="AO29" s="207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7"/>
      <c r="BB29" s="207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7"/>
      <c r="BO29" s="207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7"/>
      <c r="CB29" s="207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7"/>
      <c r="CO29" s="207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7"/>
      <c r="DB29" s="207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7"/>
      <c r="DO29" s="207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7"/>
      <c r="EB29" s="207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7"/>
      <c r="EO29" s="207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7"/>
      <c r="FB29" s="207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7"/>
      <c r="FO29" s="207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7"/>
      <c r="GB29" s="207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7"/>
      <c r="GO29" s="207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7"/>
      <c r="HB29" s="207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7"/>
      <c r="HO29" s="207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7"/>
      <c r="IB29" s="207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7"/>
      <c r="IO29" s="207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8"/>
      <c r="B30" s="219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4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7"/>
      <c r="AO30" s="207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7"/>
      <c r="BB30" s="207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7"/>
      <c r="BO30" s="207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7"/>
      <c r="CB30" s="207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7"/>
      <c r="CO30" s="207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7"/>
      <c r="DB30" s="207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7"/>
      <c r="DO30" s="207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7"/>
      <c r="EB30" s="207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7"/>
      <c r="EO30" s="207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7"/>
      <c r="FB30" s="207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7"/>
      <c r="FO30" s="207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7"/>
      <c r="GB30" s="207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7"/>
      <c r="GO30" s="207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7"/>
      <c r="HB30" s="207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7"/>
      <c r="HO30" s="207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7"/>
      <c r="IB30" s="207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7"/>
      <c r="IO30" s="207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8"/>
      <c r="B31" s="219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4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7"/>
      <c r="AO31" s="207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7"/>
      <c r="BB31" s="207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7"/>
      <c r="BO31" s="207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7"/>
      <c r="CB31" s="207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7"/>
      <c r="CO31" s="207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7"/>
      <c r="DB31" s="207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7"/>
      <c r="DO31" s="207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7"/>
      <c r="EB31" s="207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7"/>
      <c r="EO31" s="207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7"/>
      <c r="FB31" s="207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7"/>
      <c r="FO31" s="207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7"/>
      <c r="GB31" s="207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7"/>
      <c r="GO31" s="207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7"/>
      <c r="HB31" s="207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7"/>
      <c r="HO31" s="207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7"/>
      <c r="IB31" s="207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7"/>
      <c r="IO31" s="207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8"/>
      <c r="B32" s="219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4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3"/>
      <c r="AD32" s="283"/>
      <c r="AE32" s="283"/>
      <c r="AF32" s="283"/>
      <c r="AG32" s="283"/>
      <c r="AH32" s="283"/>
      <c r="AI32" s="283"/>
      <c r="AJ32" s="283"/>
      <c r="AK32" s="283"/>
      <c r="AL32" s="283"/>
      <c r="AM32" s="284"/>
      <c r="AN32" s="218"/>
      <c r="AO32" s="219"/>
      <c r="AP32" s="283"/>
      <c r="AQ32" s="283"/>
      <c r="AR32" s="283"/>
      <c r="AS32" s="283"/>
      <c r="AT32" s="283"/>
      <c r="AU32" s="283"/>
      <c r="AV32" s="283"/>
      <c r="AW32" s="283"/>
      <c r="AX32" s="283"/>
      <c r="AY32" s="283"/>
      <c r="AZ32" s="284"/>
      <c r="BA32" s="218"/>
      <c r="BB32" s="219"/>
      <c r="BC32" s="283"/>
      <c r="BD32" s="283"/>
      <c r="BE32" s="283"/>
      <c r="BF32" s="283"/>
      <c r="BG32" s="283"/>
      <c r="BH32" s="283"/>
      <c r="BI32" s="283"/>
      <c r="BJ32" s="283"/>
      <c r="BK32" s="283"/>
      <c r="BL32" s="283"/>
      <c r="BM32" s="284"/>
      <c r="BN32" s="218"/>
      <c r="BO32" s="219"/>
      <c r="BP32" s="283"/>
      <c r="BQ32" s="283"/>
      <c r="BR32" s="283"/>
      <c r="BS32" s="283"/>
      <c r="BT32" s="283"/>
      <c r="BU32" s="283"/>
      <c r="BV32" s="283"/>
      <c r="BW32" s="283"/>
      <c r="BX32" s="283"/>
      <c r="BY32" s="283"/>
      <c r="BZ32" s="284"/>
      <c r="CA32" s="218"/>
      <c r="CB32" s="219"/>
      <c r="CC32" s="283"/>
      <c r="CD32" s="283"/>
      <c r="CE32" s="283"/>
      <c r="CF32" s="283"/>
      <c r="CG32" s="283"/>
      <c r="CH32" s="283"/>
      <c r="CI32" s="283"/>
      <c r="CJ32" s="283"/>
      <c r="CK32" s="283"/>
      <c r="CL32" s="283"/>
      <c r="CM32" s="284"/>
      <c r="CN32" s="218"/>
      <c r="CO32" s="219"/>
      <c r="CP32" s="283"/>
      <c r="CQ32" s="283"/>
      <c r="CR32" s="283"/>
      <c r="CS32" s="283"/>
      <c r="CT32" s="283"/>
      <c r="CU32" s="283"/>
      <c r="CV32" s="283"/>
      <c r="CW32" s="283"/>
      <c r="CX32" s="283"/>
      <c r="CY32" s="283"/>
      <c r="CZ32" s="284"/>
      <c r="DA32" s="218"/>
      <c r="DB32" s="219"/>
      <c r="DC32" s="283"/>
      <c r="DD32" s="283"/>
      <c r="DE32" s="283"/>
      <c r="DF32" s="283"/>
      <c r="DG32" s="283"/>
      <c r="DH32" s="283"/>
      <c r="DI32" s="283"/>
      <c r="DJ32" s="283"/>
      <c r="DK32" s="283"/>
      <c r="DL32" s="283"/>
      <c r="DM32" s="284"/>
      <c r="DN32" s="218"/>
      <c r="DO32" s="219"/>
      <c r="DP32" s="283"/>
      <c r="DQ32" s="283"/>
      <c r="DR32" s="283"/>
      <c r="DS32" s="283"/>
      <c r="DT32" s="283"/>
      <c r="DU32" s="283"/>
      <c r="DV32" s="283"/>
      <c r="DW32" s="283"/>
      <c r="DX32" s="283"/>
      <c r="DY32" s="283"/>
      <c r="DZ32" s="284"/>
      <c r="EA32" s="218"/>
      <c r="EB32" s="219"/>
      <c r="EC32" s="283"/>
      <c r="ED32" s="283"/>
      <c r="EE32" s="283"/>
      <c r="EF32" s="283"/>
      <c r="EG32" s="283"/>
      <c r="EH32" s="283"/>
      <c r="EI32" s="283"/>
      <c r="EJ32" s="283"/>
      <c r="EK32" s="283"/>
      <c r="EL32" s="283"/>
      <c r="EM32" s="284"/>
      <c r="EN32" s="218"/>
      <c r="EO32" s="219"/>
      <c r="EP32" s="283"/>
      <c r="EQ32" s="283"/>
      <c r="ER32" s="283"/>
      <c r="ES32" s="283"/>
      <c r="ET32" s="283"/>
      <c r="EU32" s="283"/>
      <c r="EV32" s="283"/>
      <c r="EW32" s="283"/>
      <c r="EX32" s="283"/>
      <c r="EY32" s="283"/>
      <c r="EZ32" s="284"/>
      <c r="FA32" s="218"/>
      <c r="FB32" s="219"/>
      <c r="FC32" s="283"/>
      <c r="FD32" s="283"/>
      <c r="FE32" s="283"/>
      <c r="FF32" s="283"/>
      <c r="FG32" s="283"/>
      <c r="FH32" s="283"/>
      <c r="FI32" s="283"/>
      <c r="FJ32" s="283"/>
      <c r="FK32" s="283"/>
      <c r="FL32" s="283"/>
      <c r="FM32" s="284"/>
      <c r="FN32" s="218"/>
      <c r="FO32" s="219"/>
      <c r="FP32" s="283"/>
      <c r="FQ32" s="283"/>
      <c r="FR32" s="283"/>
      <c r="FS32" s="283"/>
      <c r="FT32" s="283"/>
      <c r="FU32" s="283"/>
      <c r="FV32" s="283"/>
      <c r="FW32" s="283"/>
      <c r="FX32" s="283"/>
      <c r="FY32" s="283"/>
      <c r="FZ32" s="284"/>
      <c r="GA32" s="218"/>
      <c r="GB32" s="219"/>
      <c r="GC32" s="283"/>
      <c r="GD32" s="283"/>
      <c r="GE32" s="283"/>
      <c r="GF32" s="283"/>
      <c r="GG32" s="283"/>
      <c r="GH32" s="283"/>
      <c r="GI32" s="283"/>
      <c r="GJ32" s="283"/>
      <c r="GK32" s="283"/>
      <c r="GL32" s="283"/>
      <c r="GM32" s="284"/>
      <c r="GN32" s="218"/>
      <c r="GO32" s="219"/>
      <c r="GP32" s="283"/>
      <c r="GQ32" s="283"/>
      <c r="GR32" s="283"/>
      <c r="GS32" s="283"/>
      <c r="GT32" s="283"/>
      <c r="GU32" s="283"/>
      <c r="GV32" s="283"/>
      <c r="GW32" s="283"/>
      <c r="GX32" s="283"/>
      <c r="GY32" s="283"/>
      <c r="GZ32" s="284"/>
      <c r="HA32" s="218"/>
      <c r="HB32" s="219"/>
      <c r="HC32" s="283"/>
      <c r="HD32" s="283"/>
      <c r="HE32" s="283"/>
      <c r="HF32" s="283"/>
      <c r="HG32" s="283"/>
      <c r="HH32" s="283"/>
      <c r="HI32" s="283"/>
      <c r="HJ32" s="283"/>
      <c r="HK32" s="283"/>
      <c r="HL32" s="283"/>
      <c r="HM32" s="284"/>
      <c r="HN32" s="218"/>
      <c r="HO32" s="219"/>
      <c r="HP32" s="283"/>
      <c r="HQ32" s="283"/>
      <c r="HR32" s="283"/>
      <c r="HS32" s="283"/>
      <c r="HT32" s="283"/>
      <c r="HU32" s="283"/>
      <c r="HV32" s="283"/>
      <c r="HW32" s="283"/>
      <c r="HX32" s="283"/>
      <c r="HY32" s="283"/>
      <c r="HZ32" s="284"/>
      <c r="IA32" s="218"/>
      <c r="IB32" s="219"/>
      <c r="IC32" s="283"/>
      <c r="ID32" s="283"/>
      <c r="IE32" s="283"/>
      <c r="IF32" s="283"/>
      <c r="IG32" s="283"/>
      <c r="IH32" s="283"/>
      <c r="II32" s="283"/>
      <c r="IJ32" s="283"/>
      <c r="IK32" s="283"/>
      <c r="IL32" s="283"/>
      <c r="IM32" s="284"/>
      <c r="IN32" s="218"/>
      <c r="IO32" s="219"/>
      <c r="IP32" s="283"/>
      <c r="IQ32" s="283"/>
      <c r="IR32" s="283"/>
      <c r="IS32" s="283"/>
      <c r="IT32" s="283"/>
      <c r="IU32" s="283"/>
      <c r="IV32" s="283"/>
    </row>
    <row r="33" spans="1:256" x14ac:dyDescent="0.2">
      <c r="A33" s="218"/>
      <c r="B33" s="219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4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4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4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4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4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7"/>
      <c r="AO38" s="207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7"/>
      <c r="BB38" s="207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7"/>
      <c r="BO38" s="207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7"/>
      <c r="CB38" s="207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7"/>
      <c r="CO38" s="207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7"/>
      <c r="DB38" s="207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7"/>
      <c r="DO38" s="207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7"/>
      <c r="EB38" s="207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7"/>
      <c r="EO38" s="207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7"/>
      <c r="FB38" s="207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7"/>
      <c r="FO38" s="207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7"/>
      <c r="GB38" s="207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7"/>
      <c r="GO38" s="207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7"/>
      <c r="HB38" s="207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7"/>
      <c r="HO38" s="207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7"/>
      <c r="IB38" s="207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7"/>
      <c r="IO38" s="207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8"/>
      <c r="B39" s="219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4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7"/>
      <c r="AO39" s="207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7"/>
      <c r="BB39" s="207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7"/>
      <c r="BO39" s="207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7"/>
      <c r="CB39" s="207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7"/>
      <c r="CO39" s="207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7"/>
      <c r="DB39" s="207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7"/>
      <c r="DO39" s="207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7"/>
      <c r="EB39" s="207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7"/>
      <c r="EO39" s="207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7"/>
      <c r="FB39" s="207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7"/>
      <c r="FO39" s="207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7"/>
      <c r="GB39" s="207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7"/>
      <c r="GO39" s="207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7"/>
      <c r="HB39" s="207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7"/>
      <c r="HO39" s="207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7"/>
      <c r="IB39" s="207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7"/>
      <c r="IO39" s="207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8"/>
      <c r="B40" s="219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4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7"/>
      <c r="AO40" s="207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7"/>
      <c r="BB40" s="207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7"/>
      <c r="BO40" s="207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7"/>
      <c r="CB40" s="207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7"/>
      <c r="CO40" s="207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7"/>
      <c r="DB40" s="207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7"/>
      <c r="DO40" s="207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7"/>
      <c r="EB40" s="207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7"/>
      <c r="EO40" s="207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7"/>
      <c r="FB40" s="207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7"/>
      <c r="FO40" s="207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7"/>
      <c r="GB40" s="207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7"/>
      <c r="GO40" s="207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7"/>
      <c r="HB40" s="207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7"/>
      <c r="HO40" s="207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7"/>
      <c r="IB40" s="207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7"/>
      <c r="IO40" s="207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8"/>
      <c r="B41" s="219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4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4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4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4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4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4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4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4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4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4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4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4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4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4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4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4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4"/>
    </row>
    <row r="60" spans="1:256" x14ac:dyDescent="0.2">
      <c r="A60" s="218"/>
      <c r="B60" s="219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4"/>
    </row>
    <row r="61" spans="1:256" x14ac:dyDescent="0.2">
      <c r="A61" s="218"/>
      <c r="B61" s="219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4"/>
    </row>
    <row r="62" spans="1:256" x14ac:dyDescent="0.2">
      <c r="A62" s="218"/>
      <c r="B62" s="219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4"/>
    </row>
    <row r="63" spans="1:256" x14ac:dyDescent="0.2">
      <c r="A63" s="218"/>
      <c r="B63" s="219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4"/>
    </row>
    <row r="64" spans="1:256" x14ac:dyDescent="0.2">
      <c r="A64" s="218"/>
      <c r="B64" s="219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4"/>
    </row>
    <row r="65" spans="1:13" x14ac:dyDescent="0.2">
      <c r="A65" s="218"/>
      <c r="B65" s="219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4"/>
    </row>
    <row r="66" spans="1:13" x14ac:dyDescent="0.2">
      <c r="A66" s="218"/>
      <c r="B66" s="219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4"/>
    </row>
    <row r="67" spans="1:13" x14ac:dyDescent="0.2">
      <c r="A67" s="218"/>
      <c r="B67" s="219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4"/>
    </row>
    <row r="68" spans="1:13" x14ac:dyDescent="0.2">
      <c r="A68" s="218"/>
      <c r="B68" s="219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4"/>
    </row>
    <row r="69" spans="1:13" x14ac:dyDescent="0.2">
      <c r="A69" s="218"/>
      <c r="B69" s="219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4"/>
    </row>
    <row r="70" spans="1:13" ht="12" thickBot="1" x14ac:dyDescent="0.25">
      <c r="A70" s="220"/>
      <c r="B70" s="221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9" t="s">
        <v>848</v>
      </c>
      <c r="B72" s="299"/>
      <c r="C72" s="299"/>
      <c r="D72" s="299"/>
      <c r="E72" s="29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11"/>
      <c r="B74" s="211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11"/>
      <c r="B75" s="211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11"/>
      <c r="B76" s="211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11"/>
      <c r="B77" s="211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11"/>
      <c r="B78" s="211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11"/>
      <c r="B79" s="211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11"/>
      <c r="B80" s="211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11"/>
      <c r="B81" s="211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11"/>
      <c r="B82" s="211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11"/>
      <c r="B83" s="211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11"/>
      <c r="B84" s="211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11"/>
      <c r="B85" s="211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11"/>
      <c r="B86" s="211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11"/>
      <c r="B87" s="211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11"/>
      <c r="B88" s="211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11"/>
      <c r="B89" s="211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11"/>
      <c r="B90" s="211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13:M13"/>
    <mergeCell ref="C9:M9"/>
    <mergeCell ref="CC30:CM30"/>
    <mergeCell ref="BC30:BM30"/>
    <mergeCell ref="BP30:BZ30"/>
    <mergeCell ref="DC30:DM30"/>
    <mergeCell ref="DP30:DZ30"/>
    <mergeCell ref="CC32:CM32"/>
    <mergeCell ref="DC32:DM32"/>
    <mergeCell ref="DP32:DZ32"/>
    <mergeCell ref="C15:M15"/>
    <mergeCell ref="C16:M16"/>
    <mergeCell ref="C17:M17"/>
    <mergeCell ref="C18:M18"/>
    <mergeCell ref="C19:M19"/>
    <mergeCell ref="C20:M20"/>
    <mergeCell ref="AP29:AZ29"/>
    <mergeCell ref="C32:M32"/>
    <mergeCell ref="C30:M30"/>
    <mergeCell ref="C31:M31"/>
    <mergeCell ref="P31:Z31"/>
    <mergeCell ref="AC31:AM31"/>
    <mergeCell ref="AP31:AZ31"/>
    <mergeCell ref="P32:Z32"/>
    <mergeCell ref="EC29:EM29"/>
    <mergeCell ref="EP29:EZ29"/>
    <mergeCell ref="FC29:FM29"/>
    <mergeCell ref="CP29:CZ29"/>
    <mergeCell ref="DP29:DZ29"/>
    <mergeCell ref="DC29:DM29"/>
    <mergeCell ref="A1:I1"/>
    <mergeCell ref="C3:M3"/>
    <mergeCell ref="C4:M4"/>
    <mergeCell ref="F2:I2"/>
    <mergeCell ref="P29:Z29"/>
    <mergeCell ref="AC29:AM29"/>
    <mergeCell ref="C10:M10"/>
    <mergeCell ref="C11:M11"/>
    <mergeCell ref="C12:M12"/>
    <mergeCell ref="C14:M14"/>
    <mergeCell ref="BC29:BM29"/>
    <mergeCell ref="BP29:BZ29"/>
    <mergeCell ref="CC29:CM29"/>
    <mergeCell ref="A2:E2"/>
    <mergeCell ref="C5:M5"/>
    <mergeCell ref="C6:M6"/>
    <mergeCell ref="C7:M7"/>
    <mergeCell ref="C8:M8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IC31:IM31"/>
    <mergeCell ref="CP32:CZ32"/>
    <mergeCell ref="CP30:CZ30"/>
    <mergeCell ref="C39:M39"/>
    <mergeCell ref="C40:M40"/>
    <mergeCell ref="C34:M34"/>
    <mergeCell ref="C35:M35"/>
    <mergeCell ref="C36:M36"/>
    <mergeCell ref="C38:M38"/>
    <mergeCell ref="AP40:AZ40"/>
    <mergeCell ref="BC31:BM31"/>
    <mergeCell ref="BC32:BM32"/>
    <mergeCell ref="BC39:BM39"/>
    <mergeCell ref="BP31:BZ31"/>
    <mergeCell ref="CC31:CM31"/>
    <mergeCell ref="CP31:CZ31"/>
    <mergeCell ref="HP29:HZ29"/>
    <mergeCell ref="IC29:IM29"/>
    <mergeCell ref="FP29:FZ29"/>
    <mergeCell ref="GC29:GM29"/>
    <mergeCell ref="GP29:GZ29"/>
    <mergeCell ref="HC29:HM29"/>
    <mergeCell ref="IC30:IM30"/>
    <mergeCell ref="HP30:HZ30"/>
    <mergeCell ref="IP29:IV29"/>
    <mergeCell ref="IP30:IV30"/>
    <mergeCell ref="EC31:EM31"/>
    <mergeCell ref="EP31:EZ31"/>
    <mergeCell ref="GP32:GZ32"/>
    <mergeCell ref="EC30:EM30"/>
    <mergeCell ref="EP30:EZ30"/>
    <mergeCell ref="EP38:EZ38"/>
    <mergeCell ref="FC38:FM38"/>
    <mergeCell ref="FP38:FZ38"/>
    <mergeCell ref="GC38:GM38"/>
    <mergeCell ref="GP38:GZ38"/>
    <mergeCell ref="IP31:IV31"/>
    <mergeCell ref="HC31:HM31"/>
    <mergeCell ref="EC32:EM32"/>
    <mergeCell ref="EP32:EZ32"/>
    <mergeCell ref="FC32:FM32"/>
    <mergeCell ref="AC32:AM32"/>
    <mergeCell ref="AP32:AZ32"/>
    <mergeCell ref="BP32:BZ32"/>
    <mergeCell ref="FC30:FM30"/>
    <mergeCell ref="FP30:FZ30"/>
    <mergeCell ref="FC31:FM31"/>
    <mergeCell ref="FP31:FZ31"/>
    <mergeCell ref="GC31:GM31"/>
    <mergeCell ref="GP31:GZ31"/>
    <mergeCell ref="IC32:IM32"/>
    <mergeCell ref="IP32:IV32"/>
    <mergeCell ref="HC32:HM32"/>
    <mergeCell ref="HP32:HZ32"/>
    <mergeCell ref="FP32:FZ32"/>
    <mergeCell ref="HP31:HZ31"/>
    <mergeCell ref="GC32:GM32"/>
    <mergeCell ref="HC30:HM30"/>
    <mergeCell ref="DC31:DM31"/>
    <mergeCell ref="DP31:DZ31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38:Z38"/>
    <mergeCell ref="AC38:AM38"/>
    <mergeCell ref="AP38:AZ38"/>
    <mergeCell ref="BP39:BZ39"/>
    <mergeCell ref="CC39:CM39"/>
    <mergeCell ref="BP38:BZ38"/>
    <mergeCell ref="CC38:CM38"/>
    <mergeCell ref="HP38:HZ38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DC40:DM40"/>
    <mergeCell ref="EP40:EZ40"/>
    <mergeCell ref="C42:M42"/>
    <mergeCell ref="P40:Z40"/>
    <mergeCell ref="AC40:AM40"/>
    <mergeCell ref="DC38:DM38"/>
    <mergeCell ref="DP38:DZ38"/>
    <mergeCell ref="EC38:EM38"/>
    <mergeCell ref="HC38:HM38"/>
    <mergeCell ref="IP40:IV40"/>
    <mergeCell ref="C45:M45"/>
    <mergeCell ref="IC40:IM40"/>
    <mergeCell ref="BP40:BZ40"/>
    <mergeCell ref="FC40:FM40"/>
    <mergeCell ref="FP40:FZ40"/>
    <mergeCell ref="CC40:CM40"/>
    <mergeCell ref="CP40:CZ40"/>
    <mergeCell ref="CP39:CZ3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2014-08-18T18:23:02Z</cp:lastPrinted>
  <dcterms:created xsi:type="dcterms:W3CDTF">1997-12-04T19:04:30Z</dcterms:created>
  <dcterms:modified xsi:type="dcterms:W3CDTF">2014-08-28T13:26:51Z</dcterms:modified>
</cp:coreProperties>
</file>