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118" i="1" l="1"/>
  <c r="F5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E16" i="13" s="1"/>
  <c r="L245" i="1"/>
  <c r="F5" i="13"/>
  <c r="G5" i="13"/>
  <c r="L197" i="1"/>
  <c r="L198" i="1"/>
  <c r="L199" i="1"/>
  <c r="C12" i="10" s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C119" i="2" s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F661" i="1" s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E111" i="2" s="1"/>
  <c r="L279" i="1"/>
  <c r="L281" i="1"/>
  <c r="L282" i="1"/>
  <c r="L283" i="1"/>
  <c r="L284" i="1"/>
  <c r="L285" i="1"/>
  <c r="L286" i="1"/>
  <c r="L287" i="1"/>
  <c r="E124" i="2" s="1"/>
  <c r="E128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E132" i="2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E57" i="2" s="1"/>
  <c r="E62" i="2" s="1"/>
  <c r="E63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C13" i="10"/>
  <c r="C16" i="10"/>
  <c r="C18" i="10"/>
  <c r="C20" i="10"/>
  <c r="L250" i="1"/>
  <c r="L332" i="1"/>
  <c r="E113" i="2" s="1"/>
  <c r="L254" i="1"/>
  <c r="C25" i="10"/>
  <c r="L268" i="1"/>
  <c r="L269" i="1"/>
  <c r="C143" i="2" s="1"/>
  <c r="L349" i="1"/>
  <c r="L350" i="1"/>
  <c r="I665" i="1"/>
  <c r="I670" i="1"/>
  <c r="L247" i="1"/>
  <c r="G661" i="1"/>
  <c r="G662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F552" i="1" s="1"/>
  <c r="L522" i="1"/>
  <c r="F550" i="1" s="1"/>
  <c r="L523" i="1"/>
  <c r="F551" i="1" s="1"/>
  <c r="K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J552" i="1" s="1"/>
  <c r="L542" i="1"/>
  <c r="J550" i="1" s="1"/>
  <c r="L543" i="1"/>
  <c r="J551" i="1" s="1"/>
  <c r="E131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D18" i="2" s="1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C112" i="2"/>
  <c r="E112" i="2"/>
  <c r="C113" i="2"/>
  <c r="C114" i="2"/>
  <c r="D115" i="2"/>
  <c r="F115" i="2"/>
  <c r="G115" i="2"/>
  <c r="E118" i="2"/>
  <c r="E119" i="2"/>
  <c r="E120" i="2"/>
  <c r="E121" i="2"/>
  <c r="E122" i="2"/>
  <c r="E123" i="2"/>
  <c r="C125" i="2"/>
  <c r="E125" i="2"/>
  <c r="D127" i="2"/>
  <c r="D128" i="2" s="1"/>
  <c r="F128" i="2"/>
  <c r="G128" i="2"/>
  <c r="C130" i="2"/>
  <c r="E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57" i="1"/>
  <c r="F271" i="1" s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J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H446" i="1"/>
  <c r="G641" i="1" s="1"/>
  <c r="J641" i="1" s="1"/>
  <c r="F452" i="1"/>
  <c r="G452" i="1"/>
  <c r="H452" i="1"/>
  <c r="F460" i="1"/>
  <c r="G460" i="1"/>
  <c r="H460" i="1"/>
  <c r="F461" i="1"/>
  <c r="H639" i="1" s="1"/>
  <c r="G461" i="1"/>
  <c r="H640" i="1" s="1"/>
  <c r="H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I571" i="1" s="1"/>
  <c r="J560" i="1"/>
  <c r="J571" i="1" s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G640" i="1"/>
  <c r="H641" i="1"/>
  <c r="G643" i="1"/>
  <c r="J643" i="1" s="1"/>
  <c r="G644" i="1"/>
  <c r="G645" i="1"/>
  <c r="J645" i="1" s="1"/>
  <c r="H645" i="1"/>
  <c r="H647" i="1"/>
  <c r="G650" i="1"/>
  <c r="G651" i="1"/>
  <c r="J651" i="1" s="1"/>
  <c r="G652" i="1"/>
  <c r="H652" i="1"/>
  <c r="G653" i="1"/>
  <c r="H653" i="1"/>
  <c r="G654" i="1"/>
  <c r="H654" i="1"/>
  <c r="H655" i="1"/>
  <c r="F192" i="1"/>
  <c r="K257" i="1"/>
  <c r="K271" i="1" s="1"/>
  <c r="I257" i="1"/>
  <c r="I271" i="1" s="1"/>
  <c r="G257" i="1"/>
  <c r="G271" i="1" s="1"/>
  <c r="C26" i="10"/>
  <c r="L351" i="1"/>
  <c r="A31" i="12"/>
  <c r="A40" i="12"/>
  <c r="D62" i="2"/>
  <c r="D63" i="2" s="1"/>
  <c r="D7" i="13"/>
  <c r="C7" i="13" s="1"/>
  <c r="D17" i="13"/>
  <c r="C17" i="13" s="1"/>
  <c r="E8" i="13"/>
  <c r="C8" i="13" s="1"/>
  <c r="F78" i="2"/>
  <c r="F81" i="2" s="1"/>
  <c r="C78" i="2"/>
  <c r="G157" i="2"/>
  <c r="G161" i="2"/>
  <c r="D91" i="2"/>
  <c r="E31" i="2"/>
  <c r="D19" i="13"/>
  <c r="C19" i="13" s="1"/>
  <c r="E13" i="13"/>
  <c r="C13" i="13" s="1"/>
  <c r="E78" i="2"/>
  <c r="L427" i="1"/>
  <c r="H112" i="1"/>
  <c r="K605" i="1"/>
  <c r="G648" i="1" s="1"/>
  <c r="K571" i="1"/>
  <c r="L419" i="1"/>
  <c r="I169" i="1"/>
  <c r="G552" i="1"/>
  <c r="H476" i="1"/>
  <c r="H624" i="1" s="1"/>
  <c r="J624" i="1" s="1"/>
  <c r="G476" i="1"/>
  <c r="H623" i="1" s="1"/>
  <c r="J623" i="1" s="1"/>
  <c r="G338" i="1"/>
  <c r="G352" i="1" s="1"/>
  <c r="F169" i="1"/>
  <c r="F571" i="1"/>
  <c r="K549" i="1"/>
  <c r="G22" i="2"/>
  <c r="K545" i="1"/>
  <c r="H552" i="1"/>
  <c r="L401" i="1"/>
  <c r="C139" i="2" s="1"/>
  <c r="A13" i="12"/>
  <c r="H25" i="13"/>
  <c r="C25" i="13" s="1"/>
  <c r="L560" i="1"/>
  <c r="H338" i="1"/>
  <c r="H352" i="1" s="1"/>
  <c r="G192" i="1"/>
  <c r="L309" i="1"/>
  <c r="J655" i="1"/>
  <c r="L570" i="1"/>
  <c r="I545" i="1"/>
  <c r="G36" i="2"/>
  <c r="G545" i="1"/>
  <c r="H545" i="1"/>
  <c r="K552" i="1" l="1"/>
  <c r="E115" i="2"/>
  <c r="I661" i="1"/>
  <c r="E33" i="13"/>
  <c r="D35" i="13" s="1"/>
  <c r="C16" i="13"/>
  <c r="K500" i="1"/>
  <c r="H257" i="1"/>
  <c r="H271" i="1" s="1"/>
  <c r="C35" i="10"/>
  <c r="L362" i="1"/>
  <c r="C27" i="10" s="1"/>
  <c r="C124" i="2"/>
  <c r="H33" i="13"/>
  <c r="C29" i="10"/>
  <c r="F112" i="1"/>
  <c r="C36" i="10" s="1"/>
  <c r="E81" i="2"/>
  <c r="D29" i="13"/>
  <c r="C29" i="13" s="1"/>
  <c r="D6" i="13"/>
  <c r="C6" i="13" s="1"/>
  <c r="L539" i="1"/>
  <c r="L545" i="1" s="1"/>
  <c r="K503" i="1"/>
  <c r="J640" i="1"/>
  <c r="I408" i="1"/>
  <c r="C123" i="2"/>
  <c r="C121" i="2"/>
  <c r="C18" i="2"/>
  <c r="C17" i="10"/>
  <c r="G112" i="1"/>
  <c r="C11" i="10"/>
  <c r="L614" i="1"/>
  <c r="L529" i="1"/>
  <c r="J476" i="1"/>
  <c r="H626" i="1" s="1"/>
  <c r="I460" i="1"/>
  <c r="I452" i="1"/>
  <c r="I446" i="1"/>
  <c r="G642" i="1" s="1"/>
  <c r="L382" i="1"/>
  <c r="G636" i="1" s="1"/>
  <c r="J636" i="1" s="1"/>
  <c r="K338" i="1"/>
  <c r="K352" i="1" s="1"/>
  <c r="C122" i="2"/>
  <c r="C118" i="2"/>
  <c r="C62" i="2"/>
  <c r="G62" i="2"/>
  <c r="J617" i="1"/>
  <c r="F476" i="1"/>
  <c r="H622" i="1" s="1"/>
  <c r="J622" i="1" s="1"/>
  <c r="H660" i="1"/>
  <c r="H664" i="1" s="1"/>
  <c r="H667" i="1" s="1"/>
  <c r="C10" i="10"/>
  <c r="C110" i="2"/>
  <c r="D5" i="13"/>
  <c r="C5" i="13" s="1"/>
  <c r="L211" i="1"/>
  <c r="L257" i="1" s="1"/>
  <c r="L271" i="1" s="1"/>
  <c r="G632" i="1" s="1"/>
  <c r="J632" i="1" s="1"/>
  <c r="C109" i="2"/>
  <c r="F662" i="1"/>
  <c r="I662" i="1" s="1"/>
  <c r="D15" i="13"/>
  <c r="C15" i="13" s="1"/>
  <c r="C21" i="10"/>
  <c r="J647" i="1"/>
  <c r="G649" i="1"/>
  <c r="J649" i="1" s="1"/>
  <c r="C81" i="2"/>
  <c r="C56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667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G635" i="1"/>
  <c r="J635" i="1" s="1"/>
  <c r="C115" i="2" l="1"/>
  <c r="C145" i="2" s="1"/>
  <c r="I461" i="1"/>
  <c r="H642" i="1" s="1"/>
  <c r="J642" i="1" s="1"/>
  <c r="C128" i="2"/>
  <c r="H646" i="1"/>
  <c r="H672" i="1"/>
  <c r="C6" i="10" s="1"/>
  <c r="F660" i="1"/>
  <c r="C28" i="10"/>
  <c r="D16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4" i="10"/>
  <c r="D17" i="10"/>
  <c r="D11" i="10"/>
  <c r="C30" i="10" l="1"/>
  <c r="D23" i="10"/>
  <c r="D15" i="10"/>
  <c r="D21" i="10"/>
  <c r="D25" i="10"/>
  <c r="D10" i="10"/>
  <c r="D20" i="10"/>
  <c r="D19" i="10"/>
  <c r="D27" i="10"/>
  <c r="D13" i="10"/>
  <c r="D22" i="10"/>
  <c r="F664" i="1"/>
  <c r="I660" i="1"/>
  <c r="I664" i="1" s="1"/>
  <c r="I672" i="1" s="1"/>
  <c r="C7" i="10" s="1"/>
  <c r="D18" i="10"/>
  <c r="D12" i="10"/>
  <c r="D26" i="10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<sst xmlns="http://schemas.openxmlformats.org/spreadsheetml/2006/main" count="3995" uniqueCount="928">
  <si>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</si>
  <si>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</si>
  <si>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</si>
  <si>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</si>
  <si>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</si>
  <si>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</si>
  <si>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</si>
  <si>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</si>
  <si>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</si>
  <si>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</si>
  <si>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</si>
  <si>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</si>
  <si>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</si>
  <si>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</si>
  <si>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</si>
  <si>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</si>
  <si>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</si>
  <si>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</si>
  <si>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</si>
  <si>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</si>
  <si>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</si>
  <si>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</si>
  <si>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</si>
  <si>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</si>
  <si>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</si>
  <si>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</si>
  <si>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</si>
  <si>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</si>
  <si>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</si>
  <si>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</si>
  <si>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</si>
  <si>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</si>
  <si>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</si>
  <si>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</si>
  <si>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</si>
  <si>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</si>
  <si>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</si>
  <si>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</si>
  <si>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</si>
  <si>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</si>
  <si>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</si>
  <si>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</si>
  <si>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</si>
  <si>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</si>
  <si>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</si>
  <si>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</si>
  <si>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</si>
  <si>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</si>
  <si>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</si>
  <si>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</si>
  <si>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</si>
  <si>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</si>
  <si>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</si>
  <si>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</si>
  <si>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</si>
  <si>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</si>
  <si>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</si>
  <si>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</si>
  <si>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</si>
  <si>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</si>
  <si>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</si>
  <si>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</si>
  <si>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</si>
  <si>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</si>
  <si>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</si>
  <si>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</si>
  <si>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</si>
  <si>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</si>
  <si>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</si>
  <si>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</si>
  <si>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</si>
  <si>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</si>
  <si>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</si>
  <si>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</si>
  <si>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</si>
  <si>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</si>
  <si>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</si>
  <si>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</si>
  <si>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</si>
  <si>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</si>
  <si>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</si>
  <si>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</si>
  <si>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</si>
  <si>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</si>
  <si>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</si>
  <si>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</si>
  <si>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</si>
  <si>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</si>
  <si>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</si>
  <si>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</si>
  <si>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</si>
  <si>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</si>
  <si>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</si>
  <si>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</si>
  <si>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</si>
  <si>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</si>
  <si>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</si>
  <si>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</si>
  <si>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</si>
  <si>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</si>
  <si>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</si>
  <si>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</si>
  <si>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</si>
  <si>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</si>
  <si>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</si>
  <si>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</si>
  <si>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</si>
  <si>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</si>
  <si>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</si>
  <si>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</si>
  <si>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</si>
  <si>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</si>
  <si>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</si>
  <si>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</si>
  <si>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</si>
  <si>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</si>
  <si>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</si>
  <si>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</si>
  <si>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</si>
  <si>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</si>
  <si>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</si>
  <si>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</si>
  <si>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</si>
  <si>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</si>
  <si>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</si>
  <si>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</si>
  <si>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</si>
  <si>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</si>
  <si>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</si>
  <si>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</si>
  <si>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</si>
  <si>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</si>
  <si>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</si>
  <si>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</si>
  <si>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</si>
  <si>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</si>
  <si>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</si>
  <si>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</si>
  <si>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</si>
  <si>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</si>
  <si>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</si>
  <si>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</si>
  <si>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</si>
  <si>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</si>
  <si>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</si>
  <si>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</si>
  <si>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</si>
  <si>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</si>
  <si>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</si>
  <si>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</si>
  <si>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</si>
  <si>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</si>
  <si>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</si>
  <si>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</si>
  <si>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</si>
  <si>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</si>
  <si>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</si>
  <si>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</si>
  <si>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</si>
  <si>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</si>
  <si>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</si>
  <si>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</si>
  <si>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</si>
  <si>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</si>
  <si>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</si>
  <si>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</si>
  <si>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</si>
  <si>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</si>
  <si>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</si>
  <si>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</si>
  <si>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</si>
  <si>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</si>
  <si>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</si>
  <si>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</si>
  <si>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</si>
  <si>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</si>
  <si>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</si>
  <si>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</si>
  <si>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</si>
  <si>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</si>
  <si>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</si>
  <si>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</si>
  <si>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</si>
  <si>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</si>
  <si>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</si>
  <si>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</si>
  <si>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</si>
  <si>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</si>
  <si>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</si>
  <si>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</si>
  <si>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</si>
  <si>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</si>
  <si>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</si>
  <si>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</si>
  <si>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</si>
  <si>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</si>
  <si>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</si>
  <si>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</si>
  <si>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</si>
  <si>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</si>
  <si>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</si>
  <si>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</si>
  <si>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</si>
  <si>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</si>
  <si>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</si>
  <si>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</si>
  <si>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</si>
  <si>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</si>
  <si>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</si>
  <si>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</si>
  <si>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</si>
  <si>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</si>
  <si>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</si>
  <si>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</si>
  <si>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</si>
  <si>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</si>
  <si>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</si>
  <si>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</si>
  <si>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</si>
  <si>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</si>
  <si>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</si>
  <si>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</si>
  <si>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</si>
  <si>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</si>
  <si>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</si>
  <si>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</si>
  <si>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</si>
  <si>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</si>
  <si>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</si>
  <si>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</si>
  <si>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</si>
  <si>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</si>
  <si>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</si>
  <si>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</si>
  <si>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</si>
  <si>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</si>
  <si>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</si>
  <si>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</si>
  <si>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</si>
  <si>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</si>
  <si>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</si>
  <si>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</si>
  <si>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</si>
  <si>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</si>
  <si>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</si>
  <si>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</si>
  <si>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</si>
  <si>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</si>
  <si>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</si>
  <si>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</si>
  <si>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</si>
  <si>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</si>
  <si>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</si>
  <si>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</si>
  <si>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</si>
  <si>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</si>
  <si>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</si>
  <si>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</si>
  <si>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</si>
  <si>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</si>
  <si>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</si>
  <si>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</si>
  <si>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</si>
  <si>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</si>
  <si>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</si>
  <si>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</si>
  <si>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</si>
  <si>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</si>
  <si>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</si>
  <si>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</si>
  <si>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</si>
  <si>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</si>
  <si>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</si>
  <si>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</si>
  <si>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</si>
  <si>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</si>
  <si>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</si>
  <si>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</si>
  <si>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</si>
  <si>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</si>
  <si>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</si>
  <si>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</si>
  <si>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</si>
  <si>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</si>
  <si>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</si>
  <si>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</si>
  <si>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</si>
  <si>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</si>
  <si>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</si>
  <si>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</si>
  <si>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</si>
  <si>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</si>
  <si>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</si>
  <si>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</si>
  <si>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</si>
  <si>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</si>
  <si>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</si>
  <si>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</si>
  <si>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</si>
  <si>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</si>
  <si>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</si>
  <si>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</si>
  <si>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</si>
  <si>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</si>
  <si>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</si>
  <si>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</si>
  <si>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</si>
  <si>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</si>
  <si>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</si>
  <si>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</si>
  <si>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</si>
  <si>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</si>
  <si>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</si>
  <si>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</si>
  <si>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</si>
  <si>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</si>
  <si>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</si>
  <si>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</si>
  <si>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</si>
  <si>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</si>
  <si>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</si>
  <si>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</si>
  <si>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</si>
  <si>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</si>
  <si>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</si>
  <si>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</si>
  <si>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</si>
  <si>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</si>
  <si>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</si>
  <si>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</si>
  <si>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</si>
  <si>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</si>
  <si>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</si>
  <si>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</si>
  <si>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</si>
  <si>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</si>
  <si>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</si>
  <si>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</si>
  <si>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</si>
  <si>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</si>
  <si>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</si>
  <si>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</si>
  <si>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</si>
  <si>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</si>
  <si>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</si>
  <si>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</si>
  <si>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</si>
  <si>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</si>
  <si>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</si>
  <si>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</si>
  <si>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</si>
  <si>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</si>
  <si>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</si>
  <si>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</si>
  <si>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</si>
  <si>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</si>
  <si>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</si>
  <si>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</si>
  <si>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</si>
  <si>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</si>
  <si>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</si>
  <si>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</si>
  <si>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</si>
  <si>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</si>
  <si>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</si>
  <si>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</si>
  <si>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</si>
  <si>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</si>
  <si>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</si>
  <si>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</si>
  <si>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</si>
  <si>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</si>
  <si>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</si>
  <si>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</si>
  <si>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</si>
  <si>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</si>
  <si>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</si>
  <si>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</si>
  <si>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</si>
  <si>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</si>
  <si>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</si>
  <si>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</si>
  <si>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</si>
  <si>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</si>
  <si>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</si>
  <si>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</si>
  <si>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</si>
  <si>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</si>
  <si>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</si>
  <si>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</si>
  <si>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</si>
  <si>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</si>
  <si>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</si>
  <si>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</si>
  <si>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</si>
  <si>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</si>
  <si>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</si>
  <si>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</si>
  <si>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</si>
  <si>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</si>
  <si>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</si>
  <si>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</si>
  <si>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</si>
  <si>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</si>
  <si>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</si>
  <si>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</si>
  <si>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</si>
  <si>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</si>
  <si>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</si>
  <si>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</si>
  <si>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</si>
  <si>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</si>
  <si>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</si>
  <si>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</si>
  <si>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</si>
  <si>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</si>
  <si>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</si>
  <si>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</si>
  <si>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</si>
  <si>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</si>
  <si>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</si>
  <si>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</si>
  <si>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</si>
  <si>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</si>
  <si>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</si>
  <si>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</si>
  <si>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</si>
  <si>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</si>
  <si>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</si>
  <si>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</si>
  <si>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</si>
  <si>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</si>
  <si>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</si>
  <si>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</si>
  <si>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</si>
  <si>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</si>
  <si>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</si>
  <si>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</si>
  <si>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</si>
  <si>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</si>
  <si>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</si>
  <si>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</si>
  <si>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</si>
  <si>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</si>
  <si>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</si>
  <si>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</si>
  <si>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</si>
  <si>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</si>
  <si>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</si>
  <si>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</si>
  <si>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</si>
  <si>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</si>
  <si>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</si>
  <si>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</si>
  <si>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</si>
  <si>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</si>
  <si>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</si>
  <si>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</si>
  <si>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</si>
  <si>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</si>
  <si>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</si>
  <si>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</si>
  <si>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</si>
  <si>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</si>
  <si>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</si>
  <si>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</si>
  <si>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</si>
  <si>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</si>
  <si>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</si>
  <si>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</si>
  <si>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</si>
  <si>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</si>
  <si>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</si>
  <si>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</si>
  <si>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</si>
  <si>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</si>
  <si>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</si>
  <si>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</si>
  <si>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</si>
  <si>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</si>
  <si>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</si>
  <si>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</si>
  <si>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</si>
  <si>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</si>
  <si>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</si>
  <si>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</si>
  <si>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</si>
  <si>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</si>
  <si>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</si>
  <si>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</si>
  <si>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</si>
  <si>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</si>
  <si>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</si>
  <si>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</si>
  <si>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</si>
  <si>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</si>
  <si>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</si>
  <si>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</si>
  <si>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</si>
  <si>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</si>
  <si>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</si>
  <si>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</si>
  <si>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</si>
  <si>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</si>
  <si>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</si>
  <si>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</si>
  <si>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</si>
  <si>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</si>
  <si>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</si>
  <si>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</si>
  <si>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</si>
  <si>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</si>
  <si>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</si>
  <si>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</si>
  <si>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</si>
  <si>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</si>
  <si>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</si>
  <si>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</si>
  <si>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</si>
  <si>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</si>
  <si>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</si>
  <si>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</si>
  <si>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</si>
  <si>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</si>
  <si>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</si>
  <si>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</si>
  <si>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</si>
  <si>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</si>
  <si>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</si>
  <si>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</si>
  <si>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</si>
  <si>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</si>
  <si>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</si>
  <si>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</si>
  <si>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</si>
  <si>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</si>
  <si>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</si>
  <si>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</si>
  <si>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</si>
  <si>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</si>
  <si>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</si>
  <si>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</si>
  <si>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</si>
  <si>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</si>
  <si>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</si>
  <si>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</si>
  <si>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</si>
  <si>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</si>
  <si>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</si>
  <si>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</si>
  <si>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</si>
  <si>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</si>
  <si>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</si>
  <si>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</si>
  <si>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</si>
  <si>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</si>
  <si>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</si>
  <si>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</si>
  <si>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</si>
  <si>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</si>
  <si>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</si>
  <si>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</si>
  <si>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</si>
  <si>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</si>
  <si>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</si>
  <si>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</si>
  <si>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</si>
  <si>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</si>
  <si>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</si>
  <si>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</si>
  <si>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</si>
  <si>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</si>
  <si>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</si>
  <si>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</si>
  <si>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</si>
  <si>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</si>
  <si>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</si>
  <si>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</si>
  <si>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</si>
  <si>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</si>
  <si>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</si>
  <si>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</si>
  <si>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</si>
  <si>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</si>
  <si>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</si>
  <si>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</si>
  <si>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</si>
  <si>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</si>
  <si>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</si>
  <si>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</si>
  <si>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</si>
  <si>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</si>
  <si>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</si>
  <si>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</si>
  <si>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</si>
  <si>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</si>
  <si>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</si>
  <si>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</si>
  <si>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</si>
  <si>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</si>
  <si>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</si>
  <si>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</si>
  <si>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</si>
  <si>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</si>
  <si>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</si>
  <si>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</si>
  <si>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</si>
  <si>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</si>
  <si>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</si>
  <si>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</si>
  <si>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</si>
  <si>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</si>
  <si>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</si>
  <si>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</si>
  <si>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</si>
  <si>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</si>
  <si>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</si>
  <si>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</si>
  <si>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</si>
  <si>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</si>
  <si>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</si>
  <si>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</si>
  <si>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</si>
  <si>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</si>
  <si>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</si>
  <si>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</si>
  <si>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</si>
  <si>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</si>
  <si>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</si>
  <si>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</si>
  <si>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</si>
  <si>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</si>
  <si>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</si>
  <si>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</si>
  <si>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</si>
  <si>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</si>
  <si>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</si>
  <si>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</si>
  <si>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</si>
  <si>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</si>
  <si>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</si>
  <si>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</si>
  <si>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</si>
  <si>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</si>
  <si>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</si>
  <si>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</si>
  <si>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</si>
  <si>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</si>
  <si>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</si>
  <si>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</si>
  <si>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</si>
  <si>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</si>
  <si>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</si>
  <si>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</si>
  <si>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</si>
  <si>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</si>
  <si>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</si>
  <si>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</si>
  <si>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</si>
  <si>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</si>
  <si>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</si>
  <si>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</si>
  <si>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</si>
  <si>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</si>
  <si>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</si>
  <si>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</si>
  <si>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</si>
  <si>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</si>
  <si>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</si>
  <si>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</si>
  <si>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</si>
  <si>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</si>
  <si>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</si>
  <si>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</si>
  <si>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</si>
  <si>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</si>
  <si>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</si>
  <si>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</si>
  <si>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</si>
  <si>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</si>
  <si>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</si>
  <si>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</si>
  <si>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</si>
  <si>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</si>
  <si>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</si>
  <si>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</si>
  <si>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</si>
  <si>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</si>
  <si>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</si>
  <si>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</si>
  <si>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</si>
  <si>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</si>
  <si>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</si>
  <si>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</si>
  <si>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</si>
  <si>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</si>
  <si>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</si>
  <si>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</si>
  <si>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</si>
  <si>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</si>
  <si>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</si>
  <si>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</si>
  <si>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</si>
  <si>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</si>
  <si>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</si>
  <si>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</si>
  <si>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</si>
  <si>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</si>
  <si>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</si>
  <si>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</si>
  <si>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</si>
  <si>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</si>
  <si>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</si>
  <si>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</si>
  <si>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</si>
  <si>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</si>
  <si>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</si>
  <si>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</si>
  <si>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</si>
  <si>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</si>
  <si>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</si>
  <si>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</si>
  <si>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</si>
  <si>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</si>
  <si>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</si>
  <si>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</si>
  <si>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</si>
  <si>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</si>
  <si>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</si>
  <si>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</si>
  <si>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</si>
  <si>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</si>
  <si>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</si>
  <si>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</si>
  <si>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</si>
  <si>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</si>
  <si>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</si>
  <si>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</si>
  <si>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</si>
  <si>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</si>
  <si>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</si>
  <si>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</si>
  <si>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</si>
  <si>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</si>
  <si>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</si>
  <si>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</si>
  <si>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</si>
  <si>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</si>
  <si>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</si>
  <si>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</si>
  <si>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</si>
  <si>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</si>
  <si>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</si>
  <si>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</si>
  <si>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</si>
  <si>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</si>
  <si>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</si>
  <si>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</si>
  <si>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</si>
  <si>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</si>
  <si>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</si>
  <si>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</si>
  <si>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</si>
  <si>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</si>
  <si>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</si>
  <si>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</si>
  <si>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</si>
  <si>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</si>
  <si>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</si>
  <si>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</si>
  <si>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</si>
  <si>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</si>
  <si>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</si>
  <si>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</si>
  <si>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</si>
  <si>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</si>
  <si>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</si>
  <si>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</si>
  <si>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</si>
  <si>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</si>
  <si>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</si>
  <si>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</si>
  <si>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</si>
  <si>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</si>
  <si>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</si>
  <si>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</si>
  <si>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</si>
  <si>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</si>
  <si>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</si>
  <si>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</si>
  <si>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</si>
  <si>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</si>
  <si>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</si>
  <si>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</si>
  <si>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</si>
  <si>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</si>
  <si>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</si>
  <si>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</si>
  <si>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</si>
  <si>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</si>
  <si>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</si>
  <si>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</si>
  <si>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</si>
  <si>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</si>
  <si>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</si>
  <si>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</si>
  <si>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</si>
  <si>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</si>
  <si>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</si>
  <si>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</si>
  <si>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</si>
  <si>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</si>
  <si>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</si>
  <si>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</si>
  <si>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</si>
  <si>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</si>
  <si>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</si>
  <si>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</si>
  <si>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</si>
  <si>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</si>
  <si>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</si>
  <si>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</si>
  <si>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</si>
  <si>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</si>
  <si>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</si>
  <si>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</si>
  <si>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</si>
  <si>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</si>
  <si>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</si>
  <si>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</si>
  <si>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</si>
  <si>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</si>
  <si>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</si>
  <si>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</si>
  <si>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</si>
  <si>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</si>
  <si>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</si>
  <si>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</si>
  <si>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</si>
  <si>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</si>
  <si>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</si>
  <si>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</si>
  <si>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</si>
  <si>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</si>
  <si>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</si>
  <si>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</si>
  <si>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</si>
  <si>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</si>
  <si>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</si>
  <si>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</si>
  <si>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</si>
  <si>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</si>
  <si>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</si>
  <si>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</si>
  <si>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</si>
  <si>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</si>
  <si>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</si>
  <si>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</si>
  <si>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</si>
  <si>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</si>
  <si>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</si>
  <si>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</si>
  <si>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</si>
  <si>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</si>
  <si>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</si>
  <si>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</si>
  <si>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</si>
  <si>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</si>
  <si>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</si>
  <si>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</si>
  <si>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</si>
  <si>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</si>
  <si>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</si>
  <si>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</si>
  <si>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</si>
  <si>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</si>
  <si>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</si>
  <si>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</si>
  <si>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</si>
  <si>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</si>
  <si>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</si>
  <si>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</si>
  <si>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</si>
  <si>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</si>
  <si>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</si>
  <si>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</si>
  <si>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</si>
  <si>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</si>
  <si>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</si>
  <si>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</si>
  <si>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</si>
  <si>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</si>
  <si>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</si>
  <si>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</si>
  <si>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</si>
  <si>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</si>
  <si>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</si>
  <si>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</si>
  <si>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</si>
  <si>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</si>
  <si>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</si>
  <si>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</si>
  <si>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</si>
  <si>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</si>
  <si>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</si>
  <si>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</si>
  <si>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</si>
  <si>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</si>
  <si>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</si>
  <si>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</si>
  <si>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</si>
  <si>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Tuition - Elementary Regular Programs</t>
  </si>
  <si>
    <t>Dixville - 0.00</t>
  </si>
  <si>
    <t>Wentworth Location - 0.00</t>
  </si>
  <si>
    <t>Tuition - Elementary Special Programs</t>
  </si>
  <si>
    <t>Transportation - Elementary</t>
  </si>
  <si>
    <t>Tuition - High School Regular Programs</t>
  </si>
  <si>
    <t>Tuition - High School Special Programs</t>
  </si>
  <si>
    <t>Millsfield - 0.00</t>
  </si>
  <si>
    <t>0.00</t>
  </si>
  <si>
    <t>Transportation - High School</t>
  </si>
  <si>
    <t>2014-2015</t>
  </si>
  <si>
    <t>.00</t>
  </si>
  <si>
    <t>Millsfield - 5,709</t>
  </si>
  <si>
    <t>5,709</t>
  </si>
  <si>
    <t>Millsfield - 11,833.90</t>
  </si>
  <si>
    <t>17,542.90</t>
  </si>
  <si>
    <t>Coos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</si>
</sst>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927</v>
      </c>
      <c r="B2" s="21">
        <v>114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61546.71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47851.23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61546.71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47851.23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61546.71</v>
      </c>
      <c r="G48" s="18"/>
      <c r="H48" s="18"/>
      <c r="I48" s="18"/>
      <c r="J48" s="13">
        <f>SUM(I459)</f>
        <v>47851.23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61546.71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47851.23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61546.71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47851.23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7992-1642</f>
        <v>6350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6350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95.84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95.84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6350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95.84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22742+22108</f>
        <v>44850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44850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44850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51200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95.84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0</v>
      </c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0</v>
      </c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5709</v>
      </c>
      <c r="I208" s="18"/>
      <c r="J208" s="18"/>
      <c r="K208" s="18"/>
      <c r="L208" s="19">
        <f t="shared" si="0"/>
        <v>5709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5709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5709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0</v>
      </c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11833.9</v>
      </c>
      <c r="I244" s="18"/>
      <c r="J244" s="18"/>
      <c r="K244" s="18"/>
      <c r="L244" s="19">
        <f t="shared" si="4"/>
        <v>11833.9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11833.9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11833.9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17542.900000000001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17542.900000000001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17542.900000000001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17542.900000000001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95.84</v>
      </c>
      <c r="I400" s="18"/>
      <c r="J400" s="24" t="s">
        <v>289</v>
      </c>
      <c r="K400" s="24" t="s">
        <v>289</v>
      </c>
      <c r="L400" s="56">
        <f t="shared" si="26"/>
        <v>95.84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95.84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95.84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95.84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95.84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47851.23</v>
      </c>
      <c r="H440" s="18"/>
      <c r="I440" s="56">
        <f t="shared" si="33"/>
        <v>47851.23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47851.23</v>
      </c>
      <c r="H446" s="13">
        <f>SUM(H439:H445)</f>
        <v>0</v>
      </c>
      <c r="I446" s="13">
        <f>SUM(I439:I445)</f>
        <v>47851.23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47851.23</v>
      </c>
      <c r="H459" s="18"/>
      <c r="I459" s="56">
        <f t="shared" si="34"/>
        <v>47851.23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47851.23</v>
      </c>
      <c r="H460" s="83">
        <f>SUM(H454:H459)</f>
        <v>0</v>
      </c>
      <c r="I460" s="83">
        <f>SUM(I454:I459)</f>
        <v>47851.23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47851.23</v>
      </c>
      <c r="H461" s="42">
        <f>H452+H460</f>
        <v>0</v>
      </c>
      <c r="I461" s="42">
        <f>I452+I460</f>
        <v>47851.23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27889.61</v>
      </c>
      <c r="G465" s="18"/>
      <c r="H465" s="18"/>
      <c r="I465" s="18"/>
      <c r="J465" s="18">
        <v>47755.39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7992+22108+22742-1642</f>
        <v>51200</v>
      </c>
      <c r="G468" s="18"/>
      <c r="H468" s="18"/>
      <c r="I468" s="18"/>
      <c r="J468" s="18">
        <v>95.84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51200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95.84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17542.900000000001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17542.900000000001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61546.71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47851.229999999996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/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5709</v>
      </c>
      <c r="I591" s="18"/>
      <c r="J591" s="18">
        <v>11833.9</v>
      </c>
      <c r="K591" s="104">
        <f t="shared" ref="K591:K597" si="48">SUM(H591:J591)</f>
        <v>17542.900000000001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5709</v>
      </c>
      <c r="I598" s="108">
        <f>SUM(I591:I597)</f>
        <v>0</v>
      </c>
      <c r="J598" s="108">
        <f>SUM(J591:J597)</f>
        <v>11833.9</v>
      </c>
      <c r="K598" s="108">
        <f>SUM(K591:K597)</f>
        <v>17542.900000000001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61546.71</v>
      </c>
      <c r="H617" s="109">
        <f>SUM(F52)</f>
        <v>61546.71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47851.23</v>
      </c>
      <c r="H621" s="109">
        <f>SUM(J52)</f>
        <v>47851.23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61546.71</v>
      </c>
      <c r="H622" s="109">
        <f>F476</f>
        <v>61546.71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47851.23</v>
      </c>
      <c r="H626" s="109">
        <f>J476</f>
        <v>47851.229999999996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51200</v>
      </c>
      <c r="H627" s="104">
        <f>SUM(F468)</f>
        <v>51200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95.84</v>
      </c>
      <c r="H631" s="104">
        <f>SUM(J468)</f>
        <v>95.84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17542.900000000001</v>
      </c>
      <c r="H632" s="104">
        <f>SUM(F472)</f>
        <v>17542.900000000001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95.84</v>
      </c>
      <c r="H637" s="164">
        <f>SUM(J468)</f>
        <v>95.84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47851.23</v>
      </c>
      <c r="H640" s="104">
        <f>SUM(G461)</f>
        <v>47851.23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47851.23</v>
      </c>
      <c r="H642" s="104">
        <f>SUM(I461)</f>
        <v>47851.23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95.84</v>
      </c>
      <c r="H644" s="104">
        <f>H408</f>
        <v>95.84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95.84</v>
      </c>
      <c r="H646" s="104">
        <f>L408</f>
        <v>95.84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17542.900000000001</v>
      </c>
      <c r="H647" s="104">
        <f>L208+L226+L244</f>
        <v>17542.900000000001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5709</v>
      </c>
      <c r="H649" s="104">
        <f>H598</f>
        <v>5709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11833.9</v>
      </c>
      <c r="H651" s="104">
        <f>J598</f>
        <v>11833.9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5709</v>
      </c>
      <c r="G660" s="19">
        <f>(L229+L309+L359)</f>
        <v>0</v>
      </c>
      <c r="H660" s="19">
        <f>(L247+L328+L360)</f>
        <v>11833.9</v>
      </c>
      <c r="I660" s="19">
        <f>SUM(F660:H660)</f>
        <v>17542.900000000001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5709</v>
      </c>
      <c r="G662" s="19">
        <f>(L226+L306)-(J226+J306)</f>
        <v>0</v>
      </c>
      <c r="H662" s="19">
        <f>(L244+L325)-(J244+J325)</f>
        <v>11833.9</v>
      </c>
      <c r="I662" s="19">
        <f>SUM(F662:H662)</f>
        <v>17542.900000000001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Coos County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Coos County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0</v>
      </c>
      <c r="D5" s="20">
        <f>SUM('DOE25'!L197:L200)+SUM('DOE25'!L215:L218)+SUM('DOE25'!L233:L236)-F5-G5</f>
        <v>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17542.900000000001</v>
      </c>
      <c r="D15" s="20">
        <f>'DOE25'!L208+'DOE25'!L226+'DOE25'!L244-F15-G15</f>
        <v>17542.900000000001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17542.900000000001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17542.900000000001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Coos County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61546.71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47851.23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61546.71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47851.23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61546.71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47851.23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61546.71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47851.23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61546.71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47851.23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6350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95.84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95.84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6350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95.84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44850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44850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44850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51200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95.84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17542.900000000001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17542.900000000001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95.84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-95.84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17542.900000000001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Coos County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0</v>
      </c>
      <c r="D10" s="182">
        <f>ROUND((C10/$C$28)*100,1)</f>
        <v>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17543</v>
      </c>
      <c r="D21" s="182">
        <f t="shared" si="0"/>
        <v>100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17543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17543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6350</v>
      </c>
      <c r="D35" s="182">
        <f t="shared" ref="D35:D40" si="1">ROUND((C35/$C$41)*100,1)</f>
        <v>12.4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95.840000000000146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44850</v>
      </c>
      <c r="D37" s="182">
        <f t="shared" si="1"/>
        <v>87.4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51295.839999999997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4" sqref="C44:M4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Coos County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921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 t="s">
        <v>911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7</v>
      </c>
      <c r="B9" s="219">
        <v>1</v>
      </c>
      <c r="C9" s="284" t="s">
        <v>912</v>
      </c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7</v>
      </c>
      <c r="B10" s="219">
        <v>1</v>
      </c>
      <c r="C10" s="284" t="s">
        <v>918</v>
      </c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7</v>
      </c>
      <c r="B11" s="219">
        <v>1</v>
      </c>
      <c r="C11" s="284" t="s">
        <v>913</v>
      </c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 t="s">
        <v>5</v>
      </c>
      <c r="C12" s="284" t="s">
        <v>922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 t="s">
        <v>914</v>
      </c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7</v>
      </c>
      <c r="B15" s="219">
        <v>2</v>
      </c>
      <c r="C15" s="284" t="s">
        <v>912</v>
      </c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7</v>
      </c>
      <c r="B16" s="219">
        <v>2</v>
      </c>
      <c r="C16" s="284" t="s">
        <v>918</v>
      </c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7</v>
      </c>
      <c r="B17" s="219">
        <v>2</v>
      </c>
      <c r="C17" s="284" t="s">
        <v>913</v>
      </c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 t="s">
        <v>5</v>
      </c>
      <c r="C18" s="284" t="s">
        <v>922</v>
      </c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 t="s">
        <v>915</v>
      </c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>
        <v>7</v>
      </c>
      <c r="B21" s="219">
        <v>11</v>
      </c>
      <c r="C21" s="284" t="s">
        <v>912</v>
      </c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>
        <v>7</v>
      </c>
      <c r="B22" s="219">
        <v>11</v>
      </c>
      <c r="C22" s="284" t="s">
        <v>923</v>
      </c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>
        <v>7</v>
      </c>
      <c r="B23" s="219">
        <v>11</v>
      </c>
      <c r="C23" s="284" t="s">
        <v>913</v>
      </c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 t="s">
        <v>5</v>
      </c>
      <c r="C24" s="284" t="s">
        <v>924</v>
      </c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 t="s">
        <v>287</v>
      </c>
      <c r="B26" s="219" t="s">
        <v>287</v>
      </c>
      <c r="C26" s="284" t="s">
        <v>916</v>
      </c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>
        <v>9</v>
      </c>
      <c r="B27" s="219">
        <v>1</v>
      </c>
      <c r="C27" s="284" t="s">
        <v>912</v>
      </c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>
        <v>9</v>
      </c>
      <c r="B28" s="219">
        <v>1</v>
      </c>
      <c r="C28" s="284" t="s">
        <v>918</v>
      </c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>
        <v>9</v>
      </c>
      <c r="B29" s="219">
        <v>1</v>
      </c>
      <c r="C29" s="284" t="s">
        <v>913</v>
      </c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 t="s">
        <v>5</v>
      </c>
      <c r="C30" s="284" t="s">
        <v>919</v>
      </c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 t="s">
        <v>287</v>
      </c>
      <c r="B32" s="219" t="s">
        <v>287</v>
      </c>
      <c r="C32" s="284" t="s">
        <v>917</v>
      </c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>
        <v>9</v>
      </c>
      <c r="B33" s="219">
        <v>2</v>
      </c>
      <c r="C33" s="284" t="s">
        <v>912</v>
      </c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>
        <v>9</v>
      </c>
      <c r="B34" s="219">
        <v>2</v>
      </c>
      <c r="C34" s="284" t="s">
        <v>918</v>
      </c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>
        <v>9</v>
      </c>
      <c r="B35" s="219">
        <v>2</v>
      </c>
      <c r="C35" s="284" t="s">
        <v>913</v>
      </c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 t="s">
        <v>5</v>
      </c>
      <c r="C36" s="284" t="s">
        <v>919</v>
      </c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 t="s">
        <v>920</v>
      </c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>
        <v>9</v>
      </c>
      <c r="B39" s="219">
        <v>11</v>
      </c>
      <c r="C39" s="284" t="s">
        <v>912</v>
      </c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>
        <v>9</v>
      </c>
      <c r="B40" s="219">
        <v>11</v>
      </c>
      <c r="C40" s="284" t="s">
        <v>925</v>
      </c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>
        <v>9</v>
      </c>
      <c r="B41" s="219">
        <v>11</v>
      </c>
      <c r="C41" s="284" t="s">
        <v>913</v>
      </c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 t="s">
        <v>5</v>
      </c>
      <c r="C42" s="284" t="s">
        <v>926</v>
      </c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2015-08-14T19:29:47Z</cp:lastPrinted>
  <dcterms:created xsi:type="dcterms:W3CDTF">1997-12-04T19:04:30Z</dcterms:created>
  <dcterms:modified xsi:type="dcterms:W3CDTF">2015-08-24T12:45:49Z</dcterms:modified>
</cp:coreProperties>
</file>