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4820" windowHeight="124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concurrentCalc="0"/>
</workbook>
</file>

<file path=xl/calcChain.xml><?xml version="1.0" encoding="utf-8"?>
<calcChain xmlns="http://schemas.openxmlformats.org/spreadsheetml/2006/main">
  <c r="H526" i="1" l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29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/>
  <c r="L226" i="1"/>
  <c r="L244" i="1"/>
  <c r="G651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/>
  <c r="C139" i="2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C56" i="2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K549" i="1"/>
  <c r="L527" i="1"/>
  <c r="G550" i="1"/>
  <c r="L528" i="1"/>
  <c r="G551" i="1"/>
  <c r="G552" i="1"/>
  <c r="L531" i="1"/>
  <c r="H549" i="1"/>
  <c r="L532" i="1"/>
  <c r="H550" i="1"/>
  <c r="K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/>
  <c r="F128" i="2"/>
  <c r="G128" i="2"/>
  <c r="C130" i="2"/>
  <c r="E130" i="2"/>
  <c r="F130" i="2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I19" i="1"/>
  <c r="F32" i="1"/>
  <c r="F52" i="1"/>
  <c r="H617" i="1"/>
  <c r="G32" i="1"/>
  <c r="H32" i="1"/>
  <c r="I32" i="1"/>
  <c r="G52" i="1"/>
  <c r="H618" i="1"/>
  <c r="H51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/>
  <c r="I271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J476" i="1"/>
  <c r="H626" i="1"/>
  <c r="F474" i="1"/>
  <c r="F476" i="1"/>
  <c r="H622" i="1"/>
  <c r="J622" i="1"/>
  <c r="G474" i="1"/>
  <c r="H474" i="1"/>
  <c r="H476" i="1"/>
  <c r="H624" i="1"/>
  <c r="J62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/>
  <c r="G641" i="1"/>
  <c r="H641" i="1"/>
  <c r="G643" i="1"/>
  <c r="H643" i="1"/>
  <c r="G644" i="1"/>
  <c r="H644" i="1"/>
  <c r="G645" i="1"/>
  <c r="H645" i="1"/>
  <c r="G649" i="1"/>
  <c r="J649" i="1"/>
  <c r="G650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L290" i="1"/>
  <c r="A31" i="12"/>
  <c r="A40" i="12"/>
  <c r="D12" i="13"/>
  <c r="C12" i="13"/>
  <c r="D62" i="2"/>
  <c r="D63" i="2"/>
  <c r="D18" i="13"/>
  <c r="C18" i="13"/>
  <c r="D7" i="13"/>
  <c r="C7" i="13"/>
  <c r="D18" i="2"/>
  <c r="D17" i="13"/>
  <c r="C17" i="13"/>
  <c r="D6" i="13"/>
  <c r="C6" i="13"/>
  <c r="C91" i="2"/>
  <c r="F78" i="2"/>
  <c r="F81" i="2"/>
  <c r="D31" i="2"/>
  <c r="C78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J643" i="1"/>
  <c r="I476" i="1"/>
  <c r="H625" i="1"/>
  <c r="J625" i="1"/>
  <c r="G476" i="1"/>
  <c r="H623" i="1"/>
  <c r="J623" i="1"/>
  <c r="G338" i="1"/>
  <c r="G352" i="1"/>
  <c r="F169" i="1"/>
  <c r="J140" i="1"/>
  <c r="F571" i="1"/>
  <c r="I552" i="1"/>
  <c r="G22" i="2"/>
  <c r="K545" i="1"/>
  <c r="J552" i="1"/>
  <c r="C29" i="10"/>
  <c r="I661" i="1"/>
  <c r="H140" i="1"/>
  <c r="L393" i="1"/>
  <c r="A13" i="12"/>
  <c r="F22" i="13"/>
  <c r="H25" i="13"/>
  <c r="C25" i="13"/>
  <c r="J634" i="1"/>
  <c r="H571" i="1"/>
  <c r="L560" i="1"/>
  <c r="J545" i="1"/>
  <c r="H338" i="1"/>
  <c r="H352" i="1"/>
  <c r="F338" i="1"/>
  <c r="F352" i="1"/>
  <c r="G192" i="1"/>
  <c r="H192" i="1"/>
  <c r="E128" i="2"/>
  <c r="F552" i="1"/>
  <c r="L309" i="1"/>
  <c r="E16" i="13"/>
  <c r="J655" i="1"/>
  <c r="J645" i="1"/>
  <c r="L570" i="1"/>
  <c r="I571" i="1"/>
  <c r="I545" i="1"/>
  <c r="J636" i="1"/>
  <c r="G36" i="2"/>
  <c r="L565" i="1"/>
  <c r="G545" i="1"/>
  <c r="K551" i="1"/>
  <c r="C22" i="13"/>
  <c r="C138" i="2"/>
  <c r="C16" i="13"/>
  <c r="H33" i="13"/>
  <c r="H552" i="1"/>
  <c r="L534" i="1"/>
  <c r="I460" i="1"/>
  <c r="I461" i="1"/>
  <c r="H642" i="1"/>
  <c r="J644" i="1"/>
  <c r="H545" i="1"/>
  <c r="L544" i="1"/>
  <c r="K552" i="1"/>
  <c r="L529" i="1"/>
  <c r="K598" i="1"/>
  <c r="G647" i="1"/>
  <c r="J651" i="1"/>
  <c r="C15" i="10"/>
  <c r="D15" i="13"/>
  <c r="C15" i="13"/>
  <c r="H647" i="1"/>
  <c r="C124" i="2"/>
  <c r="F662" i="1"/>
  <c r="I662" i="1"/>
  <c r="G257" i="1"/>
  <c r="G271" i="1"/>
  <c r="L247" i="1"/>
  <c r="H660" i="1"/>
  <c r="H664" i="1"/>
  <c r="E8" i="13"/>
  <c r="C8" i="13"/>
  <c r="K257" i="1"/>
  <c r="K271" i="1"/>
  <c r="C120" i="2"/>
  <c r="F257" i="1"/>
  <c r="F271" i="1"/>
  <c r="C17" i="10"/>
  <c r="C112" i="2"/>
  <c r="C115" i="2"/>
  <c r="L211" i="1"/>
  <c r="F660" i="1"/>
  <c r="D5" i="13"/>
  <c r="C5" i="13"/>
  <c r="H257" i="1"/>
  <c r="H271" i="1"/>
  <c r="C81" i="2"/>
  <c r="C62" i="2"/>
  <c r="C63" i="2"/>
  <c r="C35" i="10"/>
  <c r="H52" i="1"/>
  <c r="H619" i="1"/>
  <c r="J619" i="1"/>
  <c r="J61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664" i="1"/>
  <c r="G667" i="1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D51" i="2"/>
  <c r="J654" i="1"/>
  <c r="J653" i="1"/>
  <c r="F144" i="2"/>
  <c r="F145" i="2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G42" i="2"/>
  <c r="J51" i="1"/>
  <c r="G16" i="2"/>
  <c r="J19" i="1"/>
  <c r="G621" i="1"/>
  <c r="F33" i="13"/>
  <c r="D31" i="13"/>
  <c r="C31" i="13"/>
  <c r="G18" i="2"/>
  <c r="F545" i="1"/>
  <c r="H434" i="1"/>
  <c r="J620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J652" i="1"/>
  <c r="J642" i="1"/>
  <c r="G571" i="1"/>
  <c r="I434" i="1"/>
  <c r="G434" i="1"/>
  <c r="E104" i="2"/>
  <c r="I663" i="1"/>
  <c r="C27" i="10"/>
  <c r="G635" i="1"/>
  <c r="J635" i="1"/>
  <c r="L545" i="1"/>
  <c r="J647" i="1"/>
  <c r="F664" i="1"/>
  <c r="F667" i="1"/>
  <c r="C128" i="2"/>
  <c r="C145" i="2"/>
  <c r="H667" i="1"/>
  <c r="H672" i="1"/>
  <c r="C6" i="10"/>
  <c r="E33" i="13"/>
  <c r="D35" i="13"/>
  <c r="C28" i="10"/>
  <c r="D24" i="10"/>
  <c r="G672" i="1"/>
  <c r="C5" i="10"/>
  <c r="L257" i="1"/>
  <c r="L271" i="1"/>
  <c r="G632" i="1"/>
  <c r="J632" i="1"/>
  <c r="I660" i="1"/>
  <c r="I664" i="1"/>
  <c r="I672" i="1"/>
  <c r="C7" i="10"/>
  <c r="C104" i="2"/>
  <c r="C51" i="2"/>
  <c r="G631" i="1"/>
  <c r="J631" i="1"/>
  <c r="D33" i="13"/>
  <c r="D36" i="13"/>
  <c r="J646" i="1"/>
  <c r="G193" i="1"/>
  <c r="G628" i="1"/>
  <c r="J628" i="1"/>
  <c r="G626" i="1"/>
  <c r="J626" i="1"/>
  <c r="J52" i="1"/>
  <c r="H621" i="1"/>
  <c r="J621" i="1"/>
  <c r="C38" i="10"/>
  <c r="F672" i="1"/>
  <c r="C4" i="10"/>
  <c r="D20" i="10"/>
  <c r="D25" i="10"/>
  <c r="D16" i="10"/>
  <c r="D26" i="10"/>
  <c r="D15" i="10"/>
  <c r="D19" i="10"/>
  <c r="D10" i="10"/>
  <c r="C30" i="10"/>
  <c r="D23" i="10"/>
  <c r="D13" i="10"/>
  <c r="D11" i="10"/>
  <c r="D21" i="10"/>
  <c r="D22" i="10"/>
  <c r="D27" i="10"/>
  <c r="D18" i="10"/>
  <c r="D17" i="10"/>
  <c r="D12" i="10"/>
  <c r="I667" i="1"/>
  <c r="H656" i="1"/>
  <c r="C41" i="10"/>
  <c r="D38" i="10"/>
  <c r="D2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<sst xmlns="http://schemas.openxmlformats.org/spreadsheetml/2006/main" count="3954" uniqueCount="912">
  <si>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</si>
  <si>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</si>
  <si>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</si>
  <si>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</si>
  <si>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</si>
  <si>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</si>
  <si>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</si>
  <si>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</si>
  <si>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</si>
  <si>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</si>
  <si>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</si>
  <si>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</si>
  <si>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</si>
  <si>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</si>
  <si>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</si>
  <si>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</si>
  <si>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</si>
  <si>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</si>
  <si>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</si>
  <si>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</si>
  <si>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</si>
  <si>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</si>
  <si>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</si>
  <si>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</si>
  <si>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</si>
  <si>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</si>
  <si>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</si>
  <si>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</si>
  <si>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</si>
  <si>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</si>
  <si>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</si>
  <si>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</si>
  <si>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</si>
  <si>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</si>
  <si>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</si>
  <si>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</si>
  <si>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</si>
  <si>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</si>
  <si>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</si>
  <si>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</si>
  <si>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</si>
  <si>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</si>
  <si>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</si>
  <si>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</si>
  <si>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</si>
  <si>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</si>
  <si>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</si>
  <si>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</si>
  <si>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</si>
  <si>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</si>
  <si>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</si>
  <si>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</si>
  <si>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</si>
  <si>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</si>
  <si>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</si>
  <si>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</si>
  <si>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</si>
  <si>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</si>
  <si>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</si>
  <si>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</si>
  <si>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</si>
  <si>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</si>
  <si>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</si>
  <si>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</si>
  <si>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</si>
  <si>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</si>
  <si>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</si>
  <si>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</si>
  <si>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</si>
  <si>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</si>
  <si>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</si>
  <si>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</si>
  <si>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</si>
  <si>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</si>
  <si>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</si>
  <si>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</si>
  <si>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</si>
  <si>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</si>
  <si>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</si>
  <si>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</si>
  <si>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</si>
  <si>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</si>
  <si>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</si>
  <si>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</si>
  <si>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</si>
  <si>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</si>
  <si>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</si>
  <si>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</si>
  <si>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</si>
  <si>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</si>
  <si>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</si>
  <si>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</si>
  <si>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</si>
  <si>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</si>
  <si>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</si>
  <si>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</si>
  <si>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</si>
  <si>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</si>
  <si>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</si>
  <si>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</si>
  <si>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</si>
  <si>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</si>
  <si>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</si>
  <si>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</si>
  <si>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</si>
  <si>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</si>
  <si>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</si>
  <si>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</si>
  <si>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</si>
  <si>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</si>
  <si>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</si>
  <si>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</si>
  <si>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</si>
  <si>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</si>
  <si>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</si>
  <si>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</si>
  <si>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</si>
  <si>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</si>
  <si>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</si>
  <si>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</si>
  <si>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</si>
  <si>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</si>
  <si>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</si>
  <si>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</si>
  <si>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</si>
  <si>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</si>
  <si>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</si>
  <si>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</si>
  <si>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</si>
  <si>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</si>
  <si>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</si>
  <si>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</si>
  <si>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</si>
  <si>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</si>
  <si>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</si>
  <si>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</si>
  <si>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</si>
  <si>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</si>
  <si>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</si>
  <si>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</si>
  <si>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</si>
  <si>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</si>
  <si>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</si>
  <si>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</si>
  <si>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</si>
  <si>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</si>
  <si>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</si>
  <si>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</si>
  <si>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</si>
  <si>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</si>
  <si>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</si>
  <si>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</si>
  <si>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</si>
  <si>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</si>
  <si>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</si>
  <si>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</si>
  <si>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</si>
  <si>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</si>
  <si>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</si>
  <si>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</si>
  <si>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</si>
  <si>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</si>
  <si>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</si>
  <si>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</si>
  <si>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</si>
  <si>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</si>
  <si>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</si>
  <si>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</si>
  <si>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</si>
  <si>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</si>
  <si>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</si>
  <si>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</si>
  <si>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</si>
  <si>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</si>
  <si>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</si>
  <si>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</si>
  <si>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</si>
  <si>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</si>
  <si>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</si>
  <si>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</si>
  <si>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</si>
  <si>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</si>
  <si>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</si>
  <si>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</si>
  <si>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</si>
  <si>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</si>
  <si>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</si>
  <si>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</si>
  <si>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</si>
  <si>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</si>
  <si>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</si>
  <si>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</si>
  <si>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</si>
  <si>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</si>
  <si>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</si>
  <si>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</si>
  <si>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</si>
  <si>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</si>
  <si>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</si>
  <si>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</si>
  <si>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</si>
  <si>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</si>
  <si>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</si>
  <si>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</si>
  <si>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</si>
  <si>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</si>
  <si>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</si>
  <si>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</si>
  <si>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</si>
  <si>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</si>
  <si>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</si>
  <si>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</si>
  <si>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</si>
  <si>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</si>
  <si>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</si>
  <si>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</si>
  <si>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</si>
  <si>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</si>
  <si>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</si>
  <si>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</si>
  <si>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</si>
  <si>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</si>
  <si>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</si>
  <si>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</si>
  <si>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</si>
  <si>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</si>
  <si>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</si>
  <si>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</si>
  <si>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</si>
  <si>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</si>
  <si>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</si>
  <si>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</si>
  <si>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</si>
  <si>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</si>
  <si>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</si>
  <si>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</si>
  <si>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</si>
  <si>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</si>
  <si>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</si>
  <si>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</si>
  <si>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</si>
  <si>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</si>
  <si>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</si>
  <si>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</si>
  <si>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</si>
  <si>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</si>
  <si>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</si>
  <si>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</si>
  <si>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</si>
  <si>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</si>
  <si>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</si>
  <si>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</si>
  <si>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</si>
  <si>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</si>
  <si>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</si>
  <si>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</si>
  <si>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</si>
  <si>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</si>
  <si>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</si>
  <si>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</si>
  <si>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</si>
  <si>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</si>
  <si>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</si>
  <si>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</si>
  <si>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</si>
  <si>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</si>
  <si>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</si>
  <si>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</si>
  <si>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</si>
  <si>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</si>
  <si>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</si>
  <si>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</si>
  <si>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</si>
  <si>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</si>
  <si>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</si>
  <si>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</si>
  <si>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</si>
  <si>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</si>
  <si>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</si>
  <si>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</si>
  <si>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</si>
  <si>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</si>
  <si>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</si>
  <si>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</si>
  <si>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</si>
  <si>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</si>
  <si>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</si>
  <si>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</si>
  <si>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</si>
  <si>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</si>
  <si>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</si>
  <si>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</si>
  <si>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</si>
  <si>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</si>
  <si>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</si>
  <si>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</si>
  <si>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</si>
  <si>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</si>
  <si>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</si>
  <si>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</si>
  <si>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</si>
  <si>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</si>
  <si>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</si>
  <si>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</si>
  <si>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</si>
  <si>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</si>
  <si>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</si>
  <si>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</si>
  <si>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</si>
  <si>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</si>
  <si>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</si>
  <si>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</si>
  <si>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</si>
  <si>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</si>
  <si>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</si>
  <si>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</si>
  <si>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</si>
  <si>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</si>
  <si>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</si>
  <si>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</si>
  <si>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</si>
  <si>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</si>
  <si>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</si>
  <si>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</si>
  <si>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</si>
  <si>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</si>
  <si>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</si>
  <si>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</si>
  <si>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</si>
  <si>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</si>
  <si>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</si>
  <si>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</si>
  <si>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</si>
  <si>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</si>
  <si>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</si>
  <si>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</si>
  <si>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</si>
  <si>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</si>
  <si>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</si>
  <si>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</si>
  <si>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</si>
  <si>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</si>
  <si>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</si>
  <si>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</si>
  <si>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</si>
  <si>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</si>
  <si>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</si>
  <si>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</si>
  <si>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</si>
  <si>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</si>
  <si>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</si>
  <si>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</si>
  <si>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</si>
  <si>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</si>
  <si>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</si>
  <si>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</si>
  <si>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</si>
  <si>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</si>
  <si>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</si>
  <si>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</si>
  <si>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</si>
  <si>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</si>
  <si>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</si>
  <si>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</si>
  <si>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</si>
  <si>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</si>
  <si>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</si>
  <si>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</si>
  <si>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</si>
  <si>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</si>
  <si>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</si>
  <si>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</si>
  <si>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</si>
  <si>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</si>
  <si>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</si>
  <si>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</si>
  <si>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</si>
  <si>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</si>
  <si>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</si>
  <si>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</si>
  <si>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</si>
  <si>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</si>
  <si>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</si>
  <si>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</si>
  <si>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</si>
  <si>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</si>
  <si>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</si>
  <si>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</si>
  <si>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</si>
  <si>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</si>
  <si>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</si>
  <si>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</si>
  <si>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</si>
  <si>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</si>
  <si>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</si>
  <si>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</si>
  <si>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</si>
  <si>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</si>
  <si>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</si>
  <si>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</si>
  <si>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</si>
  <si>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</si>
  <si>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</si>
  <si>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</si>
  <si>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</si>
  <si>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</si>
  <si>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</si>
  <si>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</si>
  <si>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</si>
  <si>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</si>
  <si>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</si>
  <si>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</si>
  <si>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</si>
  <si>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</si>
  <si>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</si>
  <si>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</si>
  <si>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</si>
  <si>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</si>
  <si>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</si>
  <si>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</si>
  <si>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</si>
  <si>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</si>
  <si>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</si>
  <si>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</si>
  <si>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</si>
  <si>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</si>
  <si>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</si>
  <si>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</si>
  <si>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</si>
  <si>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</si>
  <si>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</si>
  <si>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</si>
  <si>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</si>
  <si>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</si>
  <si>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</si>
  <si>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</si>
  <si>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</si>
  <si>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</si>
  <si>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</si>
  <si>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</si>
  <si>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</si>
  <si>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</si>
  <si>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</si>
  <si>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</si>
  <si>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</si>
  <si>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</si>
  <si>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</si>
  <si>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</si>
  <si>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</si>
  <si>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</si>
  <si>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</si>
  <si>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</si>
  <si>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</si>
  <si>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</si>
  <si>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</si>
  <si>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</si>
  <si>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</si>
  <si>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</si>
  <si>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</si>
  <si>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</si>
  <si>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</si>
  <si>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</si>
  <si>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</si>
  <si>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</si>
  <si>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</si>
  <si>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</si>
  <si>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</si>
  <si>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</si>
  <si>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</si>
  <si>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</si>
  <si>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</si>
  <si>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</si>
  <si>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</si>
  <si>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</si>
  <si>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</si>
  <si>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</si>
  <si>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</si>
  <si>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</si>
  <si>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</si>
  <si>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</si>
  <si>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</si>
  <si>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</si>
  <si>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</si>
  <si>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</si>
  <si>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</si>
  <si>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</si>
  <si>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</si>
  <si>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</si>
  <si>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</si>
  <si>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</si>
  <si>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</si>
  <si>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</si>
  <si>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</si>
  <si>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</si>
  <si>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</si>
  <si>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</si>
  <si>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</si>
  <si>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</si>
  <si>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</si>
  <si>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</si>
  <si>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</si>
  <si>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</si>
  <si>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</si>
  <si>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</si>
  <si>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</si>
  <si>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</si>
  <si>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</si>
  <si>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</si>
  <si>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</si>
  <si>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</si>
  <si>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</si>
  <si>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</si>
  <si>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</si>
  <si>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</si>
  <si>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</si>
  <si>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</si>
  <si>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</si>
  <si>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</si>
  <si>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</si>
  <si>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</si>
  <si>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</si>
  <si>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</si>
  <si>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</si>
  <si>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</si>
  <si>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</si>
  <si>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</si>
  <si>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</si>
  <si>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</si>
  <si>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</si>
  <si>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</si>
  <si>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</si>
  <si>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</si>
  <si>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</si>
  <si>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</si>
  <si>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</si>
  <si>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</si>
  <si>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</si>
  <si>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</si>
  <si>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</si>
  <si>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</si>
  <si>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</si>
  <si>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</si>
  <si>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</si>
  <si>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</si>
  <si>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</si>
  <si>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</si>
  <si>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</si>
  <si>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</si>
  <si>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</si>
  <si>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</si>
  <si>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</si>
  <si>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</si>
  <si>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</si>
  <si>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</si>
  <si>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</si>
  <si>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</si>
  <si>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</si>
  <si>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</si>
  <si>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</si>
  <si>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</si>
  <si>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</si>
  <si>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</si>
  <si>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</si>
  <si>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</si>
  <si>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</si>
  <si>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</si>
  <si>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</si>
  <si>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</si>
  <si>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</si>
  <si>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</si>
  <si>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</si>
  <si>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</si>
  <si>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</si>
  <si>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</si>
  <si>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</si>
  <si>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</si>
  <si>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</si>
  <si>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</si>
  <si>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</si>
  <si>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</si>
  <si>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</si>
  <si>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</si>
  <si>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</si>
  <si>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</si>
  <si>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</si>
  <si>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</si>
  <si>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</si>
  <si>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</si>
  <si>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</si>
  <si>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</si>
  <si>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</si>
  <si>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</si>
  <si>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</si>
  <si>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</si>
  <si>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</si>
  <si>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</si>
  <si>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</si>
  <si>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</si>
  <si>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</si>
  <si>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</si>
  <si>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</si>
  <si>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</si>
  <si>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</si>
  <si>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</si>
  <si>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</si>
  <si>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</si>
  <si>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</si>
  <si>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</si>
  <si>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</si>
  <si>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</si>
  <si>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</si>
  <si>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</si>
  <si>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</si>
  <si>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</si>
  <si>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</si>
  <si>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</si>
  <si>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</si>
  <si>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</si>
  <si>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</si>
  <si>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</si>
  <si>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</si>
  <si>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</si>
  <si>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</si>
  <si>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</si>
  <si>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</si>
  <si>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</si>
  <si>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</si>
  <si>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</si>
  <si>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</si>
  <si>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</si>
  <si>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</si>
  <si>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</si>
  <si>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</si>
  <si>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</si>
  <si>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</si>
  <si>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</si>
  <si>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</si>
  <si>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</si>
  <si>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</si>
  <si>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</si>
  <si>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</si>
  <si>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</si>
  <si>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</si>
  <si>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</si>
  <si>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</si>
  <si>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</si>
  <si>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</si>
  <si>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</si>
  <si>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</si>
  <si>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</si>
  <si>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</si>
  <si>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</si>
  <si>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</si>
  <si>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</si>
  <si>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</si>
  <si>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</si>
  <si>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</si>
  <si>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</si>
  <si>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</si>
  <si>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</si>
  <si>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</si>
  <si>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</si>
  <si>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</si>
  <si>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</si>
  <si>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</si>
  <si>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</si>
  <si>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</si>
  <si>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</si>
  <si>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</si>
  <si>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</si>
  <si>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</si>
  <si>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</si>
  <si>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</si>
  <si>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</si>
  <si>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</si>
  <si>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</si>
  <si>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</si>
  <si>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</si>
  <si>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</si>
  <si>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</si>
  <si>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</si>
  <si>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</si>
  <si>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</si>
  <si>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</si>
  <si>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</si>
  <si>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</si>
  <si>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</si>
  <si>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</si>
  <si>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</si>
  <si>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</si>
  <si>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</si>
  <si>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</si>
  <si>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</si>
  <si>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</si>
  <si>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</si>
  <si>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</si>
  <si>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</si>
  <si>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</si>
  <si>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</si>
  <si>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</si>
  <si>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</si>
  <si>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</si>
  <si>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</si>
  <si>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</si>
  <si>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</si>
  <si>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</si>
  <si>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</si>
  <si>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</si>
  <si>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</si>
  <si>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</si>
  <si>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</si>
  <si>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</si>
  <si>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</si>
  <si>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</si>
  <si>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</si>
  <si>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</si>
  <si>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</si>
  <si>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</si>
  <si>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</si>
  <si>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</si>
  <si>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</si>
  <si>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</si>
  <si>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</si>
  <si>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</si>
  <si>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</si>
  <si>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</si>
  <si>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</si>
  <si>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</si>
  <si>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</si>
  <si>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</si>
  <si>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</si>
  <si>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</si>
  <si>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</si>
  <si>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</si>
  <si>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</si>
  <si>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</si>
  <si>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</si>
  <si>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</si>
  <si>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</si>
  <si>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</si>
  <si>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</si>
  <si>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</si>
  <si>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</si>
  <si>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</si>
  <si>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</si>
  <si>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</si>
  <si>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</si>
  <si>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</si>
  <si>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</si>
  <si>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</si>
  <si>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</si>
  <si>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</si>
  <si>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</si>
  <si>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</si>
  <si>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</si>
  <si>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</si>
  <si>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</si>
  <si>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</si>
  <si>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</si>
  <si>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</si>
  <si>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</si>
  <si>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</si>
  <si>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</si>
  <si>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</si>
  <si>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</si>
  <si>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</si>
  <si>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</si>
  <si>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</si>
  <si>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</si>
  <si>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</si>
  <si>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</si>
  <si>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</si>
  <si>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</si>
  <si>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</si>
  <si>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</si>
  <si>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</si>
  <si>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</si>
  <si>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</si>
  <si>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</si>
  <si>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</si>
  <si>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</si>
  <si>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</si>
  <si>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</si>
  <si>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</si>
  <si>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</si>
  <si>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</si>
  <si>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</si>
  <si>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</si>
  <si>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</si>
  <si>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</si>
  <si>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</si>
  <si>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</si>
  <si>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</si>
  <si>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</si>
  <si>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</si>
  <si>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</si>
  <si>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</si>
  <si>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</si>
  <si>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</si>
  <si>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</si>
  <si>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</si>
  <si>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</si>
  <si>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</si>
  <si>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</si>
  <si>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</si>
  <si>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</si>
  <si>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</si>
  <si>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</si>
  <si>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</si>
  <si>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</si>
  <si>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</si>
  <si>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</si>
  <si>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</si>
  <si>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</si>
  <si>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</si>
  <si>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</si>
  <si>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</si>
  <si>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</si>
  <si>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</si>
  <si>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</si>
  <si>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</si>
  <si>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</si>
  <si>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</si>
  <si>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</si>
  <si>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</si>
  <si>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</si>
  <si>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</si>
  <si>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</si>
  <si>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</si>
  <si>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</si>
  <si>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</si>
  <si>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</si>
  <si>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</si>
  <si>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</si>
  <si>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</si>
  <si>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</si>
  <si>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</si>
  <si>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</si>
  <si>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</si>
  <si>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</si>
  <si>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</si>
  <si>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</si>
  <si>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</si>
  <si>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</si>
  <si>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</si>
  <si>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</si>
  <si>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</si>
  <si>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</si>
  <si>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</si>
  <si>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</si>
  <si>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</si>
  <si>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</si>
  <si>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</si>
  <si>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</si>
  <si>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</si>
  <si>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</si>
  <si>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</si>
  <si>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</si>
  <si>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</si>
  <si>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</si>
  <si>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</si>
  <si>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</si>
  <si>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</si>
  <si>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</si>
  <si>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</si>
  <si>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</si>
  <si>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</si>
  <si>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</si>
  <si>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</si>
  <si>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</si>
  <si>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</si>
  <si>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</si>
  <si>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</si>
  <si>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</si>
  <si>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</si>
  <si>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</si>
  <si>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</si>
  <si>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</si>
  <si>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</si>
  <si>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</si>
  <si>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</si>
  <si>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</si>
  <si>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</si>
  <si>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</si>
  <si>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</si>
  <si>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</si>
  <si>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</si>
  <si>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</si>
  <si>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</si>
  <si>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</si>
  <si>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</si>
  <si>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</si>
  <si>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</si>
  <si>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</si>
  <si>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</si>
  <si>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</si>
  <si>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</si>
  <si>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</si>
  <si>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</si>
  <si>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</si>
  <si>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</si>
  <si>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</si>
  <si>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</si>
  <si>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</si>
  <si>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</si>
  <si>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</si>
  <si>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</si>
  <si>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</si>
  <si>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</si>
  <si>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</si>
  <si>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</si>
  <si>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Dummer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</si>
</sst>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147</v>
      </c>
      <c r="C2" s="21">
        <v>147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29912.639999999999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8626.4</v>
      </c>
      <c r="G10" s="18"/>
      <c r="H10" s="18"/>
      <c r="I10" s="18"/>
      <c r="J10" s="67">
        <f>SUM(I440)</f>
        <v>157115.19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2572.5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2572.5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41111.54</v>
      </c>
      <c r="G19" s="41">
        <f>SUM(G9:G18)</f>
        <v>0</v>
      </c>
      <c r="H19" s="41">
        <f>SUM(H9:H18)</f>
        <v>2572.5</v>
      </c>
      <c r="I19" s="41">
        <f>SUM(I9:I18)</f>
        <v>0</v>
      </c>
      <c r="J19" s="41">
        <f>SUM(J9:J18)</f>
        <v>157115.19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2572.5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400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400</v>
      </c>
      <c r="G32" s="41">
        <f>SUM(G22:G31)</f>
        <v>0</v>
      </c>
      <c r="H32" s="41">
        <f>SUM(H22:H31)</f>
        <v>2572.5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11475.37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157115.19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29236.17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40711.54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157115.19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41111.54</v>
      </c>
      <c r="G52" s="41">
        <f>G51+G32</f>
        <v>0</v>
      </c>
      <c r="H52" s="41">
        <f>H51+H32</f>
        <v>2572.5</v>
      </c>
      <c r="I52" s="41">
        <f>I51+I32</f>
        <v>0</v>
      </c>
      <c r="J52" s="41">
        <f>J51+J32</f>
        <v>157115.19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317176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317176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57.41</v>
      </c>
      <c r="G96" s="18"/>
      <c r="H96" s="18"/>
      <c r="I96" s="18"/>
      <c r="J96" s="18">
        <v>2503.4299999999998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57.41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2503.4299999999998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317233.40999999997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2503.4299999999998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90372.81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74725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165097.81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165097.81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2572.5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2572.5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2572.5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482331.22</v>
      </c>
      <c r="G193" s="47">
        <f>G112+G140+G169+G192</f>
        <v>0</v>
      </c>
      <c r="H193" s="47">
        <f>H112+H140+H169+H192</f>
        <v>2572.5</v>
      </c>
      <c r="I193" s="47">
        <f>I112+I140+I169+I192</f>
        <v>0</v>
      </c>
      <c r="J193" s="47">
        <f>J112+J140+J192</f>
        <v>2503.4299999999998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179663.2</v>
      </c>
      <c r="I197" s="18"/>
      <c r="J197" s="18"/>
      <c r="K197" s="18"/>
      <c r="L197" s="19">
        <f>SUM(F197:K197)</f>
        <v>179663.2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194.05</v>
      </c>
      <c r="I198" s="18"/>
      <c r="J198" s="18"/>
      <c r="K198" s="18"/>
      <c r="L198" s="19">
        <f>SUM(F198:K198)</f>
        <v>194.05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7428.4</v>
      </c>
      <c r="I202" s="18"/>
      <c r="J202" s="18"/>
      <c r="K202" s="18"/>
      <c r="L202" s="19">
        <f t="shared" ref="L202:L208" si="0">SUM(F202:K202)</f>
        <v>7428.4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813.18</v>
      </c>
      <c r="G204" s="18">
        <v>63.96</v>
      </c>
      <c r="H204" s="18">
        <v>14696.55</v>
      </c>
      <c r="I204" s="18"/>
      <c r="J204" s="18"/>
      <c r="K204" s="18">
        <v>853.1</v>
      </c>
      <c r="L204" s="19">
        <f t="shared" si="0"/>
        <v>16426.789999999997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52953.06</v>
      </c>
      <c r="I208" s="18">
        <v>4567.66</v>
      </c>
      <c r="J208" s="18"/>
      <c r="K208" s="18"/>
      <c r="L208" s="19">
        <f t="shared" si="0"/>
        <v>57520.72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813.18</v>
      </c>
      <c r="G211" s="41">
        <f t="shared" si="1"/>
        <v>63.96</v>
      </c>
      <c r="H211" s="41">
        <f t="shared" si="1"/>
        <v>254935.25999999998</v>
      </c>
      <c r="I211" s="41">
        <f t="shared" si="1"/>
        <v>4567.66</v>
      </c>
      <c r="J211" s="41">
        <f t="shared" si="1"/>
        <v>0</v>
      </c>
      <c r="K211" s="41">
        <f t="shared" si="1"/>
        <v>853.1</v>
      </c>
      <c r="L211" s="41">
        <f t="shared" si="1"/>
        <v>261233.16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7668.12</v>
      </c>
      <c r="I216" s="18"/>
      <c r="J216" s="18"/>
      <c r="K216" s="18"/>
      <c r="L216" s="19">
        <f>SUM(F216:K216)</f>
        <v>7668.12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7.58</v>
      </c>
      <c r="G222" s="18">
        <v>0.6</v>
      </c>
      <c r="H222" s="18">
        <v>136.96</v>
      </c>
      <c r="I222" s="18"/>
      <c r="J222" s="18"/>
      <c r="K222" s="18">
        <v>7.95</v>
      </c>
      <c r="L222" s="19">
        <f t="shared" si="2"/>
        <v>153.09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7.58</v>
      </c>
      <c r="G229" s="41">
        <f>SUM(G215:G228)</f>
        <v>0.6</v>
      </c>
      <c r="H229" s="41">
        <f>SUM(H215:H228)</f>
        <v>7805.08</v>
      </c>
      <c r="I229" s="41">
        <f>SUM(I215:I228)</f>
        <v>0</v>
      </c>
      <c r="J229" s="41">
        <f>SUM(J215:J228)</f>
        <v>0</v>
      </c>
      <c r="K229" s="41">
        <f t="shared" si="3"/>
        <v>7.95</v>
      </c>
      <c r="L229" s="41">
        <f t="shared" si="3"/>
        <v>7821.21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184113.92000000001</v>
      </c>
      <c r="I233" s="18"/>
      <c r="J233" s="18"/>
      <c r="K233" s="18"/>
      <c r="L233" s="19">
        <f>SUM(F233:K233)</f>
        <v>184113.92000000001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272.64999999999998</v>
      </c>
      <c r="I238" s="18"/>
      <c r="J238" s="18"/>
      <c r="K238" s="18"/>
      <c r="L238" s="19">
        <f t="shared" ref="L238:L244" si="4">SUM(F238:K238)</f>
        <v>272.64999999999998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729.24</v>
      </c>
      <c r="G240" s="18">
        <v>57.36</v>
      </c>
      <c r="H240" s="18">
        <v>13179.49</v>
      </c>
      <c r="I240" s="18"/>
      <c r="J240" s="18"/>
      <c r="K240" s="18">
        <v>765.04</v>
      </c>
      <c r="L240" s="19">
        <f t="shared" si="4"/>
        <v>14731.130000000001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47913.82</v>
      </c>
      <c r="I244" s="18">
        <v>4096.16</v>
      </c>
      <c r="J244" s="18"/>
      <c r="K244" s="18"/>
      <c r="L244" s="19">
        <f t="shared" si="4"/>
        <v>52009.979999999996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729.24</v>
      </c>
      <c r="G247" s="41">
        <f t="shared" si="5"/>
        <v>57.36</v>
      </c>
      <c r="H247" s="41">
        <f t="shared" si="5"/>
        <v>245479.88</v>
      </c>
      <c r="I247" s="41">
        <f t="shared" si="5"/>
        <v>4096.16</v>
      </c>
      <c r="J247" s="41">
        <f t="shared" si="5"/>
        <v>0</v>
      </c>
      <c r="K247" s="41">
        <f t="shared" si="5"/>
        <v>765.04</v>
      </c>
      <c r="L247" s="41">
        <f t="shared" si="5"/>
        <v>251127.67999999999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1550</v>
      </c>
      <c r="G257" s="41">
        <f t="shared" si="8"/>
        <v>121.92</v>
      </c>
      <c r="H257" s="41">
        <f t="shared" si="8"/>
        <v>508220.22</v>
      </c>
      <c r="I257" s="41">
        <f t="shared" si="8"/>
        <v>8663.82</v>
      </c>
      <c r="J257" s="41">
        <f t="shared" si="8"/>
        <v>0</v>
      </c>
      <c r="K257" s="41">
        <f t="shared" si="8"/>
        <v>1626.0900000000001</v>
      </c>
      <c r="L257" s="41">
        <f t="shared" si="8"/>
        <v>520182.05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1550</v>
      </c>
      <c r="G271" s="42">
        <f t="shared" si="11"/>
        <v>121.92</v>
      </c>
      <c r="H271" s="42">
        <f t="shared" si="11"/>
        <v>508220.22</v>
      </c>
      <c r="I271" s="42">
        <f t="shared" si="11"/>
        <v>8663.82</v>
      </c>
      <c r="J271" s="42">
        <f t="shared" si="11"/>
        <v>0</v>
      </c>
      <c r="K271" s="42">
        <f t="shared" si="11"/>
        <v>1626.0900000000001</v>
      </c>
      <c r="L271" s="42">
        <f t="shared" si="11"/>
        <v>520182.05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2572.5</v>
      </c>
      <c r="I281" s="18"/>
      <c r="J281" s="18"/>
      <c r="K281" s="18"/>
      <c r="L281" s="19">
        <f t="shared" ref="L281:L287" si="12">SUM(F281:K281)</f>
        <v>2572.5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2572.5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2572.5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2572.5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2572.5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2572.5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2572.5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2503.4299999999998</v>
      </c>
      <c r="I398" s="18"/>
      <c r="J398" s="24" t="s">
        <v>289</v>
      </c>
      <c r="K398" s="24" t="s">
        <v>289</v>
      </c>
      <c r="L398" s="56">
        <f t="shared" si="26"/>
        <v>2503.4299999999998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2503.4299999999998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2503.4299999999998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2503.4299999999998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2503.4299999999998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157115.19</v>
      </c>
      <c r="H440" s="18"/>
      <c r="I440" s="56">
        <f t="shared" si="33"/>
        <v>157115.19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157115.19</v>
      </c>
      <c r="H446" s="13">
        <f>SUM(H439:H445)</f>
        <v>0</v>
      </c>
      <c r="I446" s="13">
        <f>SUM(I439:I445)</f>
        <v>157115.19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157115.19</v>
      </c>
      <c r="H459" s="18"/>
      <c r="I459" s="56">
        <f t="shared" si="34"/>
        <v>157115.19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157115.19</v>
      </c>
      <c r="H460" s="83">
        <f>SUM(H454:H459)</f>
        <v>0</v>
      </c>
      <c r="I460" s="83">
        <f>SUM(I454:I459)</f>
        <v>157115.19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157115.19</v>
      </c>
      <c r="H461" s="42">
        <f>H452+H460</f>
        <v>0</v>
      </c>
      <c r="I461" s="42">
        <f>I452+I460</f>
        <v>157115.19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78562.37</v>
      </c>
      <c r="G465" s="18"/>
      <c r="H465" s="18">
        <v>0</v>
      </c>
      <c r="I465" s="18"/>
      <c r="J465" s="18">
        <v>154611.76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482331.22</v>
      </c>
      <c r="G468" s="18"/>
      <c r="H468" s="18">
        <v>2572.5</v>
      </c>
      <c r="I468" s="18"/>
      <c r="J468" s="18">
        <v>2503.4299999999998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482331.22</v>
      </c>
      <c r="G470" s="53">
        <f>SUM(G468:G469)</f>
        <v>0</v>
      </c>
      <c r="H470" s="53">
        <f>SUM(H468:H469)</f>
        <v>2572.5</v>
      </c>
      <c r="I470" s="53">
        <f>SUM(I468:I469)</f>
        <v>0</v>
      </c>
      <c r="J470" s="53">
        <f>SUM(J468:J469)</f>
        <v>2503.4299999999998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520182.05</v>
      </c>
      <c r="G472" s="18"/>
      <c r="H472" s="18">
        <v>2572.5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520182.05</v>
      </c>
      <c r="G474" s="53">
        <f>SUM(G472:G473)</f>
        <v>0</v>
      </c>
      <c r="H474" s="53">
        <f>SUM(H472:H473)</f>
        <v>2572.5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40711.539999999979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157115.19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194.05</v>
      </c>
      <c r="I521" s="18"/>
      <c r="J521" s="18"/>
      <c r="K521" s="18"/>
      <c r="L521" s="88">
        <f>SUM(F521:K521)</f>
        <v>194.05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7668.12</v>
      </c>
      <c r="I522" s="18"/>
      <c r="J522" s="18"/>
      <c r="K522" s="18"/>
      <c r="L522" s="88">
        <f>SUM(F522:K522)</f>
        <v>7668.12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7862.17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7862.17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7428.4+2572.5</f>
        <v>10000.9</v>
      </c>
      <c r="I526" s="18"/>
      <c r="J526" s="18"/>
      <c r="K526" s="18"/>
      <c r="L526" s="88">
        <f>SUM(F526:K526)</f>
        <v>10000.9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272.64999999999998</v>
      </c>
      <c r="I528" s="18"/>
      <c r="J528" s="18"/>
      <c r="K528" s="18"/>
      <c r="L528" s="88">
        <f>SUM(F528:K528)</f>
        <v>272.64999999999998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10273.549999999999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10273.549999999999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2737.81</v>
      </c>
      <c r="I531" s="18"/>
      <c r="J531" s="18"/>
      <c r="K531" s="18"/>
      <c r="L531" s="88">
        <f>SUM(F531:K531)</f>
        <v>2737.81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355.92</v>
      </c>
      <c r="I532" s="18"/>
      <c r="J532" s="18"/>
      <c r="K532" s="18"/>
      <c r="L532" s="88">
        <f>SUM(F532:K532)</f>
        <v>355.92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2737.81</v>
      </c>
      <c r="I533" s="18"/>
      <c r="J533" s="18"/>
      <c r="K533" s="18"/>
      <c r="L533" s="88">
        <f>SUM(F533:K533)</f>
        <v>2737.81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5831.54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5831.54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426.88</v>
      </c>
      <c r="I543" s="18"/>
      <c r="J543" s="18"/>
      <c r="K543" s="18"/>
      <c r="L543" s="88">
        <f>SUM(F543:K543)</f>
        <v>426.88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426.88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426.88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24394.140000000003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24394.140000000003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194.05</v>
      </c>
      <c r="G549" s="87">
        <f>L526</f>
        <v>10000.9</v>
      </c>
      <c r="H549" s="87">
        <f>L531</f>
        <v>2737.81</v>
      </c>
      <c r="I549" s="87">
        <f>L536</f>
        <v>0</v>
      </c>
      <c r="J549" s="87">
        <f>L541</f>
        <v>0</v>
      </c>
      <c r="K549" s="87">
        <f>SUM(F549:J549)</f>
        <v>12932.759999999998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7668.12</v>
      </c>
      <c r="G550" s="87">
        <f>L527</f>
        <v>0</v>
      </c>
      <c r="H550" s="87">
        <f>L532</f>
        <v>355.92</v>
      </c>
      <c r="I550" s="87">
        <f>L537</f>
        <v>0</v>
      </c>
      <c r="J550" s="87">
        <f>L542</f>
        <v>0</v>
      </c>
      <c r="K550" s="87">
        <f>SUM(F550:J550)</f>
        <v>8024.04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272.64999999999998</v>
      </c>
      <c r="H551" s="87">
        <f>L533</f>
        <v>2737.81</v>
      </c>
      <c r="I551" s="87">
        <f>L538</f>
        <v>0</v>
      </c>
      <c r="J551" s="87">
        <f>L543</f>
        <v>426.88</v>
      </c>
      <c r="K551" s="87">
        <f>SUM(F551:J551)</f>
        <v>3437.34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7862.17</v>
      </c>
      <c r="G552" s="89">
        <f t="shared" si="42"/>
        <v>10273.549999999999</v>
      </c>
      <c r="H552" s="89">
        <f t="shared" si="42"/>
        <v>5831.54</v>
      </c>
      <c r="I552" s="89">
        <f t="shared" si="42"/>
        <v>0</v>
      </c>
      <c r="J552" s="89">
        <f t="shared" si="42"/>
        <v>426.88</v>
      </c>
      <c r="K552" s="89">
        <f t="shared" si="42"/>
        <v>24394.14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179663.2</v>
      </c>
      <c r="G575" s="18"/>
      <c r="H575" s="18">
        <v>184113.92000000001</v>
      </c>
      <c r="I575" s="87">
        <f>SUM(F575:H575)</f>
        <v>363777.12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7668.12</v>
      </c>
      <c r="H582" s="18"/>
      <c r="I582" s="87">
        <f t="shared" si="47"/>
        <v>7668.12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57520.72</v>
      </c>
      <c r="I591" s="18"/>
      <c r="J591" s="18">
        <v>51583.1</v>
      </c>
      <c r="K591" s="104">
        <f t="shared" ref="K591:K597" si="48">SUM(H591:J591)</f>
        <v>109103.82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426.88</v>
      </c>
      <c r="K592" s="104">
        <f t="shared" si="48"/>
        <v>426.88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57520.72</v>
      </c>
      <c r="I598" s="108">
        <f>SUM(I591:I597)</f>
        <v>0</v>
      </c>
      <c r="J598" s="108">
        <f>SUM(J591:J597)</f>
        <v>52009.979999999996</v>
      </c>
      <c r="K598" s="108">
        <f>SUM(K591:K597)</f>
        <v>109530.70000000001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>
        <v>194.05</v>
      </c>
      <c r="I611" s="18"/>
      <c r="J611" s="18"/>
      <c r="K611" s="18"/>
      <c r="L611" s="88">
        <f>SUM(F611:K611)</f>
        <v>194.05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194.05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194.05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41111.54</v>
      </c>
      <c r="H617" s="109">
        <f>SUM(F52)</f>
        <v>41111.54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2572.5</v>
      </c>
      <c r="H619" s="109">
        <f>SUM(H52)</f>
        <v>2572.5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157115.19</v>
      </c>
      <c r="H621" s="109">
        <f>SUM(J52)</f>
        <v>157115.19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40711.54</v>
      </c>
      <c r="H622" s="109">
        <f>F476</f>
        <v>40711.539999999979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157115.19</v>
      </c>
      <c r="H626" s="109">
        <f>J476</f>
        <v>157115.19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482331.22</v>
      </c>
      <c r="H627" s="104">
        <f>SUM(F468)</f>
        <v>482331.22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2572.5</v>
      </c>
      <c r="H629" s="104">
        <f>SUM(H468)</f>
        <v>2572.5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2503.4299999999998</v>
      </c>
      <c r="H631" s="104">
        <f>SUM(J468)</f>
        <v>2503.4299999999998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520182.05</v>
      </c>
      <c r="H632" s="104">
        <f>SUM(F472)</f>
        <v>520182.05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2572.5</v>
      </c>
      <c r="H633" s="104">
        <f>SUM(H472)</f>
        <v>2572.5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2503.4299999999998</v>
      </c>
      <c r="H637" s="164">
        <f>SUM(J468)</f>
        <v>2503.4299999999998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157115.19</v>
      </c>
      <c r="H640" s="104">
        <f>SUM(G461)</f>
        <v>157115.19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157115.19</v>
      </c>
      <c r="H642" s="104">
        <f>SUM(I461)</f>
        <v>157115.19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2503.4299999999998</v>
      </c>
      <c r="H644" s="104">
        <f>H408</f>
        <v>2503.4299999999998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2503.4299999999998</v>
      </c>
      <c r="H646" s="104">
        <f>L408</f>
        <v>2503.4299999999998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109530.70000000001</v>
      </c>
      <c r="H647" s="104">
        <f>L208+L226+L244</f>
        <v>109530.7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57520.72</v>
      </c>
      <c r="H649" s="104">
        <f>H598</f>
        <v>57520.72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52009.979999999996</v>
      </c>
      <c r="H651" s="104">
        <f>J598</f>
        <v>52009.979999999996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263805.66000000003</v>
      </c>
      <c r="G660" s="19">
        <f>(L229+L309+L359)</f>
        <v>7821.21</v>
      </c>
      <c r="H660" s="19">
        <f>(L247+L328+L360)</f>
        <v>251127.67999999999</v>
      </c>
      <c r="I660" s="19">
        <f>SUM(F660:H660)</f>
        <v>522754.55000000005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57520.72</v>
      </c>
      <c r="G662" s="19">
        <f>(L226+L306)-(J226+J306)</f>
        <v>0</v>
      </c>
      <c r="H662" s="19">
        <f>(L244+L325)-(J244+J325)</f>
        <v>52009.979999999996</v>
      </c>
      <c r="I662" s="19">
        <f>SUM(F662:H662)</f>
        <v>109530.7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179857.25</v>
      </c>
      <c r="G663" s="199">
        <f>SUM(G575:G587)+SUM(I602:I604)+L612</f>
        <v>7668.12</v>
      </c>
      <c r="H663" s="199">
        <f>SUM(H575:H587)+SUM(J602:J604)+L613</f>
        <v>184113.92000000001</v>
      </c>
      <c r="I663" s="19">
        <f>SUM(F663:H663)</f>
        <v>371639.29000000004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26427.690000000031</v>
      </c>
      <c r="G664" s="19">
        <f>G660-SUM(G661:G663)</f>
        <v>153.09000000000015</v>
      </c>
      <c r="H664" s="19">
        <f>H660-SUM(H661:H663)</f>
        <v>15003.77999999997</v>
      </c>
      <c r="I664" s="19">
        <f>I660-SUM(I661:I663)</f>
        <v>41584.559999999998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-26427.69</v>
      </c>
      <c r="G669" s="18">
        <v>-153.09</v>
      </c>
      <c r="H669" s="18">
        <v>-15003.78</v>
      </c>
      <c r="I669" s="19">
        <f>SUM(F669:H669)</f>
        <v>-41584.559999999998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Dummer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Dummer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371639.29000000004</v>
      </c>
      <c r="D5" s="20">
        <f>SUM('DOE25'!L197:L200)+SUM('DOE25'!L215:L218)+SUM('DOE25'!L233:L236)-F5-G5</f>
        <v>371639.29000000004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7701.0499999999993</v>
      </c>
      <c r="D6" s="20">
        <f>'DOE25'!L202+'DOE25'!L220+'DOE25'!L238-F6-G6</f>
        <v>7701.0499999999993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21771.619999999995</v>
      </c>
      <c r="D8" s="243"/>
      <c r="E8" s="20">
        <f>'DOE25'!L204+'DOE25'!L222+'DOE25'!L240-F8-G8-D9-D11</f>
        <v>20145.529999999995</v>
      </c>
      <c r="F8" s="255">
        <f>'DOE25'!J204+'DOE25'!J222+'DOE25'!J240</f>
        <v>0</v>
      </c>
      <c r="G8" s="53">
        <f>'DOE25'!K204+'DOE25'!K222+'DOE25'!K240</f>
        <v>1626.0900000000001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3468.01</v>
      </c>
      <c r="D9" s="244">
        <v>3468.01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167.62</v>
      </c>
      <c r="D10" s="243"/>
      <c r="E10" s="244">
        <v>167.62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6071.38</v>
      </c>
      <c r="D11" s="244">
        <v>6071.38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109530.7</v>
      </c>
      <c r="D15" s="20">
        <f>'DOE25'!L208+'DOE25'!L226+'DOE25'!L244-F15-G15</f>
        <v>109530.7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2572.5</v>
      </c>
      <c r="D31" s="20">
        <f>'DOE25'!L290+'DOE25'!L309+'DOE25'!L328+'DOE25'!L333+'DOE25'!L334+'DOE25'!L335-F31-G31</f>
        <v>2572.5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500982.93000000005</v>
      </c>
      <c r="E33" s="246">
        <f>SUM(E5:E31)</f>
        <v>20313.149999999994</v>
      </c>
      <c r="F33" s="246">
        <f>SUM(F5:F31)</f>
        <v>0</v>
      </c>
      <c r="G33" s="246">
        <f>SUM(G5:G31)</f>
        <v>1626.0900000000001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20313.149999999994</v>
      </c>
      <c r="E35" s="249"/>
    </row>
    <row r="36" spans="2:8" ht="12" thickTop="1" x14ac:dyDescent="0.2">
      <c r="B36" t="s">
        <v>815</v>
      </c>
      <c r="D36" s="20">
        <f>D33</f>
        <v>500982.93000000005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29912.639999999999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8626.4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157115.19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2572.5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2572.5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41111.54</v>
      </c>
      <c r="D18" s="41">
        <f>SUM(D8:D17)</f>
        <v>0</v>
      </c>
      <c r="E18" s="41">
        <f>SUM(E8:E17)</f>
        <v>2572.5</v>
      </c>
      <c r="F18" s="41">
        <f>SUM(F8:F17)</f>
        <v>0</v>
      </c>
      <c r="G18" s="41">
        <f>SUM(G8:G17)</f>
        <v>157115.19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2572.5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400</v>
      </c>
      <c r="D31" s="41">
        <f>SUM(D21:D30)</f>
        <v>0</v>
      </c>
      <c r="E31" s="41">
        <f>SUM(E21:E30)</f>
        <v>2572.5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11475.37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157115.19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29236.17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40711.54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157115.19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41111.54</v>
      </c>
      <c r="D51" s="41">
        <f>D50+D31</f>
        <v>0</v>
      </c>
      <c r="E51" s="41">
        <f>E50+E31</f>
        <v>2572.5</v>
      </c>
      <c r="F51" s="41">
        <f>F50+F31</f>
        <v>0</v>
      </c>
      <c r="G51" s="41">
        <f>G50+G31</f>
        <v>157115.19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317176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57.41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2503.4299999999998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57.41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2503.4299999999998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317233.40999999997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2503.4299999999998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90372.81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74725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165097.81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165097.81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2572.5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2572.5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482331.22</v>
      </c>
      <c r="D104" s="86">
        <f>D63+D81+D91+D103</f>
        <v>0</v>
      </c>
      <c r="E104" s="86">
        <f>E63+E81+E91+E103</f>
        <v>2572.5</v>
      </c>
      <c r="F104" s="86">
        <f>F63+F81+F91+F103</f>
        <v>0</v>
      </c>
      <c r="G104" s="86">
        <f>G63+G81+G103</f>
        <v>2503.4299999999998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363777.12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7862.17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371639.29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7701.0499999999993</v>
      </c>
      <c r="D118" s="24" t="s">
        <v>289</v>
      </c>
      <c r="E118" s="95">
        <f>+('DOE25'!L281)+('DOE25'!L300)+('DOE25'!L319)</f>
        <v>2572.5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31311.01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109530.7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148542.76</v>
      </c>
      <c r="D128" s="86">
        <f>SUM(D118:D127)</f>
        <v>0</v>
      </c>
      <c r="E128" s="86">
        <f>SUM(E118:E127)</f>
        <v>2572.5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2503.4299999999998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-2503.4299999999998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520182.05</v>
      </c>
      <c r="D145" s="86">
        <f>(D115+D128+D144)</f>
        <v>0</v>
      </c>
      <c r="E145" s="86">
        <f>(E115+E128+E144)</f>
        <v>2572.5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Dummer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363777</v>
      </c>
      <c r="D10" s="182">
        <f>ROUND((C10/$C$28)*100,1)</f>
        <v>69.599999999999994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7862</v>
      </c>
      <c r="D11" s="182">
        <f>ROUND((C11/$C$28)*100,1)</f>
        <v>1.5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10274</v>
      </c>
      <c r="D15" s="182">
        <f t="shared" ref="D15:D27" si="0">ROUND((C15/$C$28)*100,1)</f>
        <v>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31311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109531</v>
      </c>
      <c r="D21" s="182">
        <f t="shared" si="0"/>
        <v>21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522755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522755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317176</v>
      </c>
      <c r="D35" s="182">
        <f t="shared" ref="D35:D40" si="1">ROUND((C35/$C$41)*100,1)</f>
        <v>65.099999999999994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2560.8399999999674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165098</v>
      </c>
      <c r="D37" s="182">
        <f t="shared" si="1"/>
        <v>33.9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2573</v>
      </c>
      <c r="D39" s="182">
        <f t="shared" si="1"/>
        <v>0.5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487407.83999999997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Dummer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2015-07-27T13:53:32Z</cp:lastPrinted>
  <dcterms:created xsi:type="dcterms:W3CDTF">1997-12-04T19:04:30Z</dcterms:created>
  <dcterms:modified xsi:type="dcterms:W3CDTF">2015-08-04T16:55:19Z</dcterms:modified>
</cp:coreProperties>
</file>