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F667" i="1" l="1"/>
  <c r="C62" i="2"/>
  <c r="C63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<sst xmlns="http://schemas.openxmlformats.org/spreadsheetml/2006/main" count="3954" uniqueCount="912">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</sst>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162</v>
      </c>
      <c r="C2" s="21">
        <v>162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48.04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27741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27789.040000000001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13281.41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13281.41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14500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7.63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14507.63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27789.040000000001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155700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155700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2.87</v>
      </c>
      <c r="G96" s="18"/>
      <c r="H96" s="18"/>
      <c r="I96" s="18"/>
      <c r="J96" s="18">
        <v>49.68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2.87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49.68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155702.87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49.68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11012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34041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45053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45053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6256.3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6256.3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207012.16999999998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49.68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121487.86</v>
      </c>
      <c r="I197" s="18"/>
      <c r="J197" s="18"/>
      <c r="K197" s="18"/>
      <c r="L197" s="19">
        <f>SUM(F197:K197)</f>
        <v>121487.86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825</v>
      </c>
      <c r="G204" s="18"/>
      <c r="H204" s="18">
        <v>10081.48</v>
      </c>
      <c r="I204" s="18">
        <v>9.8000000000000007</v>
      </c>
      <c r="J204" s="18"/>
      <c r="K204" s="18">
        <v>235.79</v>
      </c>
      <c r="L204" s="19">
        <f t="shared" si="0"/>
        <v>11152.07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7200</v>
      </c>
      <c r="I208" s="18"/>
      <c r="J208" s="18"/>
      <c r="K208" s="18"/>
      <c r="L208" s="19">
        <f t="shared" si="0"/>
        <v>7200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825</v>
      </c>
      <c r="G211" s="41">
        <f t="shared" si="1"/>
        <v>0</v>
      </c>
      <c r="H211" s="41">
        <f t="shared" si="1"/>
        <v>138769.34</v>
      </c>
      <c r="I211" s="41">
        <f t="shared" si="1"/>
        <v>9.8000000000000007</v>
      </c>
      <c r="J211" s="41">
        <f t="shared" si="1"/>
        <v>0</v>
      </c>
      <c r="K211" s="41">
        <f t="shared" si="1"/>
        <v>235.79</v>
      </c>
      <c r="L211" s="41">
        <f t="shared" si="1"/>
        <v>139839.93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66885.72</v>
      </c>
      <c r="I233" s="18"/>
      <c r="J233" s="18"/>
      <c r="K233" s="18"/>
      <c r="L233" s="19">
        <f>SUM(F233:K233)</f>
        <v>66885.72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66885.72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66885.72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825</v>
      </c>
      <c r="G257" s="41">
        <f t="shared" si="8"/>
        <v>0</v>
      </c>
      <c r="H257" s="41">
        <f t="shared" si="8"/>
        <v>205655.06</v>
      </c>
      <c r="I257" s="41">
        <f t="shared" si="8"/>
        <v>9.8000000000000007</v>
      </c>
      <c r="J257" s="41">
        <f t="shared" si="8"/>
        <v>0</v>
      </c>
      <c r="K257" s="41">
        <f t="shared" si="8"/>
        <v>235.79</v>
      </c>
      <c r="L257" s="41">
        <f t="shared" si="8"/>
        <v>206725.65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825</v>
      </c>
      <c r="G271" s="42">
        <f t="shared" si="11"/>
        <v>0</v>
      </c>
      <c r="H271" s="42">
        <f t="shared" si="11"/>
        <v>205655.06</v>
      </c>
      <c r="I271" s="42">
        <f t="shared" si="11"/>
        <v>9.8000000000000007</v>
      </c>
      <c r="J271" s="42">
        <f t="shared" si="11"/>
        <v>0</v>
      </c>
      <c r="K271" s="42">
        <f t="shared" si="11"/>
        <v>235.79</v>
      </c>
      <c r="L271" s="42">
        <f t="shared" si="11"/>
        <v>206725.65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49.68</v>
      </c>
      <c r="I397" s="18"/>
      <c r="J397" s="24" t="s">
        <v>289</v>
      </c>
      <c r="K397" s="24" t="s">
        <v>289</v>
      </c>
      <c r="L397" s="56">
        <f t="shared" si="26"/>
        <v>49.68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49.68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49.68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49.68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49.68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13281.41</v>
      </c>
      <c r="L423" s="56">
        <f t="shared" si="29"/>
        <v>13281.41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13281.41</v>
      </c>
      <c r="L427" s="47">
        <f t="shared" si="30"/>
        <v>13281.41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13281.41</v>
      </c>
      <c r="L434" s="47">
        <f t="shared" si="32"/>
        <v>13281.41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v>0</v>
      </c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14221.11</v>
      </c>
      <c r="G465" s="18"/>
      <c r="H465" s="18"/>
      <c r="I465" s="18"/>
      <c r="J465" s="18">
        <v>13231.73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207012.17</v>
      </c>
      <c r="G468" s="18"/>
      <c r="H468" s="18"/>
      <c r="I468" s="18"/>
      <c r="J468" s="18">
        <v>49.68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207012.17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49.68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206725.65</v>
      </c>
      <c r="G472" s="18"/>
      <c r="H472" s="18"/>
      <c r="I472" s="18"/>
      <c r="J472" s="18">
        <v>13281.41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206725.65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13281.41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14507.630000000034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446.28</v>
      </c>
      <c r="G531" s="18">
        <v>183.69</v>
      </c>
      <c r="H531" s="18">
        <v>8.4499999999999993</v>
      </c>
      <c r="I531" s="18"/>
      <c r="J531" s="18"/>
      <c r="K531" s="18"/>
      <c r="L531" s="88">
        <f>SUM(F531:K531)</f>
        <v>638.42000000000007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446.28</v>
      </c>
      <c r="G534" s="89">
        <f t="shared" ref="G534:L534" si="38">SUM(G531:G533)</f>
        <v>183.69</v>
      </c>
      <c r="H534" s="89">
        <f t="shared" si="38"/>
        <v>8.4499999999999993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638.42000000000007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446.28</v>
      </c>
      <c r="G545" s="89">
        <f t="shared" ref="G545:L545" si="41">G524+G529+G534+G539+G544</f>
        <v>183.69</v>
      </c>
      <c r="H545" s="89">
        <f t="shared" si="41"/>
        <v>8.4499999999999993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638.42000000000007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638.42000000000007</v>
      </c>
      <c r="I549" s="87">
        <f>L536</f>
        <v>0</v>
      </c>
      <c r="J549" s="87">
        <f>L541</f>
        <v>0</v>
      </c>
      <c r="K549" s="87">
        <f>SUM(F549:J549)</f>
        <v>638.42000000000007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638.42000000000007</v>
      </c>
      <c r="I552" s="89">
        <f t="shared" si="42"/>
        <v>0</v>
      </c>
      <c r="J552" s="89">
        <f t="shared" si="42"/>
        <v>0</v>
      </c>
      <c r="K552" s="89">
        <f t="shared" si="42"/>
        <v>638.42000000000007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121487.86</v>
      </c>
      <c r="G575" s="18"/>
      <c r="H575" s="18">
        <v>66885.72</v>
      </c>
      <c r="I575" s="87">
        <f>SUM(F575:H575)</f>
        <v>188373.58000000002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7200</v>
      </c>
      <c r="I591" s="18"/>
      <c r="J591" s="18"/>
      <c r="K591" s="104">
        <f t="shared" ref="K591:K597" si="48">SUM(H591:J591)</f>
        <v>7200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7200</v>
      </c>
      <c r="I598" s="108">
        <f>SUM(I591:I597)</f>
        <v>0</v>
      </c>
      <c r="J598" s="108">
        <f>SUM(J591:J597)</f>
        <v>0</v>
      </c>
      <c r="K598" s="108">
        <f>SUM(K591:K597)</f>
        <v>7200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27789.040000000001</v>
      </c>
      <c r="H617" s="109">
        <f>SUM(F52)</f>
        <v>27789.040000000001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14507.63</v>
      </c>
      <c r="H622" s="109">
        <f>F476</f>
        <v>14507.630000000034</v>
      </c>
      <c r="I622" s="121" t="s">
        <v>101</v>
      </c>
      <c r="J622" s="109">
        <f t="shared" ref="J622:J655" si="50">G622-H622</f>
        <v>-3.4560798667371273E-11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207012.16999999998</v>
      </c>
      <c r="H627" s="104">
        <f>SUM(F468)</f>
        <v>207012.17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49.68</v>
      </c>
      <c r="H631" s="104">
        <f>SUM(J468)</f>
        <v>49.68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206725.65</v>
      </c>
      <c r="H632" s="104">
        <f>SUM(F472)</f>
        <v>206725.65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49.68</v>
      </c>
      <c r="H637" s="164">
        <f>SUM(J468)</f>
        <v>49.68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13281.41</v>
      </c>
      <c r="H638" s="164">
        <f>SUM(J472)</f>
        <v>13281.41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49.68</v>
      </c>
      <c r="H644" s="104">
        <f>H408</f>
        <v>49.68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49.68</v>
      </c>
      <c r="H646" s="104">
        <f>L408</f>
        <v>49.68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7200</v>
      </c>
      <c r="H647" s="104">
        <f>L208+L226+L244</f>
        <v>7200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7200</v>
      </c>
      <c r="H649" s="104">
        <f>H598</f>
        <v>7200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139839.93</v>
      </c>
      <c r="G660" s="19">
        <f>(L229+L309+L359)</f>
        <v>0</v>
      </c>
      <c r="H660" s="19">
        <f>(L247+L328+L360)</f>
        <v>66885.72</v>
      </c>
      <c r="I660" s="19">
        <f>SUM(F660:H660)</f>
        <v>206725.65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7200</v>
      </c>
      <c r="G662" s="19">
        <f>(L226+L306)-(J226+J306)</f>
        <v>0</v>
      </c>
      <c r="H662" s="19">
        <f>(L244+L325)-(J244+J325)</f>
        <v>0</v>
      </c>
      <c r="I662" s="19">
        <f>SUM(F662:H662)</f>
        <v>7200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121487.86</v>
      </c>
      <c r="G663" s="199">
        <f>SUM(G575:G587)+SUM(I602:I604)+L612</f>
        <v>0</v>
      </c>
      <c r="H663" s="199">
        <f>SUM(H575:H587)+SUM(J602:J604)+L613</f>
        <v>66885.72</v>
      </c>
      <c r="I663" s="19">
        <f>SUM(F663:H663)</f>
        <v>188373.58000000002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11152.069999999992</v>
      </c>
      <c r="G664" s="19">
        <f>G660-SUM(G661:G663)</f>
        <v>0</v>
      </c>
      <c r="H664" s="19">
        <f>H660-SUM(H661:H663)</f>
        <v>0</v>
      </c>
      <c r="I664" s="19">
        <f>I660-SUM(I661:I663)</f>
        <v>11152.069999999978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-11152.07</v>
      </c>
      <c r="G669" s="18"/>
      <c r="H669" s="18"/>
      <c r="I669" s="19">
        <f>SUM(F669:H669)</f>
        <v>-11152.07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ELLSWORTH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ELLSWORTH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188373.58000000002</v>
      </c>
      <c r="D5" s="20">
        <f>SUM('DOE25'!L197:L200)+SUM('DOE25'!L215:L218)+SUM('DOE25'!L233:L236)-F5-G5</f>
        <v>188373.58000000002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3096.6399999999985</v>
      </c>
      <c r="D8" s="243"/>
      <c r="E8" s="20">
        <f>'DOE25'!L204+'DOE25'!L222+'DOE25'!L240-F8-G8-D9-D11</f>
        <v>2860.8499999999985</v>
      </c>
      <c r="F8" s="255">
        <f>'DOE25'!J204+'DOE25'!J222+'DOE25'!J240</f>
        <v>0</v>
      </c>
      <c r="G8" s="53">
        <f>'DOE25'!K204+'DOE25'!K222+'DOE25'!K240</f>
        <v>235.79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6003.27</v>
      </c>
      <c r="D9" s="244">
        <v>6003.27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2500</v>
      </c>
      <c r="D10" s="243"/>
      <c r="E10" s="244">
        <v>2500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2052.16</v>
      </c>
      <c r="D11" s="244">
        <v>2052.16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7200</v>
      </c>
      <c r="D15" s="20">
        <f>'DOE25'!L208+'DOE25'!L226+'DOE25'!L244-F15-G15</f>
        <v>7200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203629.01</v>
      </c>
      <c r="E33" s="246">
        <f>SUM(E5:E31)</f>
        <v>5360.8499999999985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5360.8499999999985</v>
      </c>
      <c r="E35" s="249"/>
    </row>
    <row r="36" spans="2:8" ht="12" thickTop="1" x14ac:dyDescent="0.2">
      <c r="B36" t="s">
        <v>815</v>
      </c>
      <c r="D36" s="20">
        <f>D33</f>
        <v>203629.01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48.04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27741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27789.040000000001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13281.41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13281.41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14500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7.63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14507.63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27789.040000000001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155700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2.87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49.68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2.87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49.68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155702.87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49.68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11012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34041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45053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45053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6256.3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6256.3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207012.16999999998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49.68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188373.58000000002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188373.58000000002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11152.07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7200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18352.07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13281.41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49.68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-49.68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13281.41</v>
      </c>
    </row>
    <row r="145" spans="1:9" ht="12.75" thickTop="1" thickBot="1" x14ac:dyDescent="0.25">
      <c r="A145" s="33" t="s">
        <v>244</v>
      </c>
      <c r="C145" s="86">
        <f>(C115+C128+C144)</f>
        <v>206725.65000000002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13281.41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ELLSWORTH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188374</v>
      </c>
      <c r="D10" s="182">
        <f>ROUND((C10/$C$28)*100,1)</f>
        <v>91.1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11152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7200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206726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206726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155700</v>
      </c>
      <c r="D35" s="182">
        <f t="shared" ref="D35:D40" si="1">ROUND((C35/$C$41)*100,1)</f>
        <v>75.2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52.549999999988358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45053</v>
      </c>
      <c r="D37" s="182">
        <f t="shared" si="1"/>
        <v>21.8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6256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207061.55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ELLSWORTH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2015-08-03T13:37:28Z</cp:lastPrinted>
  <dcterms:created xsi:type="dcterms:W3CDTF">1997-12-04T19:04:30Z</dcterms:created>
  <dcterms:modified xsi:type="dcterms:W3CDTF">2015-08-27T14:16:46Z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