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C111" i="2" s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D12" i="13" s="1"/>
  <c r="C12" i="13" s="1"/>
  <c r="L241" i="1"/>
  <c r="C121" i="2" s="1"/>
  <c r="F14" i="13"/>
  <c r="G14" i="13"/>
  <c r="L207" i="1"/>
  <c r="L225" i="1"/>
  <c r="D14" i="13" s="1"/>
  <c r="C14" i="13" s="1"/>
  <c r="L243" i="1"/>
  <c r="F15" i="13"/>
  <c r="G15" i="13"/>
  <c r="L208" i="1"/>
  <c r="H647" i="1" s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F661" i="1" s="1"/>
  <c r="L360" i="1"/>
  <c r="D29" i="13" s="1"/>
  <c r="C29" i="13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C13" i="10" s="1"/>
  <c r="L300" i="1"/>
  <c r="C15" i="10" s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6" i="10"/>
  <c r="C20" i="10"/>
  <c r="L250" i="1"/>
  <c r="L332" i="1"/>
  <c r="L254" i="1"/>
  <c r="L268" i="1"/>
  <c r="L269" i="1"/>
  <c r="C143" i="2" s="1"/>
  <c r="L349" i="1"/>
  <c r="C26" i="10" s="1"/>
  <c r="L350" i="1"/>
  <c r="I665" i="1"/>
  <c r="I670" i="1"/>
  <c r="G662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C18" i="2" s="1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K257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F461" i="1"/>
  <c r="F470" i="1"/>
  <c r="F476" i="1" s="1"/>
  <c r="H622" i="1" s="1"/>
  <c r="G470" i="1"/>
  <c r="H470" i="1"/>
  <c r="I470" i="1"/>
  <c r="I476" i="1" s="1"/>
  <c r="H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1" i="1"/>
  <c r="G643" i="1"/>
  <c r="J643" i="1" s="1"/>
  <c r="G644" i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I257" i="1"/>
  <c r="I271" i="1" s="1"/>
  <c r="G257" i="1"/>
  <c r="G271" i="1" s="1"/>
  <c r="A31" i="12"/>
  <c r="D18" i="2"/>
  <c r="C78" i="2"/>
  <c r="D91" i="2"/>
  <c r="E13" i="13"/>
  <c r="C13" i="13" s="1"/>
  <c r="E78" i="2"/>
  <c r="H112" i="1"/>
  <c r="J639" i="1"/>
  <c r="K605" i="1"/>
  <c r="G648" i="1" s="1"/>
  <c r="I169" i="1"/>
  <c r="G552" i="1"/>
  <c r="H476" i="1"/>
  <c r="H624" i="1" s="1"/>
  <c r="J624" i="1" s="1"/>
  <c r="G476" i="1"/>
  <c r="H623" i="1" s="1"/>
  <c r="J623" i="1" s="1"/>
  <c r="G338" i="1"/>
  <c r="G352" i="1" s="1"/>
  <c r="J140" i="1"/>
  <c r="K550" i="1"/>
  <c r="J552" i="1"/>
  <c r="H140" i="1"/>
  <c r="F22" i="13"/>
  <c r="C22" i="13" s="1"/>
  <c r="H192" i="1"/>
  <c r="L570" i="1"/>
  <c r="G36" i="2"/>
  <c r="K598" i="1" l="1"/>
  <c r="G647" i="1" s="1"/>
  <c r="J647" i="1" s="1"/>
  <c r="K549" i="1"/>
  <c r="L534" i="1"/>
  <c r="H552" i="1"/>
  <c r="H545" i="1"/>
  <c r="F552" i="1"/>
  <c r="I461" i="1"/>
  <c r="H642" i="1" s="1"/>
  <c r="J642" i="1" s="1"/>
  <c r="L401" i="1"/>
  <c r="C139" i="2" s="1"/>
  <c r="H408" i="1"/>
  <c r="H644" i="1" s="1"/>
  <c r="J644" i="1" s="1"/>
  <c r="L270" i="1"/>
  <c r="K271" i="1"/>
  <c r="E8" i="13"/>
  <c r="C8" i="13" s="1"/>
  <c r="C17" i="10"/>
  <c r="C110" i="2"/>
  <c r="C115" i="2" s="1"/>
  <c r="L247" i="1"/>
  <c r="H660" i="1" s="1"/>
  <c r="L211" i="1"/>
  <c r="H257" i="1"/>
  <c r="H271" i="1" s="1"/>
  <c r="C11" i="10"/>
  <c r="G645" i="1"/>
  <c r="J645" i="1" s="1"/>
  <c r="F169" i="1"/>
  <c r="C70" i="2"/>
  <c r="C81" i="2" s="1"/>
  <c r="J622" i="1"/>
  <c r="J617" i="1"/>
  <c r="J640" i="1"/>
  <c r="J625" i="1"/>
  <c r="C16" i="13"/>
  <c r="J641" i="1"/>
  <c r="L290" i="1"/>
  <c r="K503" i="1"/>
  <c r="L382" i="1"/>
  <c r="G636" i="1" s="1"/>
  <c r="J636" i="1" s="1"/>
  <c r="E118" i="2"/>
  <c r="E128" i="2" s="1"/>
  <c r="E109" i="2"/>
  <c r="E115" i="2" s="1"/>
  <c r="C62" i="2"/>
  <c r="C63" i="2" s="1"/>
  <c r="C29" i="10"/>
  <c r="D15" i="13"/>
  <c r="C15" i="13" s="1"/>
  <c r="L544" i="1"/>
  <c r="D127" i="2"/>
  <c r="D128" i="2" s="1"/>
  <c r="D145" i="2" s="1"/>
  <c r="C122" i="2"/>
  <c r="C118" i="2"/>
  <c r="F662" i="1"/>
  <c r="I662" i="1" s="1"/>
  <c r="H25" i="13"/>
  <c r="F112" i="1"/>
  <c r="C36" i="10" s="1"/>
  <c r="L351" i="1"/>
  <c r="L614" i="1"/>
  <c r="C85" i="2"/>
  <c r="C91" i="2" s="1"/>
  <c r="H661" i="1"/>
  <c r="C21" i="10"/>
  <c r="C12" i="10"/>
  <c r="D5" i="13"/>
  <c r="C5" i="13" s="1"/>
  <c r="K500" i="1"/>
  <c r="G661" i="1"/>
  <c r="K338" i="1"/>
  <c r="K352" i="1" s="1"/>
  <c r="H52" i="1"/>
  <c r="H619" i="1" s="1"/>
  <c r="C35" i="10"/>
  <c r="G649" i="1"/>
  <c r="J649" i="1" s="1"/>
  <c r="L524" i="1"/>
  <c r="J338" i="1"/>
  <c r="J352" i="1" s="1"/>
  <c r="C124" i="2"/>
  <c r="C120" i="2"/>
  <c r="I52" i="1"/>
  <c r="H620" i="1" s="1"/>
  <c r="J620" i="1" s="1"/>
  <c r="C32" i="10"/>
  <c r="K551" i="1"/>
  <c r="K552" i="1" s="1"/>
  <c r="E81" i="2"/>
  <c r="E104" i="2" s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G140" i="1"/>
  <c r="F140" i="1"/>
  <c r="G63" i="2"/>
  <c r="J618" i="1"/>
  <c r="G667" i="1"/>
  <c r="G42" i="2"/>
  <c r="G50" i="2" s="1"/>
  <c r="G51" i="2" s="1"/>
  <c r="J51" i="1"/>
  <c r="G16" i="2"/>
  <c r="J19" i="1"/>
  <c r="G621" i="1" s="1"/>
  <c r="F33" i="13"/>
  <c r="G18" i="2"/>
  <c r="F545" i="1"/>
  <c r="H434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L408" i="1" l="1"/>
  <c r="C141" i="2"/>
  <c r="C144" i="2" s="1"/>
  <c r="L257" i="1"/>
  <c r="L271" i="1" s="1"/>
  <c r="G632" i="1" s="1"/>
  <c r="J632" i="1" s="1"/>
  <c r="E33" i="13"/>
  <c r="D35" i="13" s="1"/>
  <c r="H664" i="1"/>
  <c r="H672" i="1" s="1"/>
  <c r="C6" i="10" s="1"/>
  <c r="F660" i="1"/>
  <c r="F664" i="1" s="1"/>
  <c r="F672" i="1" s="1"/>
  <c r="C4" i="10" s="1"/>
  <c r="C28" i="10"/>
  <c r="D16" i="10" s="1"/>
  <c r="G104" i="2"/>
  <c r="C39" i="10"/>
  <c r="C104" i="2"/>
  <c r="F193" i="1"/>
  <c r="G627" i="1" s="1"/>
  <c r="J627" i="1" s="1"/>
  <c r="D31" i="13"/>
  <c r="C31" i="13" s="1"/>
  <c r="L545" i="1"/>
  <c r="C25" i="13"/>
  <c r="H33" i="13"/>
  <c r="I660" i="1"/>
  <c r="L338" i="1"/>
  <c r="L352" i="1" s="1"/>
  <c r="G633" i="1" s="1"/>
  <c r="J633" i="1" s="1"/>
  <c r="C128" i="2"/>
  <c r="I661" i="1"/>
  <c r="H648" i="1"/>
  <c r="J648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67" i="1" l="1"/>
  <c r="C145" i="2"/>
  <c r="G637" i="1"/>
  <c r="J637" i="1" s="1"/>
  <c r="H646" i="1"/>
  <c r="J646" i="1" s="1"/>
  <c r="D24" i="10"/>
  <c r="H667" i="1"/>
  <c r="D23" i="10"/>
  <c r="D22" i="10"/>
  <c r="D10" i="10"/>
  <c r="D20" i="10"/>
  <c r="D15" i="10"/>
  <c r="D11" i="10"/>
  <c r="D17" i="10"/>
  <c r="C30" i="10"/>
  <c r="D25" i="10"/>
  <c r="D27" i="10"/>
  <c r="D19" i="10"/>
  <c r="D13" i="10"/>
  <c r="D18" i="10"/>
  <c r="D12" i="10"/>
  <c r="D21" i="10"/>
  <c r="D26" i="10"/>
  <c r="I664" i="1"/>
  <c r="I672" i="1" s="1"/>
  <c r="C7" i="10" s="1"/>
  <c r="D33" i="13"/>
  <c r="D36" i="13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<sst xmlns="http://schemas.openxmlformats.org/spreadsheetml/2006/main" count="3955" uniqueCount="913">
  <si>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</si>
  <si>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</si>
  <si>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</si>
  <si>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</si>
  <si>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</si>
  <si>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</si>
  <si>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</si>
  <si>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</si>
  <si>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</si>
  <si>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</si>
  <si>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</si>
  <si>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</si>
  <si>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</si>
  <si>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</si>
  <si>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</si>
  <si>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</si>
  <si>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</si>
  <si>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</si>
  <si>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</si>
  <si>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</si>
  <si>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</si>
  <si>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</si>
  <si>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</si>
  <si>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</si>
  <si>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</si>
  <si>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</si>
  <si>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</si>
  <si>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</si>
  <si>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</si>
  <si>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</si>
  <si>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</si>
  <si>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</si>
  <si>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</si>
  <si>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</si>
  <si>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</si>
  <si>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</si>
  <si>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</si>
  <si>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</si>
  <si>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</si>
  <si>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</si>
  <si>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</si>
  <si>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</si>
  <si>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</si>
  <si>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</si>
  <si>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</si>
  <si>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</si>
  <si>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</si>
  <si>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</si>
  <si>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</si>
  <si>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</si>
  <si>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</si>
  <si>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</si>
  <si>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</si>
  <si>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</si>
  <si>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</si>
  <si>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</si>
  <si>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</si>
  <si>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</si>
  <si>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</si>
  <si>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</si>
  <si>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</si>
  <si>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</si>
  <si>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</si>
  <si>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</si>
  <si>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</si>
  <si>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</si>
  <si>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</si>
  <si>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</si>
  <si>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</si>
  <si>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</si>
  <si>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</si>
  <si>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</si>
  <si>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</si>
  <si>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</si>
  <si>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</si>
  <si>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</si>
  <si>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</si>
  <si>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</si>
  <si>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</si>
  <si>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</si>
  <si>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</si>
  <si>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</si>
  <si>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</si>
  <si>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</si>
  <si>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</si>
  <si>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</si>
  <si>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</si>
  <si>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</si>
  <si>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</si>
  <si>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</si>
  <si>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</si>
  <si>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</si>
  <si>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</si>
  <si>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</si>
  <si>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</si>
  <si>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</si>
  <si>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</si>
  <si>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</si>
  <si>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</si>
  <si>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</si>
  <si>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</si>
  <si>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</si>
  <si>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</si>
  <si>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</si>
  <si>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</si>
  <si>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</si>
  <si>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</si>
  <si>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</si>
  <si>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</si>
  <si>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</si>
  <si>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</si>
  <si>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</si>
  <si>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</si>
  <si>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</si>
  <si>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</si>
  <si>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</si>
  <si>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</si>
  <si>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</si>
  <si>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</si>
  <si>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</si>
  <si>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</si>
  <si>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</si>
  <si>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</si>
  <si>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</si>
  <si>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</si>
  <si>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</si>
  <si>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</si>
  <si>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</si>
  <si>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</si>
  <si>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</si>
  <si>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</si>
  <si>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</si>
  <si>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</si>
  <si>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</si>
  <si>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</si>
  <si>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</si>
  <si>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</si>
  <si>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</si>
  <si>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</si>
  <si>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</si>
  <si>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</si>
  <si>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</si>
  <si>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</si>
  <si>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</si>
  <si>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</si>
  <si>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</si>
  <si>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</si>
  <si>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</si>
  <si>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</si>
  <si>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</si>
  <si>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</si>
  <si>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</si>
  <si>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</si>
  <si>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</si>
  <si>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</si>
  <si>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</si>
  <si>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</si>
  <si>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</si>
  <si>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</si>
  <si>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</si>
  <si>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</si>
  <si>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</si>
  <si>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</si>
  <si>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</si>
  <si>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</si>
  <si>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</si>
  <si>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</si>
  <si>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</si>
  <si>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</si>
  <si>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</si>
  <si>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</si>
  <si>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</si>
  <si>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</si>
  <si>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</si>
  <si>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</si>
  <si>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</si>
  <si>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</si>
  <si>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</si>
  <si>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</si>
  <si>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</si>
  <si>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</si>
  <si>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</si>
  <si>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</si>
  <si>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</si>
  <si>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</si>
  <si>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</si>
  <si>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</si>
  <si>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</si>
  <si>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</si>
  <si>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</si>
  <si>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</si>
  <si>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</si>
  <si>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</si>
  <si>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</si>
  <si>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</si>
  <si>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</si>
  <si>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</si>
  <si>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</si>
  <si>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</si>
  <si>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</si>
  <si>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</si>
  <si>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</si>
  <si>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</si>
  <si>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</si>
  <si>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</si>
  <si>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</si>
  <si>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</si>
  <si>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</si>
  <si>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</si>
  <si>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</si>
  <si>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</si>
  <si>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</si>
  <si>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</si>
  <si>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</si>
  <si>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</si>
  <si>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</si>
  <si>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</si>
  <si>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</si>
  <si>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</si>
  <si>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</si>
  <si>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</si>
  <si>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</si>
  <si>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</si>
  <si>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</si>
  <si>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</si>
  <si>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</si>
  <si>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</si>
  <si>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</si>
  <si>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</si>
  <si>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</si>
  <si>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</si>
  <si>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</si>
  <si>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</si>
  <si>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</si>
  <si>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</si>
  <si>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</si>
  <si>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</si>
  <si>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</si>
  <si>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</si>
  <si>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</si>
  <si>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</si>
  <si>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</si>
  <si>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</si>
  <si>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</si>
  <si>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</si>
  <si>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</si>
  <si>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</si>
  <si>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</si>
  <si>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</si>
  <si>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</si>
  <si>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</si>
  <si>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</si>
  <si>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</si>
  <si>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</si>
  <si>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</si>
  <si>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</si>
  <si>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</si>
  <si>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</si>
  <si>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</si>
  <si>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</si>
  <si>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</si>
  <si>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</si>
  <si>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</si>
  <si>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</si>
  <si>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</si>
  <si>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</si>
  <si>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</si>
  <si>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</si>
  <si>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</si>
  <si>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</si>
  <si>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</si>
  <si>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</si>
  <si>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</si>
  <si>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</si>
  <si>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</si>
  <si>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</si>
  <si>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</si>
  <si>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</si>
  <si>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</si>
  <si>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</si>
  <si>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</si>
  <si>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</si>
  <si>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</si>
  <si>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</si>
  <si>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</si>
  <si>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</si>
  <si>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</si>
  <si>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</si>
  <si>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</si>
  <si>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</si>
  <si>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</si>
  <si>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</si>
  <si>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</si>
  <si>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</si>
  <si>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</si>
  <si>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</si>
  <si>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</si>
  <si>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</si>
  <si>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</si>
  <si>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</si>
  <si>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</si>
  <si>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</si>
  <si>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</si>
  <si>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</si>
  <si>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</si>
  <si>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</si>
  <si>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</si>
  <si>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</si>
  <si>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</si>
  <si>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</si>
  <si>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</si>
  <si>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</si>
  <si>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</si>
  <si>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</si>
  <si>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</si>
  <si>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</si>
  <si>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</si>
  <si>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</si>
  <si>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</si>
  <si>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</si>
  <si>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</si>
  <si>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</si>
  <si>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</si>
  <si>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</si>
  <si>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</si>
  <si>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</si>
  <si>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</si>
  <si>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</si>
  <si>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</si>
  <si>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</si>
  <si>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</si>
  <si>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</si>
  <si>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</si>
  <si>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</si>
  <si>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</si>
  <si>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</si>
  <si>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</si>
  <si>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</si>
  <si>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</si>
  <si>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</si>
  <si>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</si>
  <si>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</si>
  <si>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</si>
  <si>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</si>
  <si>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</si>
  <si>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</si>
  <si>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</si>
  <si>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</si>
  <si>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</si>
  <si>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</si>
  <si>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</si>
  <si>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</si>
  <si>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</si>
  <si>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</si>
  <si>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</si>
  <si>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</si>
  <si>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</si>
  <si>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</si>
  <si>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</si>
  <si>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</si>
  <si>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</si>
  <si>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</si>
  <si>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</si>
  <si>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</si>
  <si>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</si>
  <si>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</si>
  <si>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</si>
  <si>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</si>
  <si>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</si>
  <si>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</si>
  <si>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</si>
  <si>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</si>
  <si>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</si>
  <si>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</si>
  <si>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</si>
  <si>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</si>
  <si>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</si>
  <si>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</si>
  <si>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</si>
  <si>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</si>
  <si>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</si>
  <si>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</si>
  <si>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</si>
  <si>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</si>
  <si>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</si>
  <si>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</si>
  <si>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</si>
  <si>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</si>
  <si>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</si>
  <si>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</si>
  <si>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</si>
  <si>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</si>
  <si>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</si>
  <si>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</si>
  <si>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</si>
  <si>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</si>
  <si>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</si>
  <si>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</si>
  <si>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</si>
  <si>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</si>
  <si>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</si>
  <si>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</si>
  <si>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</si>
  <si>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</si>
  <si>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</si>
  <si>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</si>
  <si>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</si>
  <si>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</si>
  <si>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</si>
  <si>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</si>
  <si>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</si>
  <si>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</si>
  <si>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</si>
  <si>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</si>
  <si>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</si>
  <si>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</si>
  <si>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</si>
  <si>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</si>
  <si>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</si>
  <si>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</si>
  <si>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</si>
  <si>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</si>
  <si>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</si>
  <si>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</si>
  <si>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</si>
  <si>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</si>
  <si>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</si>
  <si>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</si>
  <si>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</si>
  <si>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</si>
  <si>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</si>
  <si>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</si>
  <si>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</si>
  <si>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</si>
  <si>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</si>
  <si>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</si>
  <si>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</si>
  <si>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</si>
  <si>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</si>
  <si>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</si>
  <si>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</si>
  <si>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</si>
  <si>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</si>
  <si>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</si>
  <si>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</si>
  <si>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</si>
  <si>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</si>
  <si>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</si>
  <si>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</si>
  <si>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</si>
  <si>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</si>
  <si>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</si>
  <si>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</si>
  <si>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</si>
  <si>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</si>
  <si>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</si>
  <si>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</si>
  <si>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</si>
  <si>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</si>
  <si>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</si>
  <si>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</si>
  <si>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</si>
  <si>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</si>
  <si>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</si>
  <si>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</si>
  <si>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</si>
  <si>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</si>
  <si>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</si>
  <si>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</si>
  <si>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</si>
  <si>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</si>
  <si>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</si>
  <si>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</si>
  <si>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</si>
  <si>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</si>
  <si>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</si>
  <si>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</si>
  <si>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</si>
  <si>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</si>
  <si>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</si>
  <si>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</si>
  <si>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</si>
  <si>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</si>
  <si>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</si>
  <si>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</si>
  <si>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</si>
  <si>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</si>
  <si>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</si>
  <si>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</si>
  <si>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</si>
  <si>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</si>
  <si>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</si>
  <si>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</si>
  <si>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</si>
  <si>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</si>
  <si>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</si>
  <si>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</si>
  <si>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</si>
  <si>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</si>
  <si>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</si>
  <si>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</si>
  <si>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</si>
  <si>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</si>
  <si>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</si>
  <si>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</si>
  <si>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</si>
  <si>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</si>
  <si>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</si>
  <si>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</si>
  <si>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</si>
  <si>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</si>
  <si>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</si>
  <si>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</si>
  <si>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</si>
  <si>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</si>
  <si>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</si>
  <si>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</si>
  <si>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</si>
  <si>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</si>
  <si>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</si>
  <si>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</si>
  <si>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</si>
  <si>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</si>
  <si>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</si>
  <si>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</si>
  <si>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</si>
  <si>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</si>
  <si>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</si>
  <si>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</si>
  <si>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</si>
  <si>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</si>
  <si>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</si>
  <si>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</si>
  <si>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</si>
  <si>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</si>
  <si>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</si>
  <si>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</si>
  <si>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</si>
  <si>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</si>
  <si>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</si>
  <si>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</si>
  <si>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</si>
  <si>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</si>
  <si>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</si>
  <si>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</si>
  <si>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</si>
  <si>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</si>
  <si>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</si>
  <si>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</si>
  <si>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</si>
  <si>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</si>
  <si>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</si>
  <si>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</si>
  <si>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</si>
  <si>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</si>
  <si>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</si>
  <si>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</si>
  <si>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</si>
  <si>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</si>
  <si>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</si>
  <si>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</si>
  <si>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</si>
  <si>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</si>
  <si>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</si>
  <si>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</si>
  <si>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</si>
  <si>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</si>
  <si>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</si>
  <si>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</si>
  <si>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</si>
  <si>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</si>
  <si>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</si>
  <si>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</si>
  <si>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</si>
  <si>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</si>
  <si>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</si>
  <si>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</si>
  <si>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</si>
  <si>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</si>
  <si>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</si>
  <si>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</si>
  <si>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</si>
  <si>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</si>
  <si>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</si>
  <si>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</si>
  <si>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</si>
  <si>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</si>
  <si>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</si>
  <si>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</si>
  <si>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</si>
  <si>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</si>
  <si>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</si>
  <si>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</si>
  <si>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</si>
  <si>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</si>
  <si>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</si>
  <si>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</si>
  <si>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</si>
  <si>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</si>
  <si>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</si>
  <si>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</si>
  <si>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</si>
  <si>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</si>
  <si>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</si>
  <si>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</si>
  <si>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</si>
  <si>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</si>
  <si>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</si>
  <si>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</si>
  <si>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</si>
  <si>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</si>
  <si>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</si>
  <si>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</si>
  <si>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</si>
  <si>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</si>
  <si>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</si>
  <si>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</si>
  <si>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</si>
  <si>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</si>
  <si>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</si>
  <si>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</si>
  <si>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</si>
  <si>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</si>
  <si>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</si>
  <si>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</si>
  <si>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</si>
  <si>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</si>
  <si>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</si>
  <si>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</si>
  <si>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</si>
  <si>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</si>
  <si>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</si>
  <si>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</si>
  <si>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</si>
  <si>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</si>
  <si>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</si>
  <si>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</si>
  <si>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</si>
  <si>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</si>
  <si>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</si>
  <si>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</si>
  <si>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</si>
  <si>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</si>
  <si>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</si>
  <si>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</si>
  <si>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</si>
  <si>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</si>
  <si>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</si>
  <si>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</si>
  <si>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</si>
  <si>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</si>
  <si>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</si>
  <si>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</si>
  <si>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</si>
  <si>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</si>
  <si>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</si>
  <si>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</si>
  <si>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</si>
  <si>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</si>
  <si>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</si>
  <si>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</si>
  <si>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</si>
  <si>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</si>
  <si>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</si>
  <si>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</si>
  <si>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</si>
  <si>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</si>
  <si>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</si>
  <si>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</si>
  <si>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</si>
  <si>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</si>
  <si>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</si>
  <si>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</si>
  <si>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</si>
  <si>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</si>
  <si>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</si>
  <si>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</si>
  <si>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</si>
  <si>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</si>
  <si>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</si>
  <si>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</si>
  <si>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</si>
  <si>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</si>
  <si>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</si>
  <si>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</si>
  <si>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</si>
  <si>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</si>
  <si>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</si>
  <si>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</si>
  <si>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</si>
  <si>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</si>
  <si>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</si>
  <si>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</si>
  <si>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</si>
  <si>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</si>
  <si>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</si>
  <si>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</si>
  <si>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</si>
  <si>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</si>
  <si>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</si>
  <si>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</si>
  <si>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</si>
  <si>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</si>
  <si>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</si>
  <si>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</si>
  <si>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</si>
  <si>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</si>
  <si>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</si>
  <si>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</si>
  <si>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</si>
  <si>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</si>
  <si>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</si>
  <si>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</si>
  <si>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</si>
  <si>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</si>
  <si>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</si>
  <si>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</si>
  <si>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</si>
  <si>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</si>
  <si>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</si>
  <si>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</si>
  <si>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</si>
  <si>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</si>
  <si>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</si>
  <si>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</si>
  <si>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</si>
  <si>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</si>
  <si>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</si>
  <si>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</si>
  <si>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</si>
  <si>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</si>
  <si>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</si>
  <si>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</si>
  <si>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</si>
  <si>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</si>
  <si>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</si>
  <si>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</si>
  <si>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</si>
  <si>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</si>
  <si>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</si>
  <si>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</si>
  <si>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</si>
  <si>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</si>
  <si>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</si>
  <si>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</si>
  <si>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</si>
  <si>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</si>
  <si>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</si>
  <si>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</si>
  <si>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</si>
  <si>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</si>
  <si>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</si>
  <si>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</si>
  <si>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</si>
  <si>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</si>
  <si>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</si>
  <si>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</si>
  <si>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</si>
  <si>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</si>
  <si>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</si>
  <si>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</si>
  <si>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</si>
  <si>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</si>
  <si>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</si>
  <si>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</si>
  <si>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</si>
  <si>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</si>
  <si>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</si>
  <si>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</si>
  <si>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</si>
  <si>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</si>
  <si>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</si>
  <si>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</si>
  <si>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</si>
  <si>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</si>
  <si>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</si>
  <si>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</si>
  <si>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</si>
  <si>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</si>
  <si>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</si>
  <si>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</si>
  <si>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</si>
  <si>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</si>
  <si>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</si>
  <si>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</si>
  <si>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</si>
  <si>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</si>
  <si>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</si>
  <si>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</si>
  <si>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</si>
  <si>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</si>
  <si>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</si>
  <si>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</si>
  <si>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</si>
  <si>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</si>
  <si>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</si>
  <si>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</si>
  <si>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</si>
  <si>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</si>
  <si>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</si>
  <si>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</si>
  <si>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</si>
  <si>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</si>
  <si>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</si>
  <si>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</si>
  <si>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</si>
  <si>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</si>
  <si>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</si>
  <si>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</si>
  <si>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</si>
  <si>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</si>
  <si>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</si>
  <si>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</si>
  <si>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</si>
  <si>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</si>
  <si>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</si>
  <si>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</si>
  <si>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</si>
  <si>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</si>
  <si>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</si>
  <si>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</si>
  <si>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</si>
  <si>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</si>
  <si>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</si>
  <si>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</si>
  <si>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</si>
  <si>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</si>
  <si>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</si>
  <si>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</si>
  <si>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</si>
  <si>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</si>
  <si>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</si>
  <si>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</si>
  <si>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</si>
  <si>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</si>
  <si>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</si>
  <si>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</si>
  <si>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</si>
  <si>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</si>
  <si>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</si>
  <si>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</si>
  <si>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</si>
  <si>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</si>
  <si>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</si>
  <si>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</si>
  <si>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</si>
  <si>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</si>
  <si>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</si>
  <si>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</si>
  <si>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</si>
  <si>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</si>
  <si>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</si>
  <si>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</si>
  <si>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</si>
  <si>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</si>
  <si>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</si>
  <si>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</si>
  <si>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</si>
  <si>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</si>
  <si>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</si>
  <si>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</si>
  <si>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</si>
  <si>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</si>
  <si>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</si>
  <si>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</si>
  <si>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</si>
  <si>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</si>
  <si>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</si>
  <si>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</si>
  <si>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</si>
  <si>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</si>
  <si>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</si>
  <si>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</si>
  <si>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</si>
  <si>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</si>
  <si>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</si>
  <si>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</si>
  <si>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</si>
  <si>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</si>
  <si>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</si>
  <si>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</si>
  <si>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</si>
  <si>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</si>
  <si>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</si>
  <si>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</si>
  <si>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</si>
  <si>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</si>
  <si>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</si>
  <si>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</si>
  <si>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</si>
  <si>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</si>
  <si>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</si>
  <si>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</si>
  <si>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</si>
  <si>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</si>
  <si>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</si>
  <si>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</si>
  <si>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</si>
  <si>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</si>
  <si>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</si>
  <si>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</si>
  <si>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</si>
  <si>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</si>
  <si>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</si>
  <si>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</si>
  <si>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</si>
  <si>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</si>
  <si>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</si>
  <si>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</si>
  <si>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</si>
  <si>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</si>
  <si>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</si>
  <si>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 xml:space="preserve">                        CHATHAM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</si>
</sst>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19" activePane="bottomRight" state="frozen"/>
      <selection pane="topRight" activeCell="F1" sqref="F1"/>
      <selection pane="bottomLeft" activeCell="A4" sqref="A4"/>
      <selection pane="bottomRight" activeCell="F46" sqref="F4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91</v>
      </c>
      <c r="C2" s="21">
        <v>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237584.84</v>
      </c>
      <c r="G9" s="18"/>
      <c r="H9" s="18"/>
      <c r="I9" s="18"/>
      <c r="J9" s="67">
        <f>SUM(I439)</f>
        <v>51366.15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237584.84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51366.15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39283.050000000003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15000.8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54283.850000000006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51366.15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183300.99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183300.99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51366.15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237584.84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51366.15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736279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736279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14.8</v>
      </c>
      <c r="G96" s="18"/>
      <c r="H96" s="18"/>
      <c r="I96" s="18"/>
      <c r="J96" s="18">
        <v>23.65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14.8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23.65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736293.8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23.65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41182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115532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156714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13070.73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13070.73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169784.73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7901.52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7901.52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15699.59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23601.11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929679.64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20023.650000000001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255857.53</v>
      </c>
      <c r="I197" s="18"/>
      <c r="J197" s="18"/>
      <c r="K197" s="18"/>
      <c r="L197" s="19">
        <f>SUM(F197:K197)</f>
        <v>255857.53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57805.43</v>
      </c>
      <c r="I198" s="18"/>
      <c r="J198" s="18"/>
      <c r="K198" s="18"/>
      <c r="L198" s="19">
        <f>SUM(F198:K198)</f>
        <v>57805.43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7849.6</v>
      </c>
      <c r="I204" s="18"/>
      <c r="J204" s="18"/>
      <c r="K204" s="18"/>
      <c r="L204" s="19">
        <f t="shared" si="0"/>
        <v>7849.6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56502.69</v>
      </c>
      <c r="I208" s="18"/>
      <c r="J208" s="18"/>
      <c r="K208" s="18"/>
      <c r="L208" s="19">
        <f t="shared" si="0"/>
        <v>56502.69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378015.25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378015.25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224275.01</v>
      </c>
      <c r="I233" s="18"/>
      <c r="J233" s="18"/>
      <c r="K233" s="18"/>
      <c r="L233" s="19">
        <f>SUM(F233:K233)</f>
        <v>224275.01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139788.06</v>
      </c>
      <c r="I234" s="18"/>
      <c r="J234" s="18"/>
      <c r="K234" s="18"/>
      <c r="L234" s="19">
        <f>SUM(F234:K234)</f>
        <v>139788.06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5454.8</v>
      </c>
      <c r="I240" s="18"/>
      <c r="J240" s="18"/>
      <c r="K240" s="18"/>
      <c r="L240" s="19">
        <f t="shared" si="4"/>
        <v>5454.8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31932.68</v>
      </c>
      <c r="I244" s="18"/>
      <c r="J244" s="18"/>
      <c r="K244" s="18"/>
      <c r="L244" s="19">
        <f t="shared" si="4"/>
        <v>31932.68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401450.55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401450.55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779465.8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779465.8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</v>
      </c>
      <c r="L270" s="41">
        <f t="shared" si="9"/>
        <v>20000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779465.8</v>
      </c>
      <c r="I271" s="42">
        <f t="shared" si="11"/>
        <v>0</v>
      </c>
      <c r="J271" s="42">
        <f t="shared" si="11"/>
        <v>0</v>
      </c>
      <c r="K271" s="42">
        <f t="shared" si="11"/>
        <v>20000</v>
      </c>
      <c r="L271" s="42">
        <f t="shared" si="11"/>
        <v>799465.8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>
        <v>10.19</v>
      </c>
      <c r="I397" s="18"/>
      <c r="J397" s="24" t="s">
        <v>289</v>
      </c>
      <c r="K397" s="24" t="s">
        <v>289</v>
      </c>
      <c r="L397" s="56">
        <f t="shared" si="26"/>
        <v>10010.19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v>13.46</v>
      </c>
      <c r="I398" s="18"/>
      <c r="J398" s="24" t="s">
        <v>289</v>
      </c>
      <c r="K398" s="24" t="s">
        <v>289</v>
      </c>
      <c r="L398" s="56">
        <f t="shared" si="26"/>
        <v>10013.459999999999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23.65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20023.650000000001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23.65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20023.650000000001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51366.15</v>
      </c>
      <c r="H439" s="18"/>
      <c r="I439" s="56">
        <f t="shared" ref="I439:I445" si="33">SUM(F439:H439)</f>
        <v>51366.15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51366.15</v>
      </c>
      <c r="H446" s="13">
        <f>SUM(H439:H445)</f>
        <v>0</v>
      </c>
      <c r="I446" s="13">
        <f>SUM(I439:I445)</f>
        <v>51366.15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51366.15</v>
      </c>
      <c r="H459" s="18"/>
      <c r="I459" s="56">
        <f t="shared" si="34"/>
        <v>51366.15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51366.15</v>
      </c>
      <c r="H460" s="83">
        <f>SUM(H454:H459)</f>
        <v>0</v>
      </c>
      <c r="I460" s="83">
        <f>SUM(I454:I459)</f>
        <v>51366.15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51366.15</v>
      </c>
      <c r="H461" s="42">
        <f>H452+H460</f>
        <v>0</v>
      </c>
      <c r="I461" s="42">
        <f>I452+I460</f>
        <v>51366.15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53087.15</v>
      </c>
      <c r="G465" s="18"/>
      <c r="H465" s="18"/>
      <c r="I465" s="18"/>
      <c r="J465" s="18">
        <v>31342.5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929679.64</v>
      </c>
      <c r="G468" s="18"/>
      <c r="H468" s="18"/>
      <c r="I468" s="18"/>
      <c r="J468" s="18">
        <v>20023.650000000001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929679.64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20023.650000000001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799465.8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799465.8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183300.99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51366.15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57805.43</v>
      </c>
      <c r="I521" s="18"/>
      <c r="J521" s="18"/>
      <c r="K521" s="18"/>
      <c r="L521" s="88">
        <f>SUM(F521:K521)</f>
        <v>57805.43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139788.06</v>
      </c>
      <c r="I523" s="18"/>
      <c r="J523" s="18"/>
      <c r="K523" s="18"/>
      <c r="L523" s="88">
        <f>SUM(F523:K523)</f>
        <v>139788.06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197593.49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197593.49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1072.55</v>
      </c>
      <c r="I531" s="18"/>
      <c r="J531" s="18"/>
      <c r="K531" s="18"/>
      <c r="L531" s="88">
        <f>SUM(F531:K531)</f>
        <v>1072.55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745.34</v>
      </c>
      <c r="I533" s="18"/>
      <c r="J533" s="18"/>
      <c r="K533" s="18"/>
      <c r="L533" s="88">
        <f>SUM(F533:K533)</f>
        <v>745.34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1817.8899999999999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1817.8899999999999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24570</v>
      </c>
      <c r="I541" s="18"/>
      <c r="J541" s="18"/>
      <c r="K541" s="18"/>
      <c r="L541" s="88">
        <f>SUM(F541:K541)</f>
        <v>24570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24570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24570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223981.38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223981.38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57805.43</v>
      </c>
      <c r="G549" s="87">
        <f>L526</f>
        <v>0</v>
      </c>
      <c r="H549" s="87">
        <f>L531</f>
        <v>1072.55</v>
      </c>
      <c r="I549" s="87">
        <f>L536</f>
        <v>0</v>
      </c>
      <c r="J549" s="87">
        <f>L541</f>
        <v>24570</v>
      </c>
      <c r="K549" s="87">
        <f>SUM(F549:J549)</f>
        <v>83447.98000000001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139788.06</v>
      </c>
      <c r="G551" s="87">
        <f>L528</f>
        <v>0</v>
      </c>
      <c r="H551" s="87">
        <f>L533</f>
        <v>745.34</v>
      </c>
      <c r="I551" s="87">
        <f>L538</f>
        <v>0</v>
      </c>
      <c r="J551" s="87">
        <f>L543</f>
        <v>0</v>
      </c>
      <c r="K551" s="87">
        <f>SUM(F551:J551)</f>
        <v>140533.4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197593.49</v>
      </c>
      <c r="G552" s="89">
        <f t="shared" si="42"/>
        <v>0</v>
      </c>
      <c r="H552" s="89">
        <f t="shared" si="42"/>
        <v>1817.8899999999999</v>
      </c>
      <c r="I552" s="89">
        <f t="shared" si="42"/>
        <v>0</v>
      </c>
      <c r="J552" s="89">
        <f t="shared" si="42"/>
        <v>24570</v>
      </c>
      <c r="K552" s="89">
        <f t="shared" si="42"/>
        <v>223981.38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255857.53</v>
      </c>
      <c r="G576" s="18"/>
      <c r="H576" s="18">
        <v>224275.01</v>
      </c>
      <c r="I576" s="87">
        <f t="shared" ref="I576:I587" si="47">SUM(F576:H576)</f>
        <v>480132.54000000004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57146</v>
      </c>
      <c r="I579" s="87">
        <f t="shared" si="47"/>
        <v>57146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21705.43</v>
      </c>
      <c r="G580" s="18"/>
      <c r="H580" s="18">
        <v>82642.06</v>
      </c>
      <c r="I580" s="87">
        <f t="shared" si="47"/>
        <v>104347.48999999999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36100</v>
      </c>
      <c r="G582" s="18"/>
      <c r="H582" s="18"/>
      <c r="I582" s="87">
        <f t="shared" si="47"/>
        <v>36100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31932.69</v>
      </c>
      <c r="I591" s="18"/>
      <c r="J591" s="18">
        <v>31932.68</v>
      </c>
      <c r="K591" s="104">
        <f t="shared" ref="K591:K597" si="48">SUM(H591:J591)</f>
        <v>63865.369999999995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24570</v>
      </c>
      <c r="I592" s="18"/>
      <c r="J592" s="18"/>
      <c r="K592" s="104">
        <f t="shared" si="48"/>
        <v>24570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56502.69</v>
      </c>
      <c r="I598" s="108">
        <f>SUM(I591:I597)</f>
        <v>0</v>
      </c>
      <c r="J598" s="108">
        <f>SUM(J591:J597)</f>
        <v>31932.68</v>
      </c>
      <c r="K598" s="108">
        <f>SUM(K591:K597)</f>
        <v>88435.37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237584.84</v>
      </c>
      <c r="H617" s="109">
        <f>SUM(F52)</f>
        <v>237584.84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51366.15</v>
      </c>
      <c r="H621" s="109">
        <f>SUM(J52)</f>
        <v>51366.15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183300.99</v>
      </c>
      <c r="H622" s="109">
        <f>F476</f>
        <v>183300.99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51366.15</v>
      </c>
      <c r="H626" s="109">
        <f>J476</f>
        <v>51366.15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929679.64</v>
      </c>
      <c r="H627" s="104">
        <f>SUM(F468)</f>
        <v>929679.64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20023.650000000001</v>
      </c>
      <c r="H631" s="104">
        <f>SUM(J468)</f>
        <v>20023.650000000001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799465.8</v>
      </c>
      <c r="H632" s="104">
        <f>SUM(F472)</f>
        <v>799465.8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20023.650000000001</v>
      </c>
      <c r="H637" s="164">
        <f>SUM(J468)</f>
        <v>20023.650000000001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51366.15</v>
      </c>
      <c r="H640" s="104">
        <f>SUM(G461)</f>
        <v>51366.15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51366.15</v>
      </c>
      <c r="H642" s="104">
        <f>SUM(I461)</f>
        <v>51366.15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23.65</v>
      </c>
      <c r="H644" s="104">
        <f>H408</f>
        <v>23.65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20023.650000000001</v>
      </c>
      <c r="H646" s="104">
        <f>L408</f>
        <v>20023.650000000001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88435.37</v>
      </c>
      <c r="H647" s="104">
        <f>L208+L226+L244</f>
        <v>88435.37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56502.69</v>
      </c>
      <c r="H649" s="104">
        <f>H598</f>
        <v>56502.69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31932.68</v>
      </c>
      <c r="H651" s="104">
        <f>J598</f>
        <v>31932.68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378015.25</v>
      </c>
      <c r="G660" s="19">
        <f>(L229+L309+L359)</f>
        <v>0</v>
      </c>
      <c r="H660" s="19">
        <f>(L247+L328+L360)</f>
        <v>401450.55</v>
      </c>
      <c r="I660" s="19">
        <f>SUM(F660:H660)</f>
        <v>779465.8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56502.69</v>
      </c>
      <c r="G662" s="19">
        <f>(L226+L306)-(J226+J306)</f>
        <v>0</v>
      </c>
      <c r="H662" s="19">
        <f>(L244+L325)-(J244+J325)</f>
        <v>31932.68</v>
      </c>
      <c r="I662" s="19">
        <f>SUM(F662:H662)</f>
        <v>88435.37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313662.96000000002</v>
      </c>
      <c r="G663" s="199">
        <f>SUM(G575:G587)+SUM(I602:I604)+L612</f>
        <v>0</v>
      </c>
      <c r="H663" s="199">
        <f>SUM(H575:H587)+SUM(J602:J604)+L613</f>
        <v>364063.07</v>
      </c>
      <c r="I663" s="19">
        <f>SUM(F663:H663)</f>
        <v>677726.03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7849.5999999999767</v>
      </c>
      <c r="G664" s="19">
        <f>G660-SUM(G661:G663)</f>
        <v>0</v>
      </c>
      <c r="H664" s="19">
        <f>H660-SUM(H661:H663)</f>
        <v>5454.7999999999884</v>
      </c>
      <c r="I664" s="19">
        <f>I660-SUM(I661:I663)</f>
        <v>13304.400000000023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-7849.6</v>
      </c>
      <c r="G669" s="18"/>
      <c r="H669" s="18">
        <v>-5454.8</v>
      </c>
      <c r="I669" s="19">
        <f>SUM(F669:H669)</f>
        <v>-13304.400000000001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       CHATHAM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45" sqref="D4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                        CHATHAM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677726.03</v>
      </c>
      <c r="D5" s="20">
        <f>SUM('DOE25'!L197:L200)+SUM('DOE25'!L215:L218)+SUM('DOE25'!L233:L236)-F5-G5</f>
        <v>677726.03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8070.0000000000018</v>
      </c>
      <c r="D8" s="243"/>
      <c r="E8" s="20">
        <f>'DOE25'!L204+'DOE25'!L222+'DOE25'!L240-F8-G8-D9-D11</f>
        <v>8070.0000000000018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2294.4</v>
      </c>
      <c r="D9" s="244">
        <v>2294.4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</v>
      </c>
      <c r="D10" s="243"/>
      <c r="E10" s="244">
        <v>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2940</v>
      </c>
      <c r="D11" s="244">
        <v>2940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88435.37</v>
      </c>
      <c r="D15" s="20">
        <f>'DOE25'!L208+'DOE25'!L226+'DOE25'!L244-F15-G15</f>
        <v>88435.37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771395.8</v>
      </c>
      <c r="E33" s="246">
        <f>SUM(E5:E31)</f>
        <v>8170.0000000000018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8170.0000000000018</v>
      </c>
      <c r="E35" s="249"/>
    </row>
    <row r="36" spans="2:8" ht="12" thickTop="1" x14ac:dyDescent="0.2">
      <c r="B36" t="s">
        <v>815</v>
      </c>
      <c r="D36" s="20">
        <f>D33</f>
        <v>771395.8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    CHATHAM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237584.84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51366.15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237584.84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51366.15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39283.050000000003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15000.8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54283.850000000006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51366.15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183300.99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183300.99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51366.15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237584.84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51366.15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736279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14.8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23.65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14.8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23.65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736293.8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23.65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41182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115532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156714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13070.73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13070.73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169784.73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7901.52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15699.59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23601.11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929679.64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20023.650000000001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480132.54000000004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197593.49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677726.03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13304.400000000001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88435.37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101739.76999999999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20023.650000000001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-23.650000000001455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799465.8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                        CHATHAM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480133</v>
      </c>
      <c r="D10" s="182">
        <f>ROUND((C10/$C$28)*100,1)</f>
        <v>61.6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197593</v>
      </c>
      <c r="D11" s="182">
        <f>ROUND((C11/$C$28)*100,1)</f>
        <v>25.3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13304</v>
      </c>
      <c r="D17" s="182">
        <f t="shared" si="0"/>
        <v>1.7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88435</v>
      </c>
      <c r="D21" s="182">
        <f t="shared" si="0"/>
        <v>11.3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779465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779465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736279</v>
      </c>
      <c r="D35" s="182">
        <f t="shared" ref="D35:D40" si="1">ROUND((C35/$C$41)*100,1)</f>
        <v>79.2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38.450000000069849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156714</v>
      </c>
      <c r="D37" s="182">
        <f t="shared" si="1"/>
        <v>16.899999999999999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13071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23601</v>
      </c>
      <c r="D39" s="182">
        <f t="shared" si="1"/>
        <v>2.5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929703.45000000007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 xml:space="preserve">                        CHATHAM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2016-09-13T18:43:37Z</cp:lastPrinted>
  <dcterms:created xsi:type="dcterms:W3CDTF">1997-12-04T19:04:30Z</dcterms:created>
  <dcterms:modified xsi:type="dcterms:W3CDTF">2016-12-21T18:13:31Z</dcterms:modified>
</cp:coreProperties>
</file>