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H528" i="1"/>
  <c r="H526" i="1"/>
  <c r="F50" i="1"/>
  <c r="H240" i="1" l="1"/>
  <c r="H20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D5" i="13" s="1"/>
  <c r="C5" i="13" s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3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K257" i="1" s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J640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C18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L570" i="1"/>
  <c r="I571" i="1"/>
  <c r="I545" i="1"/>
  <c r="J636" i="1"/>
  <c r="G36" i="2"/>
  <c r="L565" i="1"/>
  <c r="G545" i="1"/>
  <c r="H545" i="1"/>
  <c r="C22" i="13"/>
  <c r="C138" i="2"/>
  <c r="C16" i="13"/>
  <c r="H33" i="13"/>
  <c r="K598" i="1" l="1"/>
  <c r="G647" i="1" s="1"/>
  <c r="J647" i="1" s="1"/>
  <c r="J649" i="1"/>
  <c r="K551" i="1"/>
  <c r="L529" i="1"/>
  <c r="L545" i="1" s="1"/>
  <c r="K552" i="1"/>
  <c r="F476" i="1"/>
  <c r="H622" i="1" s="1"/>
  <c r="J644" i="1"/>
  <c r="K271" i="1"/>
  <c r="C17" i="10"/>
  <c r="E8" i="13"/>
  <c r="C8" i="13" s="1"/>
  <c r="C111" i="2"/>
  <c r="L247" i="1"/>
  <c r="H660" i="1" s="1"/>
  <c r="H664" i="1" s="1"/>
  <c r="C12" i="10"/>
  <c r="C11" i="10"/>
  <c r="H257" i="1"/>
  <c r="H271" i="1" s="1"/>
  <c r="C115" i="2"/>
  <c r="C128" i="2"/>
  <c r="L211" i="1"/>
  <c r="F660" i="1" s="1"/>
  <c r="F664" i="1" s="1"/>
  <c r="C81" i="2"/>
  <c r="C62" i="2"/>
  <c r="C63" i="2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46" i="1" l="1"/>
  <c r="E33" i="13"/>
  <c r="D35" i="13" s="1"/>
  <c r="L257" i="1"/>
  <c r="L271" i="1" s="1"/>
  <c r="G632" i="1" s="1"/>
  <c r="J632" i="1" s="1"/>
  <c r="H667" i="1"/>
  <c r="H672" i="1"/>
  <c r="C6" i="10" s="1"/>
  <c r="C145" i="2"/>
  <c r="C28" i="10"/>
  <c r="D22" i="10" s="1"/>
  <c r="F672" i="1"/>
  <c r="C4" i="10" s="1"/>
  <c r="F667" i="1"/>
  <c r="I660" i="1"/>
  <c r="I664" i="1" s="1"/>
  <c r="I672" i="1" s="1"/>
  <c r="C7" i="10" s="1"/>
  <c r="G104" i="2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5" i="10" l="1"/>
  <c r="D13" i="10"/>
  <c r="D18" i="10"/>
  <c r="D12" i="10"/>
  <c r="D27" i="10"/>
  <c r="D17" i="10"/>
  <c r="D24" i="10"/>
  <c r="D23" i="10"/>
  <c r="D16" i="10"/>
  <c r="C30" i="10"/>
  <c r="D21" i="10"/>
  <c r="D26" i="10"/>
  <c r="D15" i="10"/>
  <c r="D19" i="10"/>
  <c r="D10" i="10"/>
  <c r="D28" i="10" s="1"/>
  <c r="D20" i="10"/>
  <c r="D11" i="10"/>
  <c r="I667" i="1"/>
  <c r="H656" i="1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<sst xmlns="http://schemas.openxmlformats.org/spreadsheetml/2006/main" count="3955" uniqueCount="913">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</sst>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107</v>
      </c>
      <c r="C2" s="21">
        <v>107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338073.63+1046.46</f>
        <v>339120.09</v>
      </c>
      <c r="G9" s="18"/>
      <c r="H9" s="18"/>
      <c r="I9" s="18"/>
      <c r="J9" s="67">
        <f>SUM(I439)</f>
        <v>168465.94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1243.58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44.78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340408.45000000007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168465.94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168465.94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311486.52+1342297.49-1313375.56</f>
        <v>340408.44999999995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340408.44999999995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168465.94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340408.44999999995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168465.94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775708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775708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199.89</v>
      </c>
      <c r="G96" s="18"/>
      <c r="H96" s="18"/>
      <c r="I96" s="18"/>
      <c r="J96" s="18">
        <v>182.35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44.78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244.67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182.35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775952.67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182.35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411281.13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149477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560758.13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3214.46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281.60000000000002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3496.06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564254.19000000006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2090.63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2090.63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2090.63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1342297.49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50182.35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719870.03</v>
      </c>
      <c r="I197" s="18"/>
      <c r="J197" s="18"/>
      <c r="K197" s="18"/>
      <c r="L197" s="19">
        <f>SUM(F197:K197)</f>
        <v>719870.03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19517.7</v>
      </c>
      <c r="I198" s="18"/>
      <c r="J198" s="18"/>
      <c r="K198" s="18"/>
      <c r="L198" s="19">
        <f>SUM(F198:K198)</f>
        <v>19517.7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41612.699999999997</v>
      </c>
      <c r="I202" s="18"/>
      <c r="J202" s="18"/>
      <c r="K202" s="18"/>
      <c r="L202" s="19">
        <f t="shared" ref="L202:L208" si="0">SUM(F202:K202)</f>
        <v>41612.699999999997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775</v>
      </c>
      <c r="G204" s="18">
        <v>59.29</v>
      </c>
      <c r="H204" s="18">
        <f>34303.46+1229.42</f>
        <v>35532.879999999997</v>
      </c>
      <c r="I204" s="18"/>
      <c r="J204" s="18"/>
      <c r="K204" s="18">
        <v>1628.68</v>
      </c>
      <c r="L204" s="19">
        <f t="shared" si="0"/>
        <v>37995.85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67425.37</v>
      </c>
      <c r="I208" s="18"/>
      <c r="J208" s="18"/>
      <c r="K208" s="18"/>
      <c r="L208" s="19">
        <f t="shared" si="0"/>
        <v>67425.37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775</v>
      </c>
      <c r="G211" s="41">
        <f t="shared" si="1"/>
        <v>59.29</v>
      </c>
      <c r="H211" s="41">
        <f t="shared" si="1"/>
        <v>883958.67999999993</v>
      </c>
      <c r="I211" s="41">
        <f t="shared" si="1"/>
        <v>0</v>
      </c>
      <c r="J211" s="41">
        <f t="shared" si="1"/>
        <v>0</v>
      </c>
      <c r="K211" s="41">
        <f t="shared" si="1"/>
        <v>1628.68</v>
      </c>
      <c r="L211" s="41">
        <f t="shared" si="1"/>
        <v>886421.64999999991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305636.28000000003</v>
      </c>
      <c r="I233" s="18"/>
      <c r="J233" s="18"/>
      <c r="K233" s="18"/>
      <c r="L233" s="19">
        <f>SUM(F233:K233)</f>
        <v>305636.28000000003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14281.16</v>
      </c>
      <c r="I234" s="18"/>
      <c r="J234" s="18"/>
      <c r="K234" s="18"/>
      <c r="L234" s="19">
        <f>SUM(F234:K234)</f>
        <v>14281.16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8000</v>
      </c>
      <c r="I235" s="18"/>
      <c r="J235" s="18"/>
      <c r="K235" s="18"/>
      <c r="L235" s="19">
        <f>SUM(F235:K235)</f>
        <v>8000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1148.3900000000001</v>
      </c>
      <c r="I238" s="18"/>
      <c r="J238" s="18"/>
      <c r="K238" s="18"/>
      <c r="L238" s="19">
        <f t="shared" ref="L238:L244" si="4">SUM(F238:K238)</f>
        <v>1148.3900000000001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475</v>
      </c>
      <c r="G240" s="18">
        <v>36.340000000000003</v>
      </c>
      <c r="H240" s="18">
        <f>12753.58+428.08</f>
        <v>13181.66</v>
      </c>
      <c r="I240" s="18"/>
      <c r="J240" s="18"/>
      <c r="K240" s="18">
        <v>602.38</v>
      </c>
      <c r="L240" s="19">
        <f t="shared" si="4"/>
        <v>14295.38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24954.2</v>
      </c>
      <c r="I244" s="18"/>
      <c r="J244" s="18"/>
      <c r="K244" s="18"/>
      <c r="L244" s="19">
        <f t="shared" si="4"/>
        <v>24954.2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475</v>
      </c>
      <c r="G247" s="41">
        <f t="shared" si="5"/>
        <v>36.340000000000003</v>
      </c>
      <c r="H247" s="41">
        <f t="shared" si="5"/>
        <v>367201.69</v>
      </c>
      <c r="I247" s="41">
        <f t="shared" si="5"/>
        <v>0</v>
      </c>
      <c r="J247" s="41">
        <f t="shared" si="5"/>
        <v>0</v>
      </c>
      <c r="K247" s="41">
        <f t="shared" si="5"/>
        <v>602.38</v>
      </c>
      <c r="L247" s="41">
        <f t="shared" si="5"/>
        <v>368315.41000000003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1250</v>
      </c>
      <c r="G257" s="41">
        <f t="shared" si="8"/>
        <v>95.63</v>
      </c>
      <c r="H257" s="41">
        <f t="shared" si="8"/>
        <v>1251160.3699999999</v>
      </c>
      <c r="I257" s="41">
        <f t="shared" si="8"/>
        <v>0</v>
      </c>
      <c r="J257" s="41">
        <f t="shared" si="8"/>
        <v>0</v>
      </c>
      <c r="K257" s="41">
        <f t="shared" si="8"/>
        <v>2231.06</v>
      </c>
      <c r="L257" s="41">
        <f t="shared" si="8"/>
        <v>1254737.06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8638.5</v>
      </c>
      <c r="L268" s="19">
        <f t="shared" si="9"/>
        <v>8638.5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58638.5</v>
      </c>
      <c r="L270" s="41">
        <f t="shared" si="9"/>
        <v>58638.5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1250</v>
      </c>
      <c r="G271" s="42">
        <f t="shared" si="11"/>
        <v>95.63</v>
      </c>
      <c r="H271" s="42">
        <f t="shared" si="11"/>
        <v>1251160.3699999999</v>
      </c>
      <c r="I271" s="42">
        <f t="shared" si="11"/>
        <v>0</v>
      </c>
      <c r="J271" s="42">
        <f t="shared" si="11"/>
        <v>0</v>
      </c>
      <c r="K271" s="42">
        <f t="shared" si="11"/>
        <v>60869.56</v>
      </c>
      <c r="L271" s="42">
        <f t="shared" si="11"/>
        <v>1313375.56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50000</v>
      </c>
      <c r="H398" s="18">
        <v>182.35</v>
      </c>
      <c r="I398" s="18"/>
      <c r="J398" s="24" t="s">
        <v>289</v>
      </c>
      <c r="K398" s="24" t="s">
        <v>289</v>
      </c>
      <c r="L398" s="56">
        <f t="shared" si="26"/>
        <v>50182.35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182.35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50182.35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182.35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50182.35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168465.94</v>
      </c>
      <c r="H439" s="18"/>
      <c r="I439" s="56">
        <f t="shared" ref="I439:I445" si="33">SUM(F439:H439)</f>
        <v>168465.94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168465.94</v>
      </c>
      <c r="H446" s="13">
        <f>SUM(H439:H445)</f>
        <v>0</v>
      </c>
      <c r="I446" s="13">
        <f>SUM(I439:I445)</f>
        <v>168465.94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168465.94</v>
      </c>
      <c r="H459" s="18"/>
      <c r="I459" s="56">
        <f t="shared" si="34"/>
        <v>168465.94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168465.94</v>
      </c>
      <c r="H460" s="83">
        <f>SUM(H454:H459)</f>
        <v>0</v>
      </c>
      <c r="I460" s="83">
        <f>SUM(I454:I459)</f>
        <v>168465.94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168465.94</v>
      </c>
      <c r="H461" s="42">
        <f>H452+H460</f>
        <v>0</v>
      </c>
      <c r="I461" s="42">
        <f>I452+I460</f>
        <v>168465.94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311486.52</v>
      </c>
      <c r="G465" s="18"/>
      <c r="H465" s="18"/>
      <c r="I465" s="18"/>
      <c r="J465" s="18">
        <v>118283.59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1342297.49</v>
      </c>
      <c r="G468" s="18"/>
      <c r="H468" s="18"/>
      <c r="I468" s="18"/>
      <c r="J468" s="18">
        <v>50182.35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1342297.49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50182.35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1313375.56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1313375.56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340408.44999999995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168465.94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19517.7</v>
      </c>
      <c r="I521" s="18"/>
      <c r="J521" s="18"/>
      <c r="K521" s="18"/>
      <c r="L521" s="88">
        <f>SUM(F521:K521)</f>
        <v>19517.7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14281.16</v>
      </c>
      <c r="I523" s="18"/>
      <c r="J523" s="18"/>
      <c r="K523" s="18"/>
      <c r="L523" s="88">
        <f>SUM(F523:K523)</f>
        <v>14281.16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33798.86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33798.86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11082.88+9908.15+1424</f>
        <v>22415.03</v>
      </c>
      <c r="I526" s="18"/>
      <c r="J526" s="18"/>
      <c r="K526" s="18"/>
      <c r="L526" s="88">
        <f>SUM(F526:K526)</f>
        <v>22415.03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1148.39+611</f>
        <v>1759.39</v>
      </c>
      <c r="I528" s="18"/>
      <c r="J528" s="18"/>
      <c r="K528" s="18"/>
      <c r="L528" s="88">
        <f>SUM(F528:K528)</f>
        <v>1759.39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24174.42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24174.42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2056</v>
      </c>
      <c r="I531" s="18"/>
      <c r="J531" s="18"/>
      <c r="K531" s="18"/>
      <c r="L531" s="88">
        <f>SUM(F531:K531)</f>
        <v>2056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881</v>
      </c>
      <c r="I533" s="18"/>
      <c r="J533" s="18"/>
      <c r="K533" s="18"/>
      <c r="L533" s="88">
        <f>SUM(F533:K533)</f>
        <v>881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2937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2937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4521.67</v>
      </c>
      <c r="I541" s="18"/>
      <c r="J541" s="18"/>
      <c r="K541" s="18"/>
      <c r="L541" s="88">
        <f>SUM(F541:K541)</f>
        <v>4521.67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299.99</v>
      </c>
      <c r="I543" s="18"/>
      <c r="J543" s="18"/>
      <c r="K543" s="18"/>
      <c r="L543" s="88">
        <f>SUM(F543:K543)</f>
        <v>299.99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4821.66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4821.66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65731.94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65731.94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19517.7</v>
      </c>
      <c r="G549" s="87">
        <f>L526</f>
        <v>22415.03</v>
      </c>
      <c r="H549" s="87">
        <f>L531</f>
        <v>2056</v>
      </c>
      <c r="I549" s="87">
        <f>L536</f>
        <v>0</v>
      </c>
      <c r="J549" s="87">
        <f>L541</f>
        <v>4521.67</v>
      </c>
      <c r="K549" s="87">
        <f>SUM(F549:J549)</f>
        <v>48510.399999999994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14281.16</v>
      </c>
      <c r="G551" s="87">
        <f>L528</f>
        <v>1759.39</v>
      </c>
      <c r="H551" s="87">
        <f>L533</f>
        <v>881</v>
      </c>
      <c r="I551" s="87">
        <f>L538</f>
        <v>0</v>
      </c>
      <c r="J551" s="87">
        <f>L543</f>
        <v>299.99</v>
      </c>
      <c r="K551" s="87">
        <f>SUM(F551:J551)</f>
        <v>17221.54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33798.86</v>
      </c>
      <c r="G552" s="89">
        <f t="shared" si="42"/>
        <v>24174.42</v>
      </c>
      <c r="H552" s="89">
        <f t="shared" si="42"/>
        <v>2937</v>
      </c>
      <c r="I552" s="89">
        <f t="shared" si="42"/>
        <v>0</v>
      </c>
      <c r="J552" s="89">
        <f t="shared" si="42"/>
        <v>4821.66</v>
      </c>
      <c r="K552" s="89">
        <f t="shared" si="42"/>
        <v>65731.94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719870.3</v>
      </c>
      <c r="G575" s="18"/>
      <c r="H575" s="18">
        <v>305636.28000000003</v>
      </c>
      <c r="I575" s="87">
        <f>SUM(F575:H575)</f>
        <v>1025506.5800000001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19517.7</v>
      </c>
      <c r="G579" s="18"/>
      <c r="H579" s="18">
        <v>14281.16</v>
      </c>
      <c r="I579" s="87">
        <f t="shared" si="47"/>
        <v>33798.86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8000</v>
      </c>
      <c r="I585" s="87">
        <f t="shared" si="47"/>
        <v>8000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62903.7</v>
      </c>
      <c r="I591" s="18"/>
      <c r="J591" s="18">
        <v>23265.7</v>
      </c>
      <c r="K591" s="104">
        <f t="shared" ref="K591:K597" si="48">SUM(H591:J591)</f>
        <v>86169.4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4521.67</v>
      </c>
      <c r="I592" s="18"/>
      <c r="J592" s="18">
        <v>299.99</v>
      </c>
      <c r="K592" s="104">
        <f t="shared" si="48"/>
        <v>4821.66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1388.51</v>
      </c>
      <c r="K593" s="104">
        <f t="shared" si="48"/>
        <v>1388.51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67425.37</v>
      </c>
      <c r="I598" s="108">
        <f>SUM(I591:I597)</f>
        <v>0</v>
      </c>
      <c r="J598" s="108">
        <f>SUM(J591:J597)</f>
        <v>24954.2</v>
      </c>
      <c r="K598" s="108">
        <f>SUM(K591:K597)</f>
        <v>92379.569999999992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340408.45000000007</v>
      </c>
      <c r="H617" s="109">
        <f>SUM(F52)</f>
        <v>340408.44999999995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168465.94</v>
      </c>
      <c r="H621" s="109">
        <f>SUM(J52)</f>
        <v>168465.94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340408.44999999995</v>
      </c>
      <c r="H622" s="109">
        <f>F476</f>
        <v>340408.44999999995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168465.94</v>
      </c>
      <c r="H626" s="109">
        <f>J476</f>
        <v>168465.94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1342297.49</v>
      </c>
      <c r="H627" s="104">
        <f>SUM(F468)</f>
        <v>1342297.49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50182.35</v>
      </c>
      <c r="H631" s="104">
        <f>SUM(J468)</f>
        <v>50182.35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1313375.56</v>
      </c>
      <c r="H632" s="104">
        <f>SUM(F472)</f>
        <v>1313375.56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50182.35</v>
      </c>
      <c r="H637" s="164">
        <f>SUM(J468)</f>
        <v>50182.35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168465.94</v>
      </c>
      <c r="H640" s="104">
        <f>SUM(G461)</f>
        <v>168465.94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168465.94</v>
      </c>
      <c r="H642" s="104">
        <f>SUM(I461)</f>
        <v>168465.94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182.35</v>
      </c>
      <c r="H644" s="104">
        <f>H408</f>
        <v>182.35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50182.35</v>
      </c>
      <c r="H646" s="104">
        <f>L408</f>
        <v>50182.35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92379.569999999992</v>
      </c>
      <c r="H647" s="104">
        <f>L208+L226+L244</f>
        <v>92379.569999999992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67425.37</v>
      </c>
      <c r="H649" s="104">
        <f>H598</f>
        <v>67425.37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24954.2</v>
      </c>
      <c r="H651" s="104">
        <f>J598</f>
        <v>24954.2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886421.64999999991</v>
      </c>
      <c r="G660" s="19">
        <f>(L229+L309+L359)</f>
        <v>0</v>
      </c>
      <c r="H660" s="19">
        <f>(L247+L328+L360)</f>
        <v>368315.41000000003</v>
      </c>
      <c r="I660" s="19">
        <f>SUM(F660:H660)</f>
        <v>1254737.06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67425.37</v>
      </c>
      <c r="G662" s="19">
        <f>(L226+L306)-(J226+J306)</f>
        <v>0</v>
      </c>
      <c r="H662" s="19">
        <f>(L244+L325)-(J244+J325)</f>
        <v>24954.2</v>
      </c>
      <c r="I662" s="19">
        <f>SUM(F662:H662)</f>
        <v>92379.569999999992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739388</v>
      </c>
      <c r="G663" s="199">
        <f>SUM(G575:G587)+SUM(I602:I604)+L612</f>
        <v>0</v>
      </c>
      <c r="H663" s="199">
        <f>SUM(H575:H587)+SUM(J602:J604)+L613</f>
        <v>327917.44</v>
      </c>
      <c r="I663" s="19">
        <f>SUM(F663:H663)</f>
        <v>1067305.44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79608.279999999912</v>
      </c>
      <c r="G664" s="19">
        <f>G660-SUM(G661:G663)</f>
        <v>0</v>
      </c>
      <c r="H664" s="19">
        <f>H660-SUM(H661:H663)</f>
        <v>15443.770000000019</v>
      </c>
      <c r="I664" s="19">
        <f>I660-SUM(I661:I663)</f>
        <v>95052.050000000047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-79608.28</v>
      </c>
      <c r="G669" s="18"/>
      <c r="H669" s="18">
        <v>-15443.77</v>
      </c>
      <c r="I669" s="19">
        <f>SUM(F669:H669)</f>
        <v>-95052.05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Columbia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Columbia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1067305.17</v>
      </c>
      <c r="D5" s="20">
        <f>SUM('DOE25'!L197:L200)+SUM('DOE25'!L215:L218)+SUM('DOE25'!L233:L236)-F5-G5</f>
        <v>1067305.17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42761.09</v>
      </c>
      <c r="D6" s="20">
        <f>'DOE25'!L202+'DOE25'!L220+'DOE25'!L238-F6-G6</f>
        <v>42761.09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27069.609999999997</v>
      </c>
      <c r="D8" s="243"/>
      <c r="E8" s="20">
        <f>'DOE25'!L204+'DOE25'!L222+'DOE25'!L240-F8-G8-D9-D11</f>
        <v>24838.549999999996</v>
      </c>
      <c r="F8" s="255">
        <f>'DOE25'!J204+'DOE25'!J222+'DOE25'!J240</f>
        <v>0</v>
      </c>
      <c r="G8" s="53">
        <f>'DOE25'!K204+'DOE25'!K222+'DOE25'!K240</f>
        <v>2231.06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9582.19</v>
      </c>
      <c r="D9" s="244">
        <v>9582.19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4170</v>
      </c>
      <c r="D10" s="243"/>
      <c r="E10" s="244">
        <f>3178.42-134.32+1241.58-66-49.68</f>
        <v>4170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15639.43</v>
      </c>
      <c r="D11" s="244">
        <v>15639.43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92379.569999999992</v>
      </c>
      <c r="D15" s="20">
        <f>'DOE25'!L208+'DOE25'!L226+'DOE25'!L244-F15-G15</f>
        <v>92379.569999999992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1227667.45</v>
      </c>
      <c r="E33" s="246">
        <f>SUM(E5:E31)</f>
        <v>29008.549999999996</v>
      </c>
      <c r="F33" s="246">
        <f>SUM(F5:F31)</f>
        <v>0</v>
      </c>
      <c r="G33" s="246">
        <f>SUM(G5:G31)</f>
        <v>2231.06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29008.549999999996</v>
      </c>
      <c r="E35" s="249"/>
    </row>
    <row r="36" spans="2:8" ht="12" thickTop="1" x14ac:dyDescent="0.2">
      <c r="B36" t="s">
        <v>815</v>
      </c>
      <c r="D36" s="20">
        <f>D33</f>
        <v>1227667.45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339120.09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168465.94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1243.58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44.78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340408.45000000007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168465.94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168465.94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340408.44999999995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340408.44999999995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168465.94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340408.44999999995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168465.94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775708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199.89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182.35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44.78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244.67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182.35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775952.67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182.35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411281.13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149477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560758.13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3496.06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3496.06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564254.19000000006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2090.63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2090.63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1342297.49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50182.35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1025506.31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33798.86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8000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1067305.1700000002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42761.09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52291.229999999996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92379.569999999992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187431.88999999998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50182.35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-182.34999999999854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8638.5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58638.5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1313375.56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Columbia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1025506</v>
      </c>
      <c r="D10" s="182">
        <f>ROUND((C10/$C$28)*100,1)</f>
        <v>81.2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33799</v>
      </c>
      <c r="D11" s="182">
        <f>ROUND((C11/$C$28)*100,1)</f>
        <v>2.7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8000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42761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52291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92380</v>
      </c>
      <c r="D21" s="182">
        <f t="shared" si="0"/>
        <v>7.3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8638.5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1263375.5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1263375.5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775708</v>
      </c>
      <c r="D35" s="182">
        <f t="shared" ref="D35:D40" si="1">ROUND((C35/$C$41)*100,1)</f>
        <v>57.8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427.02000000001863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560758</v>
      </c>
      <c r="D37" s="182">
        <f t="shared" si="1"/>
        <v>41.8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3496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2091</v>
      </c>
      <c r="D39" s="182">
        <f t="shared" si="1"/>
        <v>0.2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1342480.02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Columbia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2016-10-03T16:31:44Z</cp:lastPrinted>
  <dcterms:created xsi:type="dcterms:W3CDTF">1997-12-04T19:04:30Z</dcterms:created>
  <dcterms:modified xsi:type="dcterms:W3CDTF">2016-10-03T16:35:28Z</dcterms:modified>
</cp:coreProperties>
</file>