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C19" i="10" s="1"/>
  <c r="L242" i="1"/>
  <c r="F16" i="13"/>
  <c r="G16" i="13"/>
  <c r="L209" i="1"/>
  <c r="L227" i="1"/>
  <c r="L245" i="1"/>
  <c r="F5" i="13"/>
  <c r="G5" i="13"/>
  <c r="L197" i="1"/>
  <c r="L198" i="1"/>
  <c r="L199" i="1"/>
  <c r="L200" i="1"/>
  <c r="C13" i="10" s="1"/>
  <c r="L215" i="1"/>
  <c r="L216" i="1"/>
  <c r="L217" i="1"/>
  <c r="L218" i="1"/>
  <c r="L229" i="1" s="1"/>
  <c r="L233" i="1"/>
  <c r="L234" i="1"/>
  <c r="L235" i="1"/>
  <c r="L236" i="1"/>
  <c r="L247" i="1" s="1"/>
  <c r="F6" i="13"/>
  <c r="G6" i="13"/>
  <c r="L202" i="1"/>
  <c r="L220" i="1"/>
  <c r="C15" i="10" s="1"/>
  <c r="L238" i="1"/>
  <c r="F7" i="13"/>
  <c r="G7" i="13"/>
  <c r="L203" i="1"/>
  <c r="C16" i="10" s="1"/>
  <c r="L221" i="1"/>
  <c r="L239" i="1"/>
  <c r="F12" i="13"/>
  <c r="G12" i="13"/>
  <c r="L205" i="1"/>
  <c r="L223" i="1"/>
  <c r="L241" i="1"/>
  <c r="F14" i="13"/>
  <c r="G14" i="13"/>
  <c r="L207" i="1"/>
  <c r="L225" i="1"/>
  <c r="L243" i="1"/>
  <c r="C20" i="10" s="1"/>
  <c r="F15" i="13"/>
  <c r="G15" i="13"/>
  <c r="L208" i="1"/>
  <c r="L226" i="1"/>
  <c r="G662" i="1" s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C11" i="10" s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C32" i="10" s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I60" i="1"/>
  <c r="F79" i="1"/>
  <c r="F94" i="1"/>
  <c r="C58" i="2" s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2" i="10"/>
  <c r="C17" i="10"/>
  <c r="C18" i="10"/>
  <c r="L250" i="1"/>
  <c r="L332" i="1"/>
  <c r="L254" i="1"/>
  <c r="C25" i="10"/>
  <c r="L268" i="1"/>
  <c r="L269" i="1"/>
  <c r="L349" i="1"/>
  <c r="L350" i="1"/>
  <c r="I665" i="1"/>
  <c r="I670" i="1"/>
  <c r="F661" i="1"/>
  <c r="G661" i="1"/>
  <c r="H661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F56" i="2"/>
  <c r="C57" i="2"/>
  <c r="E57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J645" i="1" s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G461" i="1" s="1"/>
  <c r="H640" i="1" s="1"/>
  <c r="H460" i="1"/>
  <c r="F461" i="1"/>
  <c r="H461" i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J639" i="1" s="1"/>
  <c r="G641" i="1"/>
  <c r="H641" i="1"/>
  <c r="G643" i="1"/>
  <c r="H643" i="1"/>
  <c r="G644" i="1"/>
  <c r="G645" i="1"/>
  <c r="G650" i="1"/>
  <c r="G651" i="1"/>
  <c r="J651" i="1" s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257" i="1"/>
  <c r="G271" i="1" s="1"/>
  <c r="G164" i="2"/>
  <c r="C18" i="2"/>
  <c r="C26" i="10"/>
  <c r="L328" i="1"/>
  <c r="L351" i="1"/>
  <c r="L290" i="1"/>
  <c r="A31" i="12"/>
  <c r="C70" i="2"/>
  <c r="A40" i="12"/>
  <c r="D12" i="13"/>
  <c r="C12" i="13" s="1"/>
  <c r="D62" i="2"/>
  <c r="D18" i="13"/>
  <c r="C18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D50" i="2"/>
  <c r="G157" i="2"/>
  <c r="F18" i="2"/>
  <c r="G161" i="2"/>
  <c r="G156" i="2"/>
  <c r="E115" i="2"/>
  <c r="E103" i="2"/>
  <c r="D91" i="2"/>
  <c r="E62" i="2"/>
  <c r="E63" i="2" s="1"/>
  <c r="E31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K605" i="1"/>
  <c r="G648" i="1" s="1"/>
  <c r="J571" i="1"/>
  <c r="K571" i="1"/>
  <c r="L433" i="1"/>
  <c r="L419" i="1"/>
  <c r="D81" i="2"/>
  <c r="I169" i="1"/>
  <c r="H169" i="1"/>
  <c r="G552" i="1"/>
  <c r="J643" i="1"/>
  <c r="H476" i="1"/>
  <c r="H624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I552" i="1"/>
  <c r="K549" i="1"/>
  <c r="K550" i="1"/>
  <c r="G22" i="2"/>
  <c r="K598" i="1"/>
  <c r="G647" i="1" s="1"/>
  <c r="K545" i="1"/>
  <c r="J552" i="1"/>
  <c r="H552" i="1"/>
  <c r="C29" i="10"/>
  <c r="I661" i="1"/>
  <c r="H140" i="1"/>
  <c r="L393" i="1"/>
  <c r="C138" i="2" s="1"/>
  <c r="A13" i="12"/>
  <c r="F22" i="13"/>
  <c r="H25" i="13"/>
  <c r="C25" i="13" s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E33" i="13" s="1"/>
  <c r="D35" i="13" s="1"/>
  <c r="J65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H33" i="13"/>
  <c r="C124" i="2" l="1"/>
  <c r="C128" i="2" s="1"/>
  <c r="C16" i="13"/>
  <c r="J624" i="1"/>
  <c r="D145" i="2"/>
  <c r="G81" i="2"/>
  <c r="C62" i="2"/>
  <c r="G112" i="1"/>
  <c r="H660" i="1"/>
  <c r="L401" i="1"/>
  <c r="C139" i="2" s="1"/>
  <c r="D63" i="2"/>
  <c r="J617" i="1"/>
  <c r="F476" i="1"/>
  <c r="H622" i="1" s="1"/>
  <c r="J622" i="1"/>
  <c r="I460" i="1"/>
  <c r="I461" i="1" s="1"/>
  <c r="H642" i="1" s="1"/>
  <c r="C63" i="2"/>
  <c r="J644" i="1"/>
  <c r="L211" i="1"/>
  <c r="C81" i="2"/>
  <c r="J640" i="1"/>
  <c r="H257" i="1"/>
  <c r="H271" i="1" s="1"/>
  <c r="H664" i="1"/>
  <c r="H647" i="1"/>
  <c r="J647" i="1" s="1"/>
  <c r="C21" i="10"/>
  <c r="F662" i="1"/>
  <c r="I662" i="1" s="1"/>
  <c r="F660" i="1"/>
  <c r="G649" i="1"/>
  <c r="J649" i="1" s="1"/>
  <c r="D15" i="13"/>
  <c r="C15" i="13" s="1"/>
  <c r="L257" i="1"/>
  <c r="L271" i="1" s="1"/>
  <c r="G632" i="1" s="1"/>
  <c r="J632" i="1" s="1"/>
  <c r="I446" i="1"/>
  <c r="G642" i="1" s="1"/>
  <c r="J642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I660" i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E104" i="2"/>
  <c r="I663" i="1"/>
  <c r="C27" i="10"/>
  <c r="C28" i="10" s="1"/>
  <c r="G635" i="1"/>
  <c r="J635" i="1" s="1"/>
  <c r="C104" i="2" l="1"/>
  <c r="H646" i="1"/>
  <c r="J646" i="1" s="1"/>
  <c r="F664" i="1"/>
  <c r="C51" i="2"/>
  <c r="G631" i="1"/>
  <c r="J631" i="1" s="1"/>
  <c r="I664" i="1"/>
  <c r="I672" i="1" s="1"/>
  <c r="C7" i="10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F667" i="1" l="1"/>
  <c r="F672" i="1"/>
  <c r="C4" i="10" s="1"/>
  <c r="I667" i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<sst xmlns="http://schemas.openxmlformats.org/spreadsheetml/2006/main" count="3996" uniqueCount="926">
  <si>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</si>
  <si>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</si>
  <si>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</si>
  <si>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</si>
  <si>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</si>
  <si>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</si>
  <si>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</si>
  <si>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</si>
  <si>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</si>
  <si>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</si>
  <si>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</si>
  <si>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</si>
  <si>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</si>
  <si>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</si>
  <si>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</si>
  <si>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</si>
  <si>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</si>
  <si>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</si>
  <si>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</si>
  <si>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</si>
  <si>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</si>
  <si>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</si>
  <si>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</si>
  <si>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</si>
  <si>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</si>
  <si>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</si>
  <si>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</si>
  <si>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</si>
  <si>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</si>
  <si>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</si>
  <si>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</si>
  <si>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</si>
  <si>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</si>
  <si>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</si>
  <si>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</si>
  <si>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</si>
  <si>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</si>
  <si>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</si>
  <si>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</si>
  <si>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</si>
  <si>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</si>
  <si>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</si>
  <si>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</si>
  <si>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</si>
  <si>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</si>
  <si>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</si>
  <si>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</si>
  <si>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</si>
  <si>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</si>
  <si>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</si>
  <si>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</si>
  <si>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</si>
  <si>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</si>
  <si>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</si>
  <si>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</si>
  <si>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</si>
  <si>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</si>
  <si>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</si>
  <si>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</si>
  <si>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</si>
  <si>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</si>
  <si>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</si>
  <si>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</si>
  <si>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</si>
  <si>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</si>
  <si>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</si>
  <si>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</si>
  <si>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</si>
  <si>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</si>
  <si>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</si>
  <si>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</si>
  <si>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</si>
  <si>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</si>
  <si>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</si>
  <si>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</si>
  <si>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</si>
  <si>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</si>
  <si>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</si>
  <si>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</si>
  <si>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</si>
  <si>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</si>
  <si>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</si>
  <si>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</si>
  <si>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</si>
  <si>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</si>
  <si>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</si>
  <si>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</si>
  <si>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</si>
  <si>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</si>
  <si>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</si>
  <si>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</si>
  <si>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</si>
  <si>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</si>
  <si>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</si>
  <si>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</si>
  <si>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</si>
  <si>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</si>
  <si>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</si>
  <si>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</si>
  <si>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</si>
  <si>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</si>
  <si>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</si>
  <si>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</si>
  <si>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</si>
  <si>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</si>
  <si>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</si>
  <si>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</si>
  <si>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</si>
  <si>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</si>
  <si>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</si>
  <si>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</si>
  <si>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</si>
  <si>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</si>
  <si>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</si>
  <si>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</si>
  <si>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</si>
  <si>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</si>
  <si>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</si>
  <si>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</si>
  <si>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</si>
  <si>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</si>
  <si>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</si>
  <si>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</si>
  <si>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</si>
  <si>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</si>
  <si>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</si>
  <si>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</si>
  <si>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</si>
  <si>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</si>
  <si>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</si>
  <si>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</si>
  <si>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</si>
  <si>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</si>
  <si>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</si>
  <si>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</si>
  <si>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</si>
  <si>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</si>
  <si>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</si>
  <si>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</si>
  <si>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</si>
  <si>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</si>
  <si>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</si>
  <si>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</si>
  <si>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</si>
  <si>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</si>
  <si>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</si>
  <si>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</si>
  <si>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</si>
  <si>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</si>
  <si>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</si>
  <si>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</si>
  <si>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</si>
  <si>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</si>
  <si>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</si>
  <si>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</si>
  <si>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</si>
  <si>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</si>
  <si>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</si>
  <si>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</si>
  <si>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</si>
  <si>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</si>
  <si>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</si>
  <si>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</si>
  <si>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</si>
  <si>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</si>
  <si>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</si>
  <si>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</si>
  <si>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</si>
  <si>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</si>
  <si>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</si>
  <si>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</si>
  <si>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</si>
  <si>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</si>
  <si>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</si>
  <si>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</si>
  <si>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</si>
  <si>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</si>
  <si>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</si>
  <si>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</si>
  <si>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</si>
  <si>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</si>
  <si>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</si>
  <si>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</si>
  <si>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</si>
  <si>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</si>
  <si>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</si>
  <si>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</si>
  <si>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</si>
  <si>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</si>
  <si>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</si>
  <si>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</si>
  <si>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</si>
  <si>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</si>
  <si>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</si>
  <si>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</si>
  <si>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</si>
  <si>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</si>
  <si>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</si>
  <si>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</si>
  <si>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</si>
  <si>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</si>
  <si>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</si>
  <si>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</si>
  <si>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</si>
  <si>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</si>
  <si>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</si>
  <si>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</si>
  <si>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</si>
  <si>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</si>
  <si>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</si>
  <si>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</si>
  <si>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</si>
  <si>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</si>
  <si>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</si>
  <si>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</si>
  <si>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</si>
  <si>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</si>
  <si>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</si>
  <si>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</si>
  <si>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</si>
  <si>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</si>
  <si>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</si>
  <si>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</si>
  <si>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</si>
  <si>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</si>
  <si>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</si>
  <si>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</si>
  <si>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</si>
  <si>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</si>
  <si>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</si>
  <si>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</si>
  <si>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</si>
  <si>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</si>
  <si>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</si>
  <si>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</si>
  <si>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</si>
  <si>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</si>
  <si>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</si>
  <si>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</si>
  <si>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</si>
  <si>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</si>
  <si>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</si>
  <si>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</si>
  <si>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</si>
  <si>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</si>
  <si>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</si>
  <si>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</si>
  <si>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</si>
  <si>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</si>
  <si>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</si>
  <si>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</si>
  <si>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</si>
  <si>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</si>
  <si>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</si>
  <si>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</si>
  <si>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</si>
  <si>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</si>
  <si>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</si>
  <si>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</si>
  <si>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</si>
  <si>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</si>
  <si>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</si>
  <si>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</si>
  <si>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</si>
  <si>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</si>
  <si>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</si>
  <si>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</si>
  <si>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</si>
  <si>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</si>
  <si>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</si>
  <si>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</si>
  <si>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</si>
  <si>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</si>
  <si>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</si>
  <si>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</si>
  <si>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</si>
  <si>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</si>
  <si>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</si>
  <si>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</si>
  <si>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</si>
  <si>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</si>
  <si>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</si>
  <si>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</si>
  <si>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</si>
  <si>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</si>
  <si>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</si>
  <si>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</si>
  <si>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</si>
  <si>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</si>
  <si>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</si>
  <si>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</si>
  <si>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</si>
  <si>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</si>
  <si>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</si>
  <si>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</si>
  <si>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</si>
  <si>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</si>
  <si>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</si>
  <si>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</si>
  <si>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</si>
  <si>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</si>
  <si>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</si>
  <si>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</si>
  <si>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</si>
  <si>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</si>
  <si>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</si>
  <si>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</si>
  <si>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</si>
  <si>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</si>
  <si>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</si>
  <si>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</si>
  <si>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</si>
  <si>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</si>
  <si>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</si>
  <si>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</si>
  <si>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</si>
  <si>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</si>
  <si>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</si>
  <si>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</si>
  <si>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</si>
  <si>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</si>
  <si>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</si>
  <si>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</si>
  <si>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</si>
  <si>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</si>
  <si>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</si>
  <si>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</si>
  <si>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</si>
  <si>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</si>
  <si>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</si>
  <si>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</si>
  <si>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</si>
  <si>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</si>
  <si>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</si>
  <si>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</si>
  <si>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</si>
  <si>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</si>
  <si>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</si>
  <si>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</si>
  <si>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</si>
  <si>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</si>
  <si>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</si>
  <si>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</si>
  <si>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</si>
  <si>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</si>
  <si>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</si>
  <si>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</si>
  <si>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</si>
  <si>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</si>
  <si>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</si>
  <si>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</si>
  <si>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</si>
  <si>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</si>
  <si>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</si>
  <si>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</si>
  <si>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</si>
  <si>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</si>
  <si>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</si>
  <si>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</si>
  <si>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</si>
  <si>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</si>
  <si>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</si>
  <si>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</si>
  <si>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</si>
  <si>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</si>
  <si>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</si>
  <si>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</si>
  <si>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</si>
  <si>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</si>
  <si>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</si>
  <si>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</si>
  <si>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</si>
  <si>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</si>
  <si>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</si>
  <si>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</si>
  <si>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</si>
  <si>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</si>
  <si>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</si>
  <si>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</si>
  <si>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</si>
  <si>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</si>
  <si>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</si>
  <si>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</si>
  <si>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</si>
  <si>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</si>
  <si>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</si>
  <si>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</si>
  <si>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</si>
  <si>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</si>
  <si>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</si>
  <si>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</si>
  <si>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</si>
  <si>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</si>
  <si>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</si>
  <si>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</si>
  <si>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</si>
  <si>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</si>
  <si>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</si>
  <si>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</si>
  <si>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</si>
  <si>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</si>
  <si>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</si>
  <si>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</si>
  <si>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</si>
  <si>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</si>
  <si>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</si>
  <si>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</si>
  <si>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</si>
  <si>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</si>
  <si>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</si>
  <si>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</si>
  <si>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</si>
  <si>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</si>
  <si>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</si>
  <si>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</si>
  <si>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</si>
  <si>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</si>
  <si>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</si>
  <si>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</si>
  <si>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</si>
  <si>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</si>
  <si>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</si>
  <si>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</si>
  <si>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</si>
  <si>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</si>
  <si>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</si>
  <si>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</si>
  <si>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</si>
  <si>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</si>
  <si>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</si>
  <si>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</si>
  <si>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</si>
  <si>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</si>
  <si>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</si>
  <si>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</si>
  <si>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</si>
  <si>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</si>
  <si>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</si>
  <si>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</si>
  <si>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</si>
  <si>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</si>
  <si>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</si>
  <si>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</si>
  <si>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</si>
  <si>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</si>
  <si>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</si>
  <si>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</si>
  <si>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</si>
  <si>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</si>
  <si>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</si>
  <si>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</si>
  <si>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</si>
  <si>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</si>
  <si>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</si>
  <si>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</si>
  <si>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</si>
  <si>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</si>
  <si>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</si>
  <si>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</si>
  <si>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</si>
  <si>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</si>
  <si>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</si>
  <si>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</si>
  <si>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</si>
  <si>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</si>
  <si>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</si>
  <si>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</si>
  <si>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</si>
  <si>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</si>
  <si>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</si>
  <si>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</si>
  <si>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</si>
  <si>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</si>
  <si>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</si>
  <si>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</si>
  <si>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</si>
  <si>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</si>
  <si>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</si>
  <si>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</si>
  <si>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</si>
  <si>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</si>
  <si>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</si>
  <si>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</si>
  <si>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</si>
  <si>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</si>
  <si>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</si>
  <si>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</si>
  <si>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</si>
  <si>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</si>
  <si>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</si>
  <si>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</si>
  <si>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</si>
  <si>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</si>
  <si>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</si>
  <si>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</si>
  <si>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</si>
  <si>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</si>
  <si>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</si>
  <si>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</si>
  <si>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</si>
  <si>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</si>
  <si>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</si>
  <si>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</si>
  <si>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</si>
  <si>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</si>
  <si>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</si>
  <si>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</si>
  <si>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</si>
  <si>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</si>
  <si>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</si>
  <si>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</si>
  <si>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</si>
  <si>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</si>
  <si>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</si>
  <si>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</si>
  <si>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</si>
  <si>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</si>
  <si>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</si>
  <si>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</si>
  <si>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</si>
  <si>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</si>
  <si>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</si>
  <si>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</si>
  <si>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</si>
  <si>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</si>
  <si>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</si>
  <si>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</si>
  <si>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</si>
  <si>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</si>
  <si>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</si>
  <si>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</si>
  <si>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</si>
  <si>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</si>
  <si>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</si>
  <si>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</si>
  <si>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</si>
  <si>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</si>
  <si>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</si>
  <si>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</si>
  <si>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</si>
  <si>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</si>
  <si>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</si>
  <si>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</si>
  <si>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</si>
  <si>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</si>
  <si>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</si>
  <si>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</si>
  <si>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</si>
  <si>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</si>
  <si>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</si>
  <si>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</si>
  <si>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</si>
  <si>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</si>
  <si>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</si>
  <si>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</si>
  <si>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</si>
  <si>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</si>
  <si>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</si>
  <si>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</si>
  <si>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</si>
  <si>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</si>
  <si>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</si>
  <si>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</si>
  <si>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</si>
  <si>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</si>
  <si>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</si>
  <si>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</si>
  <si>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</si>
  <si>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</si>
  <si>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</si>
  <si>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</si>
  <si>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</si>
  <si>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</si>
  <si>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</si>
  <si>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</si>
  <si>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</si>
  <si>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</si>
  <si>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</si>
  <si>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</si>
  <si>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</si>
  <si>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</si>
  <si>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</si>
  <si>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</si>
  <si>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</si>
  <si>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</si>
  <si>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</si>
  <si>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</si>
  <si>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</si>
  <si>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</si>
  <si>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</si>
  <si>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</si>
  <si>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</si>
  <si>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</si>
  <si>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</si>
  <si>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</si>
  <si>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</si>
  <si>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</si>
  <si>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</si>
  <si>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</si>
  <si>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</si>
  <si>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</si>
  <si>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</si>
  <si>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</si>
  <si>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</si>
  <si>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</si>
  <si>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</si>
  <si>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</si>
  <si>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</si>
  <si>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</si>
  <si>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</si>
  <si>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</si>
  <si>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</si>
  <si>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</si>
  <si>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</si>
  <si>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</si>
  <si>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</si>
  <si>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</si>
  <si>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</si>
  <si>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</si>
  <si>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</si>
  <si>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</si>
  <si>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</si>
  <si>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</si>
  <si>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</si>
  <si>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</si>
  <si>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</si>
  <si>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</si>
  <si>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</si>
  <si>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</si>
  <si>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</si>
  <si>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</si>
  <si>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</si>
  <si>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</si>
  <si>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</si>
  <si>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</si>
  <si>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</si>
  <si>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</si>
  <si>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</si>
  <si>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</si>
  <si>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</si>
  <si>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</si>
  <si>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</si>
  <si>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</si>
  <si>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</si>
  <si>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</si>
  <si>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</si>
  <si>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</si>
  <si>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</si>
  <si>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</si>
  <si>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</si>
  <si>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</si>
  <si>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</si>
  <si>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</si>
  <si>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</si>
  <si>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</si>
  <si>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</si>
  <si>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</si>
  <si>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</si>
  <si>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</si>
  <si>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</si>
  <si>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</si>
  <si>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</si>
  <si>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</si>
  <si>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</si>
  <si>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</si>
  <si>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</si>
  <si>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</si>
  <si>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</si>
  <si>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</si>
  <si>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</si>
  <si>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</si>
  <si>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</si>
  <si>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</si>
  <si>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</si>
  <si>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</si>
  <si>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</si>
  <si>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</si>
  <si>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</si>
  <si>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</si>
  <si>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</si>
  <si>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</si>
  <si>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</si>
  <si>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</si>
  <si>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</si>
  <si>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</si>
  <si>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</si>
  <si>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</si>
  <si>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</si>
  <si>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</si>
  <si>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</si>
  <si>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</si>
  <si>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</si>
  <si>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</si>
  <si>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</si>
  <si>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</si>
  <si>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</si>
  <si>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</si>
  <si>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</si>
  <si>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</si>
  <si>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</si>
  <si>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</si>
  <si>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</si>
  <si>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</si>
  <si>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</si>
  <si>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</si>
  <si>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</si>
  <si>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</si>
  <si>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</si>
  <si>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</si>
  <si>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</si>
  <si>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</si>
  <si>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</si>
  <si>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</si>
  <si>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</si>
  <si>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</si>
  <si>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</si>
  <si>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</si>
  <si>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</si>
  <si>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</si>
  <si>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</si>
  <si>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</si>
  <si>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</si>
  <si>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</si>
  <si>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</si>
  <si>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</si>
  <si>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</si>
  <si>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</si>
  <si>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</si>
  <si>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</si>
  <si>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</si>
  <si>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</si>
  <si>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</si>
  <si>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</si>
  <si>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</si>
  <si>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</si>
  <si>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</si>
  <si>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</si>
  <si>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</si>
  <si>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</si>
  <si>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</si>
  <si>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</si>
  <si>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</si>
  <si>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</si>
  <si>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</si>
  <si>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</si>
  <si>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</si>
  <si>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</si>
  <si>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</si>
  <si>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</si>
  <si>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</si>
  <si>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</si>
  <si>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</si>
  <si>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</si>
  <si>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</si>
  <si>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</si>
  <si>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</si>
  <si>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</si>
  <si>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</si>
  <si>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</si>
  <si>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</si>
  <si>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</si>
  <si>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</si>
  <si>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</si>
  <si>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</si>
  <si>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</si>
  <si>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</si>
  <si>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</si>
  <si>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</si>
  <si>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</si>
  <si>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</si>
  <si>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</si>
  <si>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</si>
  <si>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</si>
  <si>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</si>
  <si>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</si>
  <si>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</si>
  <si>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</si>
  <si>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</si>
  <si>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</si>
  <si>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</si>
  <si>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</si>
  <si>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</si>
  <si>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</si>
  <si>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</si>
  <si>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</si>
  <si>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</si>
  <si>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</si>
  <si>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</si>
  <si>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</si>
  <si>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</si>
  <si>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</si>
  <si>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</si>
  <si>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</si>
  <si>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</si>
  <si>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</si>
  <si>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</si>
  <si>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</si>
  <si>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</si>
  <si>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</si>
  <si>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</si>
  <si>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</si>
  <si>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</si>
  <si>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</si>
  <si>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</si>
  <si>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</si>
  <si>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</si>
  <si>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</si>
  <si>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</si>
  <si>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</si>
  <si>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</si>
  <si>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</si>
  <si>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</si>
  <si>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</si>
  <si>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</si>
  <si>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</si>
  <si>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</si>
  <si>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</si>
  <si>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</si>
  <si>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</si>
  <si>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</si>
  <si>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</si>
  <si>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</si>
  <si>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</si>
  <si>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</si>
  <si>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</si>
  <si>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</si>
  <si>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</si>
  <si>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</si>
  <si>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</si>
  <si>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</si>
  <si>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</si>
  <si>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</si>
  <si>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</si>
  <si>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</si>
  <si>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</si>
  <si>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</si>
  <si>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</si>
  <si>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</si>
  <si>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</si>
  <si>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</si>
  <si>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</si>
  <si>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</si>
  <si>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</si>
  <si>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</si>
  <si>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</si>
  <si>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</si>
  <si>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</si>
  <si>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</si>
  <si>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</si>
  <si>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</si>
  <si>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</si>
  <si>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</si>
  <si>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</si>
  <si>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</si>
  <si>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</si>
  <si>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</si>
  <si>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</si>
  <si>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</si>
  <si>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</si>
  <si>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</si>
  <si>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</si>
  <si>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</si>
  <si>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</si>
  <si>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</si>
  <si>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</si>
  <si>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</si>
  <si>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</si>
  <si>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</si>
  <si>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</si>
  <si>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</si>
  <si>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</si>
  <si>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</si>
  <si>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</si>
  <si>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</si>
  <si>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</si>
  <si>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</si>
  <si>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</si>
  <si>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</si>
  <si>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</si>
  <si>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</si>
  <si>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</si>
  <si>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</si>
  <si>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</si>
  <si>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</si>
  <si>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</si>
  <si>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</si>
  <si>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</si>
  <si>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</si>
  <si>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</si>
  <si>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</si>
  <si>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</si>
  <si>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</si>
  <si>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</si>
  <si>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</si>
  <si>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</si>
  <si>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</si>
  <si>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</si>
  <si>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</si>
  <si>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</si>
  <si>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</si>
  <si>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</si>
  <si>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</si>
  <si>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</si>
  <si>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</si>
  <si>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</si>
  <si>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</si>
  <si>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</si>
  <si>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</si>
  <si>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</si>
  <si>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</si>
  <si>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</si>
  <si>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</si>
  <si>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Tuition - Elementary Regular Programs</t>
  </si>
  <si>
    <t>Dixville - 0.00</t>
  </si>
  <si>
    <t>Millsfield - 0.00</t>
  </si>
  <si>
    <t>Wentworth Location - 0.00</t>
  </si>
  <si>
    <t>.00</t>
  </si>
  <si>
    <t>Tuition - Elementary Special Programs</t>
  </si>
  <si>
    <t>Transportation - Elementary</t>
  </si>
  <si>
    <t>Tuition - High School Regular Programs</t>
  </si>
  <si>
    <t>0.00</t>
  </si>
  <si>
    <t>Tuition - High School Special Programs</t>
  </si>
  <si>
    <t>Transportation - High School</t>
  </si>
  <si>
    <t>2015-2016</t>
  </si>
  <si>
    <t>6545</t>
  </si>
  <si>
    <t>Coos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</si>
</sst>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925</v>
      </c>
      <c r="B2" s="21">
        <v>114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71001.709999999992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8671.9699999999993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71001.709999999992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8671.9699999999993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71001.710000000006</v>
      </c>
      <c r="G48" s="18"/>
      <c r="H48" s="18"/>
      <c r="I48" s="18"/>
      <c r="J48" s="13">
        <f>SUM(I459)</f>
        <v>8671.9699999999993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/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71001.710000000006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8671.9699999999993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71001.710000000006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8671.9699999999993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-1921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-1921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13.02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0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13.02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-1921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13.02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17921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17921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17921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0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16000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13.02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6545</v>
      </c>
      <c r="I244" s="18"/>
      <c r="J244" s="18"/>
      <c r="K244" s="18"/>
      <c r="L244" s="19">
        <f t="shared" si="4"/>
        <v>6545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6545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6545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6545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6545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6545</v>
      </c>
      <c r="I271" s="42">
        <f t="shared" si="11"/>
        <v>0</v>
      </c>
      <c r="J271" s="42">
        <f t="shared" si="11"/>
        <v>0</v>
      </c>
      <c r="K271" s="42">
        <f t="shared" si="11"/>
        <v>0</v>
      </c>
      <c r="L271" s="42">
        <f t="shared" si="11"/>
        <v>6545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13.02</v>
      </c>
      <c r="I400" s="18"/>
      <c r="J400" s="24" t="s">
        <v>289</v>
      </c>
      <c r="K400" s="24" t="s">
        <v>289</v>
      </c>
      <c r="L400" s="56">
        <f t="shared" si="26"/>
        <v>13.02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13.02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13.02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13.02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13.02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8671.9699999999993</v>
      </c>
      <c r="H440" s="18"/>
      <c r="I440" s="56">
        <f t="shared" si="33"/>
        <v>8671.9699999999993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8671.9699999999993</v>
      </c>
      <c r="H446" s="13">
        <f>SUM(H439:H445)</f>
        <v>0</v>
      </c>
      <c r="I446" s="13">
        <f>SUM(I439:I445)</f>
        <v>8671.9699999999993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8671.9699999999993</v>
      </c>
      <c r="H459" s="18"/>
      <c r="I459" s="56">
        <f t="shared" si="34"/>
        <v>8671.9699999999993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8671.9699999999993</v>
      </c>
      <c r="H460" s="83">
        <f>SUM(H454:H459)</f>
        <v>0</v>
      </c>
      <c r="I460" s="83">
        <f>SUM(I454:I459)</f>
        <v>8671.9699999999993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8671.9699999999993</v>
      </c>
      <c r="H461" s="42">
        <f>H452+H460</f>
        <v>0</v>
      </c>
      <c r="I461" s="42">
        <f>I452+I460</f>
        <v>8671.9699999999993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61546.71</v>
      </c>
      <c r="G465" s="18"/>
      <c r="H465" s="18"/>
      <c r="I465" s="18"/>
      <c r="J465" s="18">
        <v>8658.9500000000007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16000</v>
      </c>
      <c r="G468" s="18"/>
      <c r="H468" s="18"/>
      <c r="I468" s="18"/>
      <c r="J468" s="18">
        <v>13.02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16000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13.02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6545</v>
      </c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6545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71001.709999999992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8671.9700000000012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0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0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0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0</v>
      </c>
      <c r="G552" s="89">
        <f t="shared" si="42"/>
        <v>0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0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/>
      <c r="I591" s="18"/>
      <c r="J591" s="18">
        <v>6545</v>
      </c>
      <c r="K591" s="104">
        <f t="shared" ref="K591:K597" si="48">SUM(H591:J591)</f>
        <v>6545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0</v>
      </c>
      <c r="J598" s="108">
        <f>SUM(J591:J597)</f>
        <v>6545</v>
      </c>
      <c r="K598" s="108">
        <f>SUM(K591:K597)</f>
        <v>6545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71001.709999999992</v>
      </c>
      <c r="H617" s="109">
        <f>SUM(F52)</f>
        <v>71001.710000000006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8671.9699999999993</v>
      </c>
      <c r="H621" s="109">
        <f>SUM(J52)</f>
        <v>8671.9699999999993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71001.710000000006</v>
      </c>
      <c r="H622" s="109">
        <f>F476</f>
        <v>71001.709999999992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8671.9699999999993</v>
      </c>
      <c r="H626" s="109">
        <f>J476</f>
        <v>8671.9700000000012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16000</v>
      </c>
      <c r="H627" s="104">
        <f>SUM(F468)</f>
        <v>16000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13.02</v>
      </c>
      <c r="H631" s="104">
        <f>SUM(J468)</f>
        <v>13.02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6545</v>
      </c>
      <c r="H632" s="104">
        <f>SUM(F472)</f>
        <v>6545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13.02</v>
      </c>
      <c r="H637" s="164">
        <f>SUM(J468)</f>
        <v>13.02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8671.9699999999993</v>
      </c>
      <c r="H640" s="104">
        <f>SUM(G461)</f>
        <v>8671.9699999999993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8671.9699999999993</v>
      </c>
      <c r="H642" s="104">
        <f>SUM(I461)</f>
        <v>8671.9699999999993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13.02</v>
      </c>
      <c r="H644" s="104">
        <f>H408</f>
        <v>13.02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13.02</v>
      </c>
      <c r="H646" s="104">
        <f>L408</f>
        <v>13.02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6545</v>
      </c>
      <c r="H647" s="104">
        <f>L208+L226+L244</f>
        <v>6545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0</v>
      </c>
      <c r="H649" s="104">
        <f>H598</f>
        <v>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6545</v>
      </c>
      <c r="H651" s="104">
        <f>J598</f>
        <v>6545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0</v>
      </c>
      <c r="H660" s="19">
        <f>(L247+L328+L360)</f>
        <v>6545</v>
      </c>
      <c r="I660" s="19">
        <f>SUM(F660:H660)</f>
        <v>6545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0</v>
      </c>
      <c r="H662" s="19">
        <f>(L244+L325)-(J244+J325)</f>
        <v>6545</v>
      </c>
      <c r="I662" s="19">
        <f>SUM(F662:H662)</f>
        <v>6545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0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0</v>
      </c>
      <c r="H664" s="19">
        <f>H660-SUM(H661:H663)</f>
        <v>0</v>
      </c>
      <c r="I664" s="19">
        <f>I660-SUM(I661:I663)</f>
        <v>0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Coos County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5" sqref="D1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Coos County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0</v>
      </c>
      <c r="D5" s="20">
        <f>SUM('DOE25'!L197:L200)+SUM('DOE25'!L215:L218)+SUM('DOE25'!L233:L236)-F5-G5</f>
        <v>0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0</v>
      </c>
      <c r="D8" s="243"/>
      <c r="E8" s="20">
        <f>'DOE25'!L204+'DOE25'!L222+'DOE25'!L240-F8-G8-D9-D11</f>
        <v>0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6545</v>
      </c>
      <c r="D15" s="20">
        <f>'DOE25'!L208+'DOE25'!L226+'DOE25'!L244-F15-G15</f>
        <v>6545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6545</v>
      </c>
      <c r="E33" s="246">
        <f>SUM(E5:E31)</f>
        <v>0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0</v>
      </c>
      <c r="E35" s="249"/>
    </row>
    <row r="36" spans="2:8" ht="12" thickTop="1" x14ac:dyDescent="0.2">
      <c r="B36" t="s">
        <v>815</v>
      </c>
      <c r="D36" s="20">
        <f>D33</f>
        <v>6545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D49" sqref="D4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Coos County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71001.709999999992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8671.9699999999993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71001.709999999992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8671.9699999999993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71001.710000000006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8671.9699999999993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71001.710000000006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8671.9699999999993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71001.710000000006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8671.9699999999993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-1921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13.02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0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13.02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-1921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13.02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17921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17921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17921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0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16000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13.02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0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0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6545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6545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13.02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-13.02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6545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6" sqref="C36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Coos County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0</v>
      </c>
      <c r="D10" s="182">
        <f>ROUND((C10/$C$28)*100,1)</f>
        <v>0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0</v>
      </c>
      <c r="D11" s="182">
        <f>ROUND((C11/$C$28)*100,1)</f>
        <v>0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0</v>
      </c>
      <c r="D17" s="182">
        <f t="shared" si="0"/>
        <v>0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6545</v>
      </c>
      <c r="D21" s="182">
        <f t="shared" si="0"/>
        <v>100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6545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6545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-1921</v>
      </c>
      <c r="D35" s="182">
        <f t="shared" ref="D35:D40" si="1">ROUND((C35/$C$41)*100,1)</f>
        <v>-12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13.019999999999982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17921</v>
      </c>
      <c r="D37" s="182">
        <f t="shared" si="1"/>
        <v>111.9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0</v>
      </c>
      <c r="D39" s="182">
        <f t="shared" si="1"/>
        <v>0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16013.02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10" activePane="bottomLeft" state="frozen"/>
      <selection activeCell="F46" sqref="F46"/>
      <selection pane="bottomLeft" activeCell="C42" sqref="C42:M42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Coos County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 t="s">
        <v>923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 t="s">
        <v>912</v>
      </c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>
        <v>7</v>
      </c>
      <c r="B8" s="219">
        <v>1</v>
      </c>
      <c r="C8" s="285" t="s">
        <v>913</v>
      </c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>
        <v>7</v>
      </c>
      <c r="B9" s="219">
        <v>1</v>
      </c>
      <c r="C9" s="285" t="s">
        <v>914</v>
      </c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>
        <v>7</v>
      </c>
      <c r="B10" s="219">
        <v>1</v>
      </c>
      <c r="C10" s="285" t="s">
        <v>915</v>
      </c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 t="s">
        <v>5</v>
      </c>
      <c r="C11" s="285" t="s">
        <v>916</v>
      </c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 t="s">
        <v>917</v>
      </c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>
        <v>7</v>
      </c>
      <c r="B14" s="219">
        <v>2</v>
      </c>
      <c r="C14" s="285" t="s">
        <v>913</v>
      </c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>
        <v>7</v>
      </c>
      <c r="B15" s="219">
        <v>2</v>
      </c>
      <c r="C15" s="285" t="s">
        <v>914</v>
      </c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>
        <v>7</v>
      </c>
      <c r="B16" s="219">
        <v>2</v>
      </c>
      <c r="C16" s="285" t="s">
        <v>915</v>
      </c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 t="s">
        <v>5</v>
      </c>
      <c r="C17" s="285" t="s">
        <v>916</v>
      </c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 t="s">
        <v>918</v>
      </c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>
        <v>7</v>
      </c>
      <c r="B20" s="219">
        <v>11</v>
      </c>
      <c r="C20" s="285" t="s">
        <v>913</v>
      </c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>
        <v>7</v>
      </c>
      <c r="B21" s="219">
        <v>11</v>
      </c>
      <c r="C21" s="285" t="s">
        <v>914</v>
      </c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>
        <v>7</v>
      </c>
      <c r="B22" s="219">
        <v>11</v>
      </c>
      <c r="C22" s="285" t="s">
        <v>915</v>
      </c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 t="s">
        <v>5</v>
      </c>
      <c r="C23" s="285" t="s">
        <v>920</v>
      </c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 t="s">
        <v>287</v>
      </c>
      <c r="B25" s="219" t="s">
        <v>287</v>
      </c>
      <c r="C25" s="285" t="s">
        <v>919</v>
      </c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>
        <v>9</v>
      </c>
      <c r="B26" s="219">
        <v>1</v>
      </c>
      <c r="C26" s="285" t="s">
        <v>913</v>
      </c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>
        <v>9</v>
      </c>
      <c r="B27" s="219">
        <v>1</v>
      </c>
      <c r="C27" s="285" t="s">
        <v>914</v>
      </c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>
        <v>9</v>
      </c>
      <c r="B28" s="219">
        <v>1</v>
      </c>
      <c r="C28" s="285" t="s">
        <v>915</v>
      </c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 t="s">
        <v>5</v>
      </c>
      <c r="C29" s="285" t="s">
        <v>920</v>
      </c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 t="s">
        <v>287</v>
      </c>
      <c r="B31" s="219" t="s">
        <v>287</v>
      </c>
      <c r="C31" s="285" t="s">
        <v>921</v>
      </c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>
        <v>9</v>
      </c>
      <c r="B32" s="219">
        <v>2</v>
      </c>
      <c r="C32" s="285" t="s">
        <v>913</v>
      </c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>
        <v>9</v>
      </c>
      <c r="B33" s="219">
        <v>2</v>
      </c>
      <c r="C33" s="285" t="s">
        <v>914</v>
      </c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>
        <v>9</v>
      </c>
      <c r="B34" s="219">
        <v>2</v>
      </c>
      <c r="C34" s="285" t="s">
        <v>915</v>
      </c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 t="s">
        <v>5</v>
      </c>
      <c r="C35" s="285" t="s">
        <v>920</v>
      </c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 t="s">
        <v>922</v>
      </c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>
        <v>9</v>
      </c>
      <c r="B38" s="219">
        <v>11</v>
      </c>
      <c r="C38" s="285" t="s">
        <v>913</v>
      </c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>
        <v>9</v>
      </c>
      <c r="B39" s="219">
        <v>11</v>
      </c>
      <c r="C39" s="285" t="s">
        <v>924</v>
      </c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>
        <v>9</v>
      </c>
      <c r="B40" s="219">
        <v>11</v>
      </c>
      <c r="C40" s="285" t="s">
        <v>915</v>
      </c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 t="s">
        <v>5</v>
      </c>
      <c r="C41" s="285" t="s">
        <v>924</v>
      </c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2016-08-02T14:48:27Z</cp:lastPrinted>
  <dcterms:created xsi:type="dcterms:W3CDTF">1997-12-04T19:04:30Z</dcterms:created>
  <dcterms:modified xsi:type="dcterms:W3CDTF">2016-08-22T12:15:46Z</dcterms:modified>
</cp:coreProperties>
</file>