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211" i="1" s="1"/>
  <c r="L198" i="1"/>
  <c r="L199" i="1"/>
  <c r="L200" i="1"/>
  <c r="L215" i="1"/>
  <c r="L216" i="1"/>
  <c r="L217" i="1"/>
  <c r="L218" i="1"/>
  <c r="L233" i="1"/>
  <c r="L247" i="1" s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J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G164" i="2"/>
  <c r="C18" i="2"/>
  <c r="C26" i="10"/>
  <c r="L328" i="1"/>
  <c r="L351" i="1"/>
  <c r="I662" i="1"/>
  <c r="L290" i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C22" i="13"/>
  <c r="C138" i="2"/>
  <c r="C16" i="13"/>
  <c r="H33" i="13"/>
  <c r="J649" i="1" l="1"/>
  <c r="K552" i="1"/>
  <c r="H660" i="1"/>
  <c r="H664" i="1" s="1"/>
  <c r="H672" i="1" s="1"/>
  <c r="C6" i="10" s="1"/>
  <c r="E33" i="13"/>
  <c r="D35" i="13" s="1"/>
  <c r="C120" i="2"/>
  <c r="C128" i="2" s="1"/>
  <c r="L257" i="1"/>
  <c r="L271" i="1" s="1"/>
  <c r="G632" i="1" s="1"/>
  <c r="J632" i="1" s="1"/>
  <c r="F660" i="1"/>
  <c r="F664" i="1" s="1"/>
  <c r="C81" i="2"/>
  <c r="C62" i="2"/>
  <c r="C63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C104" i="2" s="1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G667" i="1" l="1"/>
  <c r="H667" i="1"/>
  <c r="I660" i="1"/>
  <c r="I664" i="1" s="1"/>
  <c r="I672" i="1" s="1"/>
  <c r="C7" i="10" s="1"/>
  <c r="F672" i="1"/>
  <c r="C4" i="10" s="1"/>
  <c r="F667" i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<sst xmlns="http://schemas.openxmlformats.org/spreadsheetml/2006/main" count="3955" uniqueCount="913">
  <si>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</si>
  <si>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</si>
  <si>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</si>
  <si>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</si>
  <si>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</si>
  <si>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</si>
  <si>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</si>
  <si>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</si>
  <si>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</si>
  <si>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</si>
  <si>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</si>
  <si>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</si>
  <si>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</si>
  <si>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</si>
  <si>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</si>
  <si>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</si>
  <si>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</si>
  <si>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</si>
  <si>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</si>
  <si>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</si>
  <si>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</si>
  <si>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</si>
  <si>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</si>
  <si>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</si>
  <si>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</si>
  <si>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</si>
  <si>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</si>
  <si>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</si>
  <si>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</si>
  <si>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</si>
  <si>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</si>
  <si>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</si>
  <si>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</si>
  <si>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</si>
  <si>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</si>
  <si>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</si>
  <si>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</si>
  <si>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</si>
  <si>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</si>
  <si>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</si>
  <si>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</si>
  <si>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</si>
  <si>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</si>
  <si>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</si>
  <si>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</si>
  <si>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</si>
  <si>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</si>
  <si>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</si>
  <si>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</si>
  <si>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</si>
  <si>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</si>
  <si>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</si>
  <si>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</si>
  <si>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</si>
  <si>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</si>
  <si>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</si>
  <si>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</si>
  <si>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</si>
  <si>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</si>
  <si>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</si>
  <si>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</si>
  <si>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</si>
  <si>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</si>
  <si>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</si>
  <si>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</si>
  <si>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</si>
  <si>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</si>
  <si>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</si>
  <si>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</si>
  <si>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</si>
  <si>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</si>
  <si>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</si>
  <si>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</si>
  <si>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</si>
  <si>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</si>
  <si>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</si>
  <si>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</si>
  <si>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</si>
  <si>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</si>
  <si>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</si>
  <si>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</si>
  <si>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</si>
  <si>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</si>
  <si>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</si>
  <si>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</si>
  <si>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</si>
  <si>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</si>
  <si>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</si>
  <si>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</si>
  <si>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</si>
  <si>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</si>
  <si>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</si>
  <si>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</si>
  <si>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</si>
  <si>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</si>
  <si>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</si>
  <si>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</si>
  <si>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</si>
  <si>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</si>
  <si>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</si>
  <si>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</si>
  <si>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</si>
  <si>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</si>
  <si>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</si>
  <si>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</si>
  <si>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</si>
  <si>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</si>
  <si>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</si>
  <si>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</si>
  <si>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</si>
  <si>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</si>
  <si>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</si>
  <si>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</si>
  <si>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</si>
  <si>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</si>
  <si>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</si>
  <si>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</si>
  <si>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</si>
  <si>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</si>
  <si>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</si>
  <si>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</si>
  <si>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</si>
  <si>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</si>
  <si>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</si>
  <si>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</si>
  <si>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</si>
  <si>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</si>
  <si>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</si>
  <si>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</si>
  <si>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</si>
  <si>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</si>
  <si>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</si>
  <si>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</si>
  <si>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</si>
  <si>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</si>
  <si>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</si>
  <si>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</si>
  <si>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</si>
  <si>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</si>
  <si>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</si>
  <si>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</si>
  <si>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</si>
  <si>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</si>
  <si>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</si>
  <si>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</si>
  <si>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</si>
  <si>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</si>
  <si>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</si>
  <si>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</si>
  <si>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</si>
  <si>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</si>
  <si>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</si>
  <si>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</si>
  <si>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</si>
  <si>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</si>
  <si>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</si>
  <si>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</si>
  <si>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</si>
  <si>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</si>
  <si>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</si>
  <si>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</si>
  <si>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</si>
  <si>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</si>
  <si>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</si>
  <si>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</si>
  <si>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</si>
  <si>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</si>
  <si>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</si>
  <si>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</si>
  <si>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</si>
  <si>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</si>
  <si>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</si>
  <si>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</si>
  <si>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</si>
  <si>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</si>
  <si>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</si>
  <si>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</si>
  <si>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</si>
  <si>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</si>
  <si>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</si>
  <si>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</si>
  <si>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</si>
  <si>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</si>
  <si>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</si>
  <si>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</si>
  <si>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</si>
  <si>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</si>
  <si>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</si>
  <si>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</si>
  <si>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</si>
  <si>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</si>
  <si>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</si>
  <si>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</si>
  <si>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</si>
  <si>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</si>
  <si>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</si>
  <si>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</si>
  <si>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</si>
  <si>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</si>
  <si>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</si>
  <si>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</si>
  <si>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</si>
  <si>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</si>
  <si>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</si>
  <si>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</si>
  <si>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</si>
  <si>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</si>
  <si>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</si>
  <si>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</si>
  <si>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</si>
  <si>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</si>
  <si>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</si>
  <si>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</si>
  <si>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</si>
  <si>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</si>
  <si>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</si>
  <si>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</si>
  <si>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</si>
  <si>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</si>
  <si>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</si>
  <si>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</si>
  <si>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</si>
  <si>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</si>
  <si>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</si>
  <si>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</si>
  <si>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</si>
  <si>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</si>
  <si>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</si>
  <si>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</si>
  <si>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</si>
  <si>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</si>
  <si>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</si>
  <si>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</si>
  <si>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</si>
  <si>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</si>
  <si>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</si>
  <si>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</si>
  <si>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</si>
  <si>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</si>
  <si>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</si>
  <si>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</si>
  <si>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</si>
  <si>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</si>
  <si>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</si>
  <si>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</si>
  <si>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</si>
  <si>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</si>
  <si>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</si>
  <si>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</si>
  <si>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</si>
  <si>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</si>
  <si>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</si>
  <si>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</si>
  <si>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</si>
  <si>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</si>
  <si>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</si>
  <si>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</si>
  <si>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</si>
  <si>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</si>
  <si>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</si>
  <si>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</si>
  <si>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</si>
  <si>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</si>
  <si>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</si>
  <si>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</si>
  <si>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</si>
  <si>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</si>
  <si>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</si>
  <si>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</si>
  <si>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</si>
  <si>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</si>
  <si>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</si>
  <si>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</si>
  <si>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</si>
  <si>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</si>
  <si>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</si>
  <si>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</si>
  <si>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</si>
  <si>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</si>
  <si>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</si>
  <si>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</si>
  <si>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</si>
  <si>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</si>
  <si>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</si>
  <si>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</si>
  <si>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</si>
  <si>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</si>
  <si>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</si>
  <si>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</si>
  <si>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</si>
  <si>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</si>
  <si>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</si>
  <si>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</si>
  <si>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</si>
  <si>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</si>
  <si>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</si>
  <si>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</si>
  <si>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</si>
  <si>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</si>
  <si>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</si>
  <si>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</si>
  <si>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</si>
  <si>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</si>
  <si>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</si>
  <si>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</si>
  <si>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</si>
  <si>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</si>
  <si>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</si>
  <si>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</si>
  <si>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</si>
  <si>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</si>
  <si>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</si>
  <si>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</si>
  <si>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</si>
  <si>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</si>
  <si>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</si>
  <si>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</si>
  <si>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</si>
  <si>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</si>
  <si>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</si>
  <si>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</si>
  <si>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</si>
  <si>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</si>
  <si>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</si>
  <si>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</si>
  <si>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</si>
  <si>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</si>
  <si>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</si>
  <si>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</si>
  <si>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</si>
  <si>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</si>
  <si>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</si>
  <si>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</si>
  <si>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</si>
  <si>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</si>
  <si>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</si>
  <si>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</si>
  <si>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</si>
  <si>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</si>
  <si>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</si>
  <si>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</si>
  <si>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</si>
  <si>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</si>
  <si>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</si>
  <si>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</si>
  <si>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</si>
  <si>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</si>
  <si>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</si>
  <si>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</si>
  <si>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</si>
  <si>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</si>
  <si>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</si>
  <si>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</si>
  <si>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</si>
  <si>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</si>
  <si>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</si>
  <si>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</si>
  <si>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</si>
  <si>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</si>
  <si>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</si>
  <si>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</si>
  <si>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</si>
  <si>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</si>
  <si>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</si>
  <si>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</si>
  <si>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</si>
  <si>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</si>
  <si>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</si>
  <si>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</si>
  <si>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</si>
  <si>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</si>
  <si>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</si>
  <si>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</si>
  <si>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</si>
  <si>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</si>
  <si>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</si>
  <si>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</si>
  <si>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</si>
  <si>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</si>
  <si>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</si>
  <si>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</si>
  <si>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</si>
  <si>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</si>
  <si>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</si>
  <si>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</si>
  <si>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</si>
  <si>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</si>
  <si>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</si>
  <si>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</si>
  <si>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</si>
  <si>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</si>
  <si>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</si>
  <si>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</si>
  <si>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</si>
  <si>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</si>
  <si>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</si>
  <si>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</si>
  <si>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</si>
  <si>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</si>
  <si>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</si>
  <si>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</si>
  <si>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</si>
  <si>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</si>
  <si>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</si>
  <si>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</si>
  <si>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</si>
  <si>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</si>
  <si>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</si>
  <si>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</si>
  <si>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</si>
  <si>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</si>
  <si>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</si>
  <si>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</si>
  <si>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</si>
  <si>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</si>
  <si>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</si>
  <si>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</si>
  <si>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</si>
  <si>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</si>
  <si>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</si>
  <si>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</si>
  <si>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</si>
  <si>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</si>
  <si>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</si>
  <si>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</si>
  <si>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</si>
  <si>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</si>
  <si>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</si>
  <si>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</si>
  <si>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</si>
  <si>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</si>
  <si>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</si>
  <si>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</si>
  <si>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</si>
  <si>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</si>
  <si>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</si>
  <si>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</si>
  <si>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</si>
  <si>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</si>
  <si>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</si>
  <si>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</si>
  <si>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</si>
  <si>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</si>
  <si>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</si>
  <si>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</si>
  <si>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</si>
  <si>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</si>
  <si>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</si>
  <si>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</si>
  <si>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</si>
  <si>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</si>
  <si>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</si>
  <si>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</si>
  <si>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</si>
  <si>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</si>
  <si>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</si>
  <si>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</si>
  <si>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</si>
  <si>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</si>
  <si>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</si>
  <si>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</si>
  <si>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</si>
  <si>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</si>
  <si>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</si>
  <si>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</si>
  <si>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</si>
  <si>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</si>
  <si>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</si>
  <si>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</si>
  <si>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</si>
  <si>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</si>
  <si>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</si>
  <si>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</si>
  <si>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</si>
  <si>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</si>
  <si>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</si>
  <si>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</si>
  <si>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</si>
  <si>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</si>
  <si>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</si>
  <si>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</si>
  <si>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</si>
  <si>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</si>
  <si>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</si>
  <si>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</si>
  <si>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</si>
  <si>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</si>
  <si>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</si>
  <si>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</si>
  <si>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</si>
  <si>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</si>
  <si>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</si>
  <si>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</si>
  <si>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</si>
  <si>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</si>
  <si>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</si>
  <si>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</si>
  <si>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</si>
  <si>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</si>
  <si>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</si>
  <si>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</si>
  <si>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</si>
  <si>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</si>
  <si>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</si>
  <si>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</si>
  <si>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</si>
  <si>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</si>
  <si>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</si>
  <si>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</si>
  <si>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</si>
  <si>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</si>
  <si>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</si>
  <si>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</si>
  <si>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</si>
  <si>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</si>
  <si>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</si>
  <si>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</si>
  <si>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</si>
  <si>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</si>
  <si>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</si>
  <si>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</si>
  <si>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</si>
  <si>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</si>
  <si>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</si>
  <si>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</si>
  <si>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</si>
  <si>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</si>
  <si>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</si>
  <si>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</si>
  <si>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</si>
  <si>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</si>
  <si>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</si>
  <si>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</si>
  <si>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</si>
  <si>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</si>
  <si>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</si>
  <si>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</si>
  <si>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</si>
  <si>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</si>
  <si>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</si>
  <si>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</si>
  <si>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</si>
  <si>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</si>
  <si>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</si>
  <si>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</si>
  <si>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</si>
  <si>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</si>
  <si>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</si>
  <si>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</si>
  <si>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</si>
  <si>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</si>
  <si>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</si>
  <si>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</si>
  <si>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</si>
  <si>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</si>
  <si>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</si>
  <si>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</si>
  <si>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</si>
  <si>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</si>
  <si>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</si>
  <si>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</si>
  <si>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</si>
  <si>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</si>
  <si>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</si>
  <si>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</si>
  <si>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</si>
  <si>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</si>
  <si>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</si>
  <si>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</si>
  <si>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</si>
  <si>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</si>
  <si>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</si>
  <si>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</si>
  <si>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</si>
  <si>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</si>
  <si>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</si>
  <si>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</si>
  <si>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</si>
  <si>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</si>
  <si>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</si>
  <si>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</si>
  <si>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</si>
  <si>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</si>
  <si>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</si>
  <si>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</si>
  <si>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</si>
  <si>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</si>
  <si>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</si>
  <si>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</si>
  <si>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</si>
  <si>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</si>
  <si>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</si>
  <si>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</si>
  <si>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</si>
  <si>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</si>
  <si>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</si>
  <si>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</si>
  <si>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</si>
  <si>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</si>
  <si>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</si>
  <si>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</si>
  <si>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</si>
  <si>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</si>
  <si>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</si>
  <si>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</si>
  <si>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</si>
  <si>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</si>
  <si>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</si>
  <si>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</si>
  <si>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</si>
  <si>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</si>
  <si>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</si>
  <si>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</si>
  <si>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</si>
  <si>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</si>
  <si>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</si>
  <si>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</si>
  <si>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</si>
  <si>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</si>
  <si>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</si>
  <si>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</si>
  <si>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</si>
  <si>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</si>
  <si>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</si>
  <si>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</si>
  <si>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</si>
  <si>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</si>
  <si>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</si>
  <si>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</si>
  <si>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</si>
  <si>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</si>
  <si>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</si>
  <si>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</si>
  <si>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</si>
  <si>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</si>
  <si>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</si>
  <si>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</si>
  <si>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</si>
  <si>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</si>
  <si>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</si>
  <si>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</si>
  <si>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</si>
  <si>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</si>
  <si>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</si>
  <si>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</si>
  <si>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</si>
  <si>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</si>
  <si>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</si>
  <si>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</si>
  <si>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</si>
  <si>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</si>
  <si>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</si>
  <si>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</si>
  <si>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</si>
  <si>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</si>
  <si>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</si>
  <si>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</si>
  <si>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</si>
  <si>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</si>
  <si>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</si>
  <si>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</si>
  <si>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</si>
  <si>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</si>
  <si>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</si>
  <si>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</si>
  <si>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</si>
  <si>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</si>
  <si>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</si>
  <si>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</si>
  <si>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</si>
  <si>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</si>
  <si>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</si>
  <si>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</si>
  <si>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</si>
  <si>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</si>
  <si>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</si>
  <si>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</si>
  <si>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</si>
  <si>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</si>
  <si>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</si>
  <si>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</si>
  <si>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</si>
  <si>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</si>
  <si>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</si>
  <si>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</si>
  <si>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</si>
  <si>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</si>
  <si>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</si>
  <si>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</si>
  <si>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</si>
  <si>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</si>
  <si>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</si>
  <si>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</si>
  <si>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</si>
  <si>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</si>
  <si>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</si>
  <si>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</si>
  <si>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</si>
  <si>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</si>
  <si>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</si>
  <si>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</si>
  <si>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</si>
  <si>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</si>
  <si>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</si>
  <si>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</si>
  <si>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</si>
  <si>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</si>
  <si>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</si>
  <si>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</si>
  <si>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</si>
  <si>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</si>
  <si>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</si>
  <si>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</si>
  <si>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</si>
  <si>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</si>
  <si>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</si>
  <si>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</si>
  <si>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</si>
  <si>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</si>
  <si>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</si>
  <si>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</si>
  <si>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</si>
  <si>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</si>
  <si>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</si>
  <si>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</si>
  <si>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</si>
  <si>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</si>
  <si>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</si>
  <si>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</si>
  <si>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</si>
  <si>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</si>
  <si>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</si>
  <si>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</si>
  <si>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</si>
  <si>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</si>
  <si>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</si>
  <si>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</si>
  <si>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</si>
  <si>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</si>
  <si>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</si>
  <si>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</si>
  <si>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</si>
  <si>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</si>
  <si>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</si>
  <si>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</si>
  <si>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</si>
  <si>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</si>
  <si>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</si>
  <si>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</si>
  <si>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</si>
  <si>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</si>
  <si>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</si>
  <si>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</si>
  <si>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</si>
  <si>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</si>
  <si>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</si>
  <si>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</si>
  <si>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</si>
  <si>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</si>
  <si>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</si>
  <si>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</si>
  <si>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</si>
  <si>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</si>
  <si>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</si>
  <si>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</si>
  <si>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</si>
  <si>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</si>
  <si>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</si>
  <si>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</si>
  <si>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</si>
  <si>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</si>
  <si>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</si>
  <si>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</si>
  <si>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</si>
  <si>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</si>
  <si>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</si>
  <si>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</si>
  <si>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</si>
  <si>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</si>
  <si>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</si>
  <si>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</si>
  <si>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</si>
  <si>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</si>
  <si>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</si>
  <si>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</si>
  <si>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</si>
  <si>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</si>
  <si>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</si>
  <si>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</si>
  <si>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</si>
  <si>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</si>
  <si>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</si>
  <si>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</si>
  <si>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</si>
  <si>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</si>
  <si>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</si>
  <si>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</si>
  <si>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</si>
  <si>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</si>
  <si>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</si>
  <si>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</si>
  <si>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</si>
  <si>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</si>
  <si>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</si>
  <si>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</si>
  <si>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</si>
  <si>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</si>
  <si>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</si>
  <si>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</si>
  <si>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</si>
  <si>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</si>
  <si>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</si>
  <si>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</si>
  <si>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</si>
  <si>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</si>
  <si>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</si>
  <si>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</si>
  <si>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</si>
  <si>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</si>
  <si>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</si>
  <si>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</si>
  <si>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</si>
  <si>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</si>
  <si>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</si>
  <si>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</si>
  <si>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</si>
  <si>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</si>
  <si>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</si>
  <si>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</si>
  <si>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</si>
  <si>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</si>
  <si>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</si>
  <si>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</si>
  <si>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</si>
  <si>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</si>
  <si>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</si>
  <si>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</si>
  <si>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</si>
  <si>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</si>
  <si>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</si>
  <si>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</si>
  <si>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</si>
  <si>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</si>
  <si>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</si>
  <si>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</si>
  <si>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</si>
  <si>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</si>
  <si>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</si>
  <si>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</si>
  <si>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</si>
  <si>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</si>
  <si>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</si>
  <si>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</si>
  <si>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</si>
  <si>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</si>
  <si>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</si>
  <si>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</si>
  <si>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</si>
  <si>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</si>
  <si>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</si>
  <si>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</si>
  <si>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</si>
  <si>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</si>
  <si>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</si>
  <si>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</si>
  <si>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</si>
  <si>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</si>
  <si>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</si>
  <si>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</si>
  <si>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</si>
  <si>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</si>
  <si>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</si>
  <si>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</si>
  <si>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</si>
  <si>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</si>
  <si>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</si>
  <si>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</si>
  <si>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</si>
  <si>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</si>
  <si>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</si>
  <si>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</si>
  <si>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</si>
  <si>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</si>
  <si>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</si>
  <si>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</si>
  <si>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</si>
  <si>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</si>
  <si>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</si>
  <si>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</si>
  <si>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</si>
  <si>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</si>
  <si>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</si>
  <si>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</si>
  <si>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</si>
  <si>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</si>
  <si>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</si>
  <si>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</si>
  <si>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</si>
  <si>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</si>
  <si>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</si>
  <si>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</si>
  <si>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</si>
  <si>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</si>
  <si>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</si>
  <si>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</si>
  <si>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</si>
  <si>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</si>
  <si>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</si>
  <si>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</si>
  <si>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</si>
  <si>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</si>
  <si>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</si>
  <si>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ELLSWORTH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</si>
</sst>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670" sqref="F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162</v>
      </c>
      <c r="C2" s="21">
        <v>162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2474.64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10608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13082.64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9039.2800000000007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9039.2800000000007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4043.36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4043.36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13082.640000000001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172226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172226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0.83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0.83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172226.83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11893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33382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45275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45275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5983.6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5983.6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13281.41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13281.41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13281.41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236766.84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112825.62</v>
      </c>
      <c r="I197" s="18"/>
      <c r="J197" s="18"/>
      <c r="K197" s="18"/>
      <c r="L197" s="19">
        <f>SUM(F197:K197)</f>
        <v>112825.62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825</v>
      </c>
      <c r="G204" s="18"/>
      <c r="H204" s="18">
        <v>11427.61</v>
      </c>
      <c r="I204" s="18"/>
      <c r="J204" s="18"/>
      <c r="K204" s="18">
        <v>235.79</v>
      </c>
      <c r="L204" s="19">
        <f t="shared" si="0"/>
        <v>12488.400000000001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5760</v>
      </c>
      <c r="I208" s="18"/>
      <c r="J208" s="18"/>
      <c r="K208" s="18"/>
      <c r="L208" s="19">
        <f t="shared" si="0"/>
        <v>5760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825</v>
      </c>
      <c r="G211" s="41">
        <f t="shared" si="1"/>
        <v>0</v>
      </c>
      <c r="H211" s="41">
        <f t="shared" si="1"/>
        <v>130013.23</v>
      </c>
      <c r="I211" s="41">
        <f t="shared" si="1"/>
        <v>0</v>
      </c>
      <c r="J211" s="41">
        <f t="shared" si="1"/>
        <v>0</v>
      </c>
      <c r="K211" s="41">
        <f t="shared" si="1"/>
        <v>235.79</v>
      </c>
      <c r="L211" s="41">
        <f t="shared" si="1"/>
        <v>131074.01999999999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116157.09</v>
      </c>
      <c r="I233" s="18"/>
      <c r="J233" s="18"/>
      <c r="K233" s="18"/>
      <c r="L233" s="19">
        <f>SUM(F233:K233)</f>
        <v>116157.09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116157.09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116157.09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825</v>
      </c>
      <c r="G257" s="41">
        <f t="shared" si="8"/>
        <v>0</v>
      </c>
      <c r="H257" s="41">
        <f t="shared" si="8"/>
        <v>246170.32</v>
      </c>
      <c r="I257" s="41">
        <f t="shared" si="8"/>
        <v>0</v>
      </c>
      <c r="J257" s="41">
        <f t="shared" si="8"/>
        <v>0</v>
      </c>
      <c r="K257" s="41">
        <f t="shared" si="8"/>
        <v>235.79</v>
      </c>
      <c r="L257" s="41">
        <f t="shared" si="8"/>
        <v>247231.11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825</v>
      </c>
      <c r="G271" s="42">
        <f t="shared" si="11"/>
        <v>0</v>
      </c>
      <c r="H271" s="42">
        <f t="shared" si="11"/>
        <v>246170.32</v>
      </c>
      <c r="I271" s="42">
        <f t="shared" si="11"/>
        <v>0</v>
      </c>
      <c r="J271" s="42">
        <f t="shared" si="11"/>
        <v>0</v>
      </c>
      <c r="K271" s="42">
        <f t="shared" si="11"/>
        <v>235.79</v>
      </c>
      <c r="L271" s="42">
        <f t="shared" si="11"/>
        <v>247231.11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14507.63</v>
      </c>
      <c r="G465" s="18"/>
      <c r="H465" s="18"/>
      <c r="I465" s="18"/>
      <c r="J465" s="18"/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236766.84</v>
      </c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236766.84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247231.11</v>
      </c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247231.11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4043.3600000000151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541.32000000000005</v>
      </c>
      <c r="G531" s="18">
        <v>219.36</v>
      </c>
      <c r="H531" s="18">
        <v>7.19</v>
      </c>
      <c r="I531" s="18"/>
      <c r="J531" s="18"/>
      <c r="K531" s="18"/>
      <c r="L531" s="88">
        <f>SUM(F531:K531)</f>
        <v>767.87000000000012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541.32000000000005</v>
      </c>
      <c r="G534" s="89">
        <f t="shared" ref="G534:L534" si="38">SUM(G531:G533)</f>
        <v>219.36</v>
      </c>
      <c r="H534" s="89">
        <f t="shared" si="38"/>
        <v>7.19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767.87000000000012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541.32000000000005</v>
      </c>
      <c r="G545" s="89">
        <f t="shared" ref="G545:L545" si="41">G524+G529+G534+G539+G544</f>
        <v>219.36</v>
      </c>
      <c r="H545" s="89">
        <f t="shared" si="41"/>
        <v>7.19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767.87000000000012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767.87000000000012</v>
      </c>
      <c r="I549" s="87">
        <f>L536</f>
        <v>0</v>
      </c>
      <c r="J549" s="87">
        <f>L541</f>
        <v>0</v>
      </c>
      <c r="K549" s="87">
        <f>SUM(F549:J549)</f>
        <v>767.87000000000012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767.87000000000012</v>
      </c>
      <c r="I552" s="89">
        <f t="shared" si="42"/>
        <v>0</v>
      </c>
      <c r="J552" s="89">
        <f t="shared" si="42"/>
        <v>0</v>
      </c>
      <c r="K552" s="89">
        <f t="shared" si="42"/>
        <v>767.87000000000012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112825.62</v>
      </c>
      <c r="G575" s="18"/>
      <c r="H575" s="18">
        <v>116157.09</v>
      </c>
      <c r="I575" s="87">
        <f>SUM(F575:H575)</f>
        <v>228982.71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5760</v>
      </c>
      <c r="I591" s="18"/>
      <c r="J591" s="18"/>
      <c r="K591" s="104">
        <f t="shared" ref="K591:K597" si="48">SUM(H591:J591)</f>
        <v>5760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5760</v>
      </c>
      <c r="I598" s="108">
        <f>SUM(I591:I597)</f>
        <v>0</v>
      </c>
      <c r="J598" s="108">
        <f>SUM(J591:J597)</f>
        <v>0</v>
      </c>
      <c r="K598" s="108">
        <f>SUM(K591:K597)</f>
        <v>5760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13082.64</v>
      </c>
      <c r="H617" s="109">
        <f>SUM(F52)</f>
        <v>13082.640000000001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0</v>
      </c>
      <c r="H621" s="109">
        <f>SUM(J52)</f>
        <v>0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4043.36</v>
      </c>
      <c r="H622" s="109">
        <f>F476</f>
        <v>4043.3600000000151</v>
      </c>
      <c r="I622" s="121" t="s">
        <v>101</v>
      </c>
      <c r="J622" s="109">
        <f t="shared" ref="J622:J655" si="50">G622-H622</f>
        <v>-1.5006662579253316E-11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236766.84</v>
      </c>
      <c r="H627" s="104">
        <f>SUM(F468)</f>
        <v>236766.84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247231.11</v>
      </c>
      <c r="H632" s="104">
        <f>SUM(F472)</f>
        <v>247231.11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5760</v>
      </c>
      <c r="H647" s="104">
        <f>L208+L226+L244</f>
        <v>5760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5760</v>
      </c>
      <c r="H649" s="104">
        <f>H598</f>
        <v>5760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131074.01999999999</v>
      </c>
      <c r="G660" s="19">
        <f>(L229+L309+L359)</f>
        <v>0</v>
      </c>
      <c r="H660" s="19">
        <f>(L247+L328+L360)</f>
        <v>116157.09</v>
      </c>
      <c r="I660" s="19">
        <f>SUM(F660:H660)</f>
        <v>247231.11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5760</v>
      </c>
      <c r="G662" s="19">
        <f>(L226+L306)-(J226+J306)</f>
        <v>0</v>
      </c>
      <c r="H662" s="19">
        <f>(L244+L325)-(J244+J325)</f>
        <v>0</v>
      </c>
      <c r="I662" s="19">
        <f>SUM(F662:H662)</f>
        <v>5760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112825.62</v>
      </c>
      <c r="G663" s="199">
        <f>SUM(G575:G587)+SUM(I602:I604)+L612</f>
        <v>0</v>
      </c>
      <c r="H663" s="199">
        <f>SUM(H575:H587)+SUM(J602:J604)+L613</f>
        <v>116157.09</v>
      </c>
      <c r="I663" s="19">
        <f>SUM(F663:H663)</f>
        <v>228982.71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12488.399999999994</v>
      </c>
      <c r="G664" s="19">
        <f>G660-SUM(G661:G663)</f>
        <v>0</v>
      </c>
      <c r="H664" s="19">
        <f>H660-SUM(H661:H663)</f>
        <v>0</v>
      </c>
      <c r="I664" s="19">
        <f>I660-SUM(I661:I663)</f>
        <v>12488.399999999994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-12488.4</v>
      </c>
      <c r="G669" s="18"/>
      <c r="H669" s="18"/>
      <c r="I669" s="19">
        <f>SUM(F669:H669)</f>
        <v>-12488.4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ELLSWORTH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FY2015-2016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ELLSWORTH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228982.71</v>
      </c>
      <c r="D5" s="20">
        <f>SUM('DOE25'!L197:L200)+SUM('DOE25'!L215:L218)+SUM('DOE25'!L233:L236)-F5-G5</f>
        <v>228982.71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3784.3</v>
      </c>
      <c r="D8" s="243"/>
      <c r="E8" s="20">
        <f>'DOE25'!L204+'DOE25'!L222+'DOE25'!L240-F8-G8-D9-D11</f>
        <v>3548.51</v>
      </c>
      <c r="F8" s="255">
        <f>'DOE25'!J204+'DOE25'!J222+'DOE25'!J240</f>
        <v>0</v>
      </c>
      <c r="G8" s="53">
        <f>'DOE25'!K204+'DOE25'!K222+'DOE25'!K240</f>
        <v>235.79</v>
      </c>
      <c r="H8" s="259"/>
    </row>
    <row r="9" spans="1:9" x14ac:dyDescent="0.2">
      <c r="A9" s="32">
        <v>2310</v>
      </c>
      <c r="B9" t="s">
        <v>818</v>
      </c>
      <c r="C9" s="245">
        <f t="shared" si="0"/>
        <v>6193.85</v>
      </c>
      <c r="D9" s="244">
        <v>6193.85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2500</v>
      </c>
      <c r="D10" s="243"/>
      <c r="E10" s="244">
        <v>2500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2510.25</v>
      </c>
      <c r="D11" s="244">
        <v>2510.25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5760</v>
      </c>
      <c r="D15" s="20">
        <f>'DOE25'!L208+'DOE25'!L226+'DOE25'!L244-F15-G15</f>
        <v>5760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243446.81</v>
      </c>
      <c r="E33" s="246">
        <f>SUM(E5:E31)</f>
        <v>6048.51</v>
      </c>
      <c r="F33" s="246">
        <f>SUM(F5:F31)</f>
        <v>0</v>
      </c>
      <c r="G33" s="246">
        <f>SUM(G5:G31)</f>
        <v>235.79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6048.51</v>
      </c>
      <c r="E35" s="249"/>
    </row>
    <row r="36" spans="2:8" ht="12" thickTop="1" x14ac:dyDescent="0.2">
      <c r="B36" t="s">
        <v>815</v>
      </c>
      <c r="D36" s="20">
        <f>D33</f>
        <v>243446.81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ELLSWORTH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2474.64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10608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13082.64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9039.2800000000007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9039.2800000000007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4043.36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4043.36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13082.640000000001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172226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0.83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0.83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172226.83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11893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33382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45275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45275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5983.6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5983.6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13281.41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13281.41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236766.84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228982.71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228982.71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12488.400000000001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5760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18248.400000000001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247231.11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ELLSWORTH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228983</v>
      </c>
      <c r="D10" s="182">
        <f>ROUND((C10/$C$28)*100,1)</f>
        <v>92.6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12488</v>
      </c>
      <c r="D17" s="182">
        <f t="shared" si="0"/>
        <v>5.0999999999999996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5760</v>
      </c>
      <c r="D21" s="182">
        <f t="shared" si="0"/>
        <v>2.2999999999999998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247231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247231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172226</v>
      </c>
      <c r="D35" s="182">
        <f t="shared" ref="D35:D40" si="1">ROUND((C35/$C$41)*100,1)</f>
        <v>77.099999999999994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0.82999999998719431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45275</v>
      </c>
      <c r="D37" s="182">
        <f t="shared" si="1"/>
        <v>20.3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5984</v>
      </c>
      <c r="D39" s="182">
        <f t="shared" si="1"/>
        <v>2.7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223485.83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ELLSWORTH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2016-08-22T11:56:55Z</cp:lastPrinted>
  <dcterms:created xsi:type="dcterms:W3CDTF">1997-12-04T19:04:30Z</dcterms:created>
  <dcterms:modified xsi:type="dcterms:W3CDTF">2016-08-24T15:04:45Z</dcterms:modified>
</cp:coreProperties>
</file>