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92" i="1" l="1"/>
  <c r="G579" i="1"/>
  <c r="H522" i="1"/>
  <c r="G459" i="1"/>
  <c r="H197" i="1"/>
  <c r="H240" i="1"/>
  <c r="H222" i="1"/>
  <c r="H216" i="1"/>
  <c r="H204" i="1"/>
  <c r="F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G641" i="1"/>
  <c r="J641" i="1" s="1"/>
  <c r="H641" i="1"/>
  <c r="G643" i="1"/>
  <c r="J643" i="1" s="1"/>
  <c r="H643" i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K257" i="1"/>
  <c r="K271" i="1" s="1"/>
  <c r="I257" i="1"/>
  <c r="G257" i="1"/>
  <c r="G271" i="1" s="1"/>
  <c r="L328" i="1"/>
  <c r="A31" i="12"/>
  <c r="D62" i="2"/>
  <c r="D63" i="2" s="1"/>
  <c r="D18" i="2"/>
  <c r="C91" i="2"/>
  <c r="F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J476" i="1"/>
  <c r="H626" i="1" s="1"/>
  <c r="H476" i="1"/>
  <c r="H624" i="1" s="1"/>
  <c r="J624" i="1" s="1"/>
  <c r="G476" i="1"/>
  <c r="H623" i="1" s="1"/>
  <c r="J623" i="1" s="1"/>
  <c r="G338" i="1"/>
  <c r="G352" i="1" s="1"/>
  <c r="J140" i="1"/>
  <c r="G22" i="2"/>
  <c r="J552" i="1"/>
  <c r="H140" i="1"/>
  <c r="F22" i="13"/>
  <c r="C22" i="13" s="1"/>
  <c r="J634" i="1"/>
  <c r="H338" i="1"/>
  <c r="H352" i="1" s="1"/>
  <c r="F338" i="1"/>
  <c r="F352" i="1" s="1"/>
  <c r="H192" i="1"/>
  <c r="D5" i="13"/>
  <c r="C5" i="13" s="1"/>
  <c r="L570" i="1"/>
  <c r="I571" i="1"/>
  <c r="G36" i="2"/>
  <c r="H545" i="1" l="1"/>
  <c r="K550" i="1"/>
  <c r="K598" i="1"/>
  <c r="G647" i="1" s="1"/>
  <c r="L544" i="1"/>
  <c r="L534" i="1"/>
  <c r="H552" i="1"/>
  <c r="G552" i="1"/>
  <c r="K551" i="1"/>
  <c r="K549" i="1"/>
  <c r="I460" i="1"/>
  <c r="I461" i="1" s="1"/>
  <c r="H642" i="1" s="1"/>
  <c r="J640" i="1"/>
  <c r="I446" i="1"/>
  <c r="G642" i="1" s="1"/>
  <c r="F257" i="1"/>
  <c r="F271" i="1" s="1"/>
  <c r="C12" i="10"/>
  <c r="H257" i="1"/>
  <c r="H271" i="1" s="1"/>
  <c r="J644" i="1"/>
  <c r="J622" i="1"/>
  <c r="J617" i="1"/>
  <c r="C18" i="2"/>
  <c r="C16" i="13"/>
  <c r="L257" i="1"/>
  <c r="L271" i="1" s="1"/>
  <c r="G632" i="1" s="1"/>
  <c r="J632" i="1" s="1"/>
  <c r="E128" i="2"/>
  <c r="H660" i="1"/>
  <c r="H664" i="1" s="1"/>
  <c r="H667" i="1" s="1"/>
  <c r="E8" i="13"/>
  <c r="C8" i="13" s="1"/>
  <c r="D12" i="13"/>
  <c r="C12" i="13" s="1"/>
  <c r="L290" i="1"/>
  <c r="F660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81" i="2"/>
  <c r="E13" i="13"/>
  <c r="C13" i="13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E104" i="2" s="1"/>
  <c r="F81" i="2"/>
  <c r="L351" i="1"/>
  <c r="H647" i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72" i="1"/>
  <c r="C6" i="10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G635" i="1"/>
  <c r="J635" i="1" s="1"/>
  <c r="L545" i="1" l="1"/>
  <c r="J647" i="1"/>
  <c r="K552" i="1"/>
  <c r="H646" i="1"/>
  <c r="C128" i="2"/>
  <c r="C145" i="2" s="1"/>
  <c r="G672" i="1"/>
  <c r="C5" i="10" s="1"/>
  <c r="I660" i="1"/>
  <c r="I664" i="1" s="1"/>
  <c r="I672" i="1" s="1"/>
  <c r="C7" i="10" s="1"/>
  <c r="F664" i="1"/>
  <c r="L338" i="1"/>
  <c r="L352" i="1" s="1"/>
  <c r="G633" i="1" s="1"/>
  <c r="J633" i="1" s="1"/>
  <c r="C25" i="13"/>
  <c r="H33" i="13"/>
  <c r="C63" i="2"/>
  <c r="C104" i="2" s="1"/>
  <c r="E33" i="13"/>
  <c r="D35" i="13" s="1"/>
  <c r="C28" i="10"/>
  <c r="D19" i="10" s="1"/>
  <c r="D31" i="13"/>
  <c r="C31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15" i="10" l="1"/>
  <c r="D27" i="10"/>
  <c r="D18" i="10"/>
  <c r="D16" i="10"/>
  <c r="D20" i="10"/>
  <c r="D13" i="10"/>
  <c r="C30" i="10"/>
  <c r="D10" i="10"/>
  <c r="D26" i="10"/>
  <c r="D22" i="10"/>
  <c r="D11" i="10"/>
  <c r="D17" i="10"/>
  <c r="D24" i="10"/>
  <c r="D25" i="10"/>
  <c r="D21" i="10"/>
  <c r="D12" i="10"/>
  <c r="D23" i="10"/>
  <c r="D33" i="13"/>
  <c r="D36" i="13" s="1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<sst xmlns="http://schemas.openxmlformats.org/spreadsheetml/2006/main" count="3956" uniqueCount="914">
  <si>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</si>
  <si>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</si>
  <si>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</si>
  <si>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</si>
  <si>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</si>
  <si>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</si>
  <si>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</si>
  <si>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</si>
  <si>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</si>
  <si>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</si>
  <si>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</si>
  <si>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</si>
  <si>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</si>
  <si>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</si>
  <si>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</si>
  <si>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</si>
  <si>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</si>
  <si>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</si>
  <si>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</si>
  <si>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</si>
  <si>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</si>
  <si>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</si>
  <si>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</si>
  <si>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</si>
  <si>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</si>
  <si>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</si>
  <si>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</si>
  <si>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</si>
  <si>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</si>
  <si>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</si>
  <si>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</si>
  <si>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</si>
  <si>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</si>
  <si>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</si>
  <si>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</si>
  <si>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</si>
  <si>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</si>
  <si>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</si>
  <si>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</si>
  <si>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</si>
  <si>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</si>
  <si>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</si>
  <si>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</si>
  <si>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</si>
  <si>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</si>
  <si>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</si>
  <si>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</si>
  <si>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</si>
  <si>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</si>
  <si>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</si>
  <si>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</si>
  <si>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</si>
  <si>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</si>
  <si>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</si>
  <si>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</si>
  <si>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</si>
  <si>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</si>
  <si>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</si>
  <si>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</si>
  <si>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</si>
  <si>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</si>
  <si>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</si>
  <si>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</si>
  <si>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</si>
  <si>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</si>
  <si>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</si>
  <si>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</si>
  <si>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</si>
  <si>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</si>
  <si>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</si>
  <si>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</si>
  <si>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</si>
  <si>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</si>
  <si>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</si>
  <si>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</si>
  <si>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</si>
  <si>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</si>
  <si>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</si>
  <si>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</si>
  <si>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</si>
  <si>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</si>
  <si>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</si>
  <si>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</si>
  <si>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</si>
  <si>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</si>
  <si>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</si>
  <si>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</si>
  <si>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</si>
  <si>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</si>
  <si>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</si>
  <si>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</si>
  <si>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</si>
  <si>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</si>
  <si>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</si>
  <si>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</si>
  <si>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</si>
  <si>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</si>
  <si>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</si>
  <si>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</si>
  <si>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</si>
  <si>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</si>
  <si>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</si>
  <si>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</si>
  <si>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</si>
  <si>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</si>
  <si>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</si>
  <si>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</si>
  <si>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</si>
  <si>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</si>
  <si>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</si>
  <si>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</si>
  <si>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</si>
  <si>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</si>
  <si>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</si>
  <si>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</si>
  <si>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</si>
  <si>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</si>
  <si>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</si>
  <si>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</si>
  <si>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</si>
  <si>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</si>
  <si>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</si>
  <si>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</si>
  <si>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</si>
  <si>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</si>
  <si>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</si>
  <si>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</si>
  <si>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</si>
  <si>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</si>
  <si>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</si>
  <si>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</si>
  <si>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</si>
  <si>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</si>
  <si>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</si>
  <si>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</si>
  <si>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</si>
  <si>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</si>
  <si>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</si>
  <si>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</si>
  <si>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</si>
  <si>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</si>
  <si>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</si>
  <si>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</si>
  <si>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</si>
  <si>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</si>
  <si>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</si>
  <si>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</si>
  <si>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</si>
  <si>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</si>
  <si>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</si>
  <si>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</si>
  <si>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</si>
  <si>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</si>
  <si>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</si>
  <si>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</si>
  <si>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</si>
  <si>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</si>
  <si>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</si>
  <si>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</si>
  <si>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</si>
  <si>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</si>
  <si>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</si>
  <si>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</si>
  <si>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</si>
  <si>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</si>
  <si>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</si>
  <si>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</si>
  <si>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</si>
  <si>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</si>
  <si>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</si>
  <si>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</si>
  <si>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</si>
  <si>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</si>
  <si>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</si>
  <si>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</si>
  <si>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</si>
  <si>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</si>
  <si>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</si>
  <si>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</si>
  <si>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</si>
  <si>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</si>
  <si>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</si>
  <si>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</si>
  <si>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</si>
  <si>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</si>
  <si>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</si>
  <si>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</si>
  <si>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</si>
  <si>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</si>
  <si>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</si>
  <si>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</si>
  <si>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</si>
  <si>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</si>
  <si>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</si>
  <si>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</si>
  <si>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</si>
  <si>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</si>
  <si>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</si>
  <si>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</si>
  <si>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</si>
  <si>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</si>
  <si>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</si>
  <si>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</si>
  <si>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</si>
  <si>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</si>
  <si>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</si>
  <si>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</si>
  <si>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</si>
  <si>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</si>
  <si>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</si>
  <si>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</si>
  <si>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</si>
  <si>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</si>
  <si>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</si>
  <si>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</si>
  <si>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</si>
  <si>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</si>
  <si>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</si>
  <si>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</si>
  <si>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</si>
  <si>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</si>
  <si>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</si>
  <si>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</si>
  <si>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</si>
  <si>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</si>
  <si>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</si>
  <si>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</si>
  <si>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</si>
  <si>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</si>
  <si>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</si>
  <si>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</si>
  <si>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</si>
  <si>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</si>
  <si>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</si>
  <si>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</si>
  <si>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</si>
  <si>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</si>
  <si>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</si>
  <si>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</si>
  <si>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</si>
  <si>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</si>
  <si>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</si>
  <si>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</si>
  <si>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</si>
  <si>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</si>
  <si>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</si>
  <si>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</si>
  <si>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</si>
  <si>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</si>
  <si>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</si>
  <si>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</si>
  <si>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</si>
  <si>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</si>
  <si>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</si>
  <si>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</si>
  <si>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</si>
  <si>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</si>
  <si>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</si>
  <si>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</si>
  <si>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</si>
  <si>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</si>
  <si>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</si>
  <si>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</si>
  <si>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</si>
  <si>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</si>
  <si>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</si>
  <si>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</si>
  <si>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</si>
  <si>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</si>
  <si>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</si>
  <si>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</si>
  <si>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</si>
  <si>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</si>
  <si>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</si>
  <si>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</si>
  <si>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</si>
  <si>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</si>
  <si>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</si>
  <si>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</si>
  <si>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</si>
  <si>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</si>
  <si>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</si>
  <si>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</si>
  <si>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</si>
  <si>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</si>
  <si>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</si>
  <si>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</si>
  <si>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</si>
  <si>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</si>
  <si>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</si>
  <si>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</si>
  <si>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</si>
  <si>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</si>
  <si>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</si>
  <si>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</si>
  <si>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</si>
  <si>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</si>
  <si>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</si>
  <si>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</si>
  <si>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</si>
  <si>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</si>
  <si>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</si>
  <si>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</si>
  <si>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</si>
  <si>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</si>
  <si>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</si>
  <si>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</si>
  <si>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</si>
  <si>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</si>
  <si>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</si>
  <si>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</si>
  <si>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</si>
  <si>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</si>
  <si>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</si>
  <si>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</si>
  <si>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</si>
  <si>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</si>
  <si>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</si>
  <si>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</si>
  <si>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</si>
  <si>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</si>
  <si>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</si>
  <si>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</si>
  <si>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</si>
  <si>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</si>
  <si>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</si>
  <si>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</si>
  <si>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</si>
  <si>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</si>
  <si>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</si>
  <si>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</si>
  <si>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</si>
  <si>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</si>
  <si>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</si>
  <si>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</si>
  <si>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</si>
  <si>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</si>
  <si>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</si>
  <si>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</si>
  <si>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</si>
  <si>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</si>
  <si>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</si>
  <si>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</si>
  <si>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</si>
  <si>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</si>
  <si>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</si>
  <si>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</si>
  <si>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</si>
  <si>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</si>
  <si>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</si>
  <si>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</si>
  <si>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</si>
  <si>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</si>
  <si>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</si>
  <si>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</si>
  <si>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</si>
  <si>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</si>
  <si>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</si>
  <si>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</si>
  <si>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</si>
  <si>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</si>
  <si>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</si>
  <si>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</si>
  <si>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</si>
  <si>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</si>
  <si>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</si>
  <si>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</si>
  <si>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</si>
  <si>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</si>
  <si>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</si>
  <si>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</si>
  <si>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</si>
  <si>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</si>
  <si>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</si>
  <si>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</si>
  <si>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</si>
  <si>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</si>
  <si>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</si>
  <si>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</si>
  <si>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</si>
  <si>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</si>
  <si>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</si>
  <si>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</si>
  <si>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</si>
  <si>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</si>
  <si>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</si>
  <si>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</si>
  <si>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</si>
  <si>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</si>
  <si>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</si>
  <si>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</si>
  <si>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</si>
  <si>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</si>
  <si>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</si>
  <si>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</si>
  <si>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</si>
  <si>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</si>
  <si>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</si>
  <si>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</si>
  <si>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</si>
  <si>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</si>
  <si>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</si>
  <si>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</si>
  <si>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</si>
  <si>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</si>
  <si>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</si>
  <si>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</si>
  <si>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</si>
  <si>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</si>
  <si>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</si>
  <si>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</si>
  <si>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</si>
  <si>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</si>
  <si>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</si>
  <si>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</si>
  <si>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</si>
  <si>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</si>
  <si>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</si>
  <si>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</si>
  <si>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</si>
  <si>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</si>
  <si>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</si>
  <si>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</si>
  <si>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</si>
  <si>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</si>
  <si>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</si>
  <si>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</si>
  <si>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</si>
  <si>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</si>
  <si>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</si>
  <si>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</si>
  <si>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</si>
  <si>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</si>
  <si>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</si>
  <si>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</si>
  <si>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</si>
  <si>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</si>
  <si>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</si>
  <si>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</si>
  <si>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</si>
  <si>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</si>
  <si>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</si>
  <si>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</si>
  <si>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</si>
  <si>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</si>
  <si>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</si>
  <si>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</si>
  <si>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</si>
  <si>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</si>
  <si>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</si>
  <si>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</si>
  <si>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</si>
  <si>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</si>
  <si>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</si>
  <si>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</si>
  <si>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</si>
  <si>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</si>
  <si>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</si>
  <si>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</si>
  <si>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</si>
  <si>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</si>
  <si>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</si>
  <si>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</si>
  <si>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</si>
  <si>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</si>
  <si>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</si>
  <si>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</si>
  <si>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</si>
  <si>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</si>
  <si>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</si>
  <si>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</si>
  <si>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</si>
  <si>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</si>
  <si>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</si>
  <si>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</si>
  <si>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</si>
  <si>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</si>
  <si>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</si>
  <si>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</si>
  <si>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</si>
  <si>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</si>
  <si>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</si>
  <si>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</si>
  <si>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</si>
  <si>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</si>
  <si>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</si>
  <si>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</si>
  <si>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</si>
  <si>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</si>
  <si>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</si>
  <si>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</si>
  <si>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</si>
  <si>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</si>
  <si>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</si>
  <si>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</si>
  <si>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</si>
  <si>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</si>
  <si>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</si>
  <si>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</si>
  <si>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</si>
  <si>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</si>
  <si>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</si>
  <si>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</si>
  <si>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</si>
  <si>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</si>
  <si>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</si>
  <si>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</si>
  <si>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</si>
  <si>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</si>
  <si>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</si>
  <si>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</si>
  <si>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</si>
  <si>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</si>
  <si>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</si>
  <si>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</si>
  <si>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</si>
  <si>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</si>
  <si>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</si>
  <si>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</si>
  <si>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</si>
  <si>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</si>
  <si>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</si>
  <si>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</si>
  <si>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</si>
  <si>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</si>
  <si>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</si>
  <si>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</si>
  <si>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</si>
  <si>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</si>
  <si>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</si>
  <si>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</si>
  <si>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</si>
  <si>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</si>
  <si>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</si>
  <si>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</si>
  <si>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</si>
  <si>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</si>
  <si>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</si>
  <si>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</si>
  <si>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</si>
  <si>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</si>
  <si>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</si>
  <si>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</si>
  <si>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</si>
  <si>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</si>
  <si>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</si>
  <si>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</si>
  <si>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</si>
  <si>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</si>
  <si>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</si>
  <si>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</si>
  <si>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</si>
  <si>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</si>
  <si>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</si>
  <si>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</si>
  <si>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</si>
  <si>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</si>
  <si>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</si>
  <si>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</si>
  <si>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</si>
  <si>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</si>
  <si>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</si>
  <si>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</si>
  <si>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</si>
  <si>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</si>
  <si>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</si>
  <si>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</si>
  <si>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</si>
  <si>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</si>
  <si>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</si>
  <si>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</si>
  <si>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</si>
  <si>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</si>
  <si>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</si>
  <si>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</si>
  <si>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</si>
  <si>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</si>
  <si>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</si>
  <si>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</si>
  <si>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</si>
  <si>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</si>
  <si>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</si>
  <si>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</si>
  <si>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</si>
  <si>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</si>
  <si>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</si>
  <si>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</si>
  <si>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</si>
  <si>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</si>
  <si>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</si>
  <si>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</si>
  <si>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</si>
  <si>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</si>
  <si>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</si>
  <si>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</si>
  <si>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</si>
  <si>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</si>
  <si>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</si>
  <si>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</si>
  <si>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</si>
  <si>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</si>
  <si>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</si>
  <si>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</si>
  <si>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</si>
  <si>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</si>
  <si>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</si>
  <si>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</si>
  <si>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</si>
  <si>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</si>
  <si>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</si>
  <si>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</si>
  <si>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</si>
  <si>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</si>
  <si>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</si>
  <si>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</si>
  <si>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</si>
  <si>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</si>
  <si>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</si>
  <si>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</si>
  <si>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</si>
  <si>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</si>
  <si>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</si>
  <si>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</si>
  <si>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</si>
  <si>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</si>
  <si>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</si>
  <si>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</si>
  <si>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</si>
  <si>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</si>
  <si>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</si>
  <si>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</si>
  <si>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</si>
  <si>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</si>
  <si>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</si>
  <si>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</si>
  <si>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</si>
  <si>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</si>
  <si>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</si>
  <si>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</si>
  <si>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</si>
  <si>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</si>
  <si>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</si>
  <si>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</si>
  <si>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</si>
  <si>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</si>
  <si>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</si>
  <si>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</si>
  <si>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</si>
  <si>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</si>
  <si>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</si>
  <si>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</si>
  <si>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</si>
  <si>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</si>
  <si>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</si>
  <si>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</si>
  <si>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</si>
  <si>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</si>
  <si>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</si>
  <si>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</si>
  <si>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</si>
  <si>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</si>
  <si>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</si>
  <si>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</si>
  <si>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</si>
  <si>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</si>
  <si>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</si>
  <si>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</si>
  <si>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</si>
  <si>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</si>
  <si>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</si>
  <si>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</si>
  <si>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</si>
  <si>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</si>
  <si>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</si>
  <si>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</si>
  <si>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</si>
  <si>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</si>
  <si>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</si>
  <si>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</si>
  <si>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</si>
  <si>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</si>
  <si>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</si>
  <si>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</si>
  <si>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</si>
  <si>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</si>
  <si>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</si>
  <si>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</si>
  <si>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</si>
  <si>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</si>
  <si>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</si>
  <si>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</si>
  <si>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</si>
  <si>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</si>
  <si>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</si>
  <si>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</si>
  <si>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</si>
  <si>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</si>
  <si>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</si>
  <si>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</si>
  <si>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</si>
  <si>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</si>
  <si>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</si>
  <si>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</si>
  <si>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</si>
  <si>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</si>
  <si>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</si>
  <si>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</si>
  <si>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</si>
  <si>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</si>
  <si>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</si>
  <si>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</si>
  <si>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</si>
  <si>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</si>
  <si>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</si>
  <si>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</si>
  <si>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</si>
  <si>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</si>
  <si>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</si>
  <si>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</si>
  <si>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</si>
  <si>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</si>
  <si>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</si>
  <si>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</si>
  <si>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</si>
  <si>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</si>
  <si>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</si>
  <si>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</si>
  <si>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</si>
  <si>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</si>
  <si>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</si>
  <si>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</si>
  <si>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</si>
  <si>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</si>
  <si>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</si>
  <si>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</si>
  <si>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</si>
  <si>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</si>
  <si>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</si>
  <si>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</si>
  <si>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</si>
  <si>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</si>
  <si>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</si>
  <si>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</si>
  <si>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</si>
  <si>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</si>
  <si>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</si>
  <si>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</si>
  <si>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</si>
  <si>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</si>
  <si>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</si>
  <si>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</si>
  <si>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</si>
  <si>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</si>
  <si>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</si>
  <si>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</si>
  <si>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</si>
  <si>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</si>
  <si>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</si>
  <si>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</si>
  <si>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</si>
  <si>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</si>
  <si>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</si>
  <si>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</si>
  <si>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</si>
  <si>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</si>
  <si>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</si>
  <si>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</si>
  <si>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</si>
  <si>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</si>
  <si>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</si>
  <si>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</si>
  <si>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</si>
  <si>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</si>
  <si>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</si>
  <si>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</si>
  <si>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</si>
  <si>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</si>
  <si>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</si>
  <si>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</si>
  <si>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</si>
  <si>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</si>
  <si>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</si>
  <si>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</si>
  <si>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</si>
  <si>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</si>
  <si>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</si>
  <si>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</si>
  <si>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</si>
  <si>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</si>
  <si>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</si>
  <si>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</si>
  <si>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</si>
  <si>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</si>
  <si>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</si>
  <si>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</si>
  <si>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</si>
  <si>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</si>
  <si>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</si>
  <si>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</si>
  <si>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</si>
  <si>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</si>
  <si>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</si>
  <si>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</si>
  <si>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</si>
  <si>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</si>
  <si>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</si>
  <si>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</si>
  <si>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</si>
  <si>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</si>
  <si>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</si>
  <si>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</si>
  <si>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</si>
  <si>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</si>
  <si>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</si>
  <si>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</si>
  <si>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</si>
  <si>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</si>
  <si>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</si>
  <si>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</si>
  <si>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</si>
  <si>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</si>
  <si>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</si>
  <si>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</si>
  <si>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</si>
  <si>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</si>
  <si>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</si>
  <si>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</si>
  <si>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</si>
  <si>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</si>
  <si>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</si>
  <si>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</si>
  <si>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</si>
  <si>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</si>
  <si>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</si>
  <si>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</si>
  <si>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</si>
  <si>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</si>
  <si>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</si>
  <si>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</si>
  <si>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</si>
  <si>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</si>
  <si>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</si>
  <si>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</si>
  <si>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</si>
  <si>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</si>
  <si>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</si>
  <si>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</si>
  <si>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</si>
  <si>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</si>
  <si>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</si>
  <si>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</si>
  <si>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</si>
  <si>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</si>
  <si>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</si>
  <si>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</si>
  <si>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</si>
  <si>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</si>
  <si>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</si>
  <si>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</si>
  <si>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</si>
  <si>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</si>
  <si>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</si>
  <si>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</si>
  <si>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</si>
  <si>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</si>
  <si>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</si>
  <si>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</si>
  <si>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</si>
  <si>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</si>
  <si>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</si>
  <si>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</si>
  <si>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</si>
  <si>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</si>
  <si>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</si>
  <si>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</si>
  <si>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</si>
  <si>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</si>
  <si>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</si>
  <si>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</si>
  <si>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</si>
  <si>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</si>
  <si>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</si>
  <si>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</si>
  <si>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</si>
  <si>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</si>
  <si>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</si>
  <si>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</si>
  <si>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</si>
  <si>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</si>
  <si>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</si>
  <si>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</si>
  <si>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</si>
  <si>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</si>
  <si>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</si>
  <si>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</si>
  <si>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</si>
  <si>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</si>
  <si>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</si>
  <si>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</si>
  <si>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</si>
  <si>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</si>
  <si>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</si>
  <si>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</si>
  <si>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</si>
  <si>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</si>
  <si>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</si>
  <si>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</si>
  <si>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</si>
  <si>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</si>
  <si>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</si>
  <si>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</si>
  <si>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</si>
  <si>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Benton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</si>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</sst>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505" activePane="bottomRight" state="frozen"/>
      <selection pane="topRight" activeCell="F1" sqref="F1"/>
      <selection pane="bottomLeft" activeCell="A4" sqref="A4"/>
      <selection pane="bottomRight" activeCell="H541" sqref="H541:H54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47</v>
      </c>
      <c r="C2" s="21">
        <v>47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105553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38060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2188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107741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38060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6284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6284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12641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38060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-38345+702682-575521</f>
        <v>88816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101457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38060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107741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38060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449703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449703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17</v>
      </c>
      <c r="G96" s="18"/>
      <c r="H96" s="18"/>
      <c r="I96" s="18"/>
      <c r="J96" s="18">
        <v>38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38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449720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38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148169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55940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204109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11466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1425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12891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217000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24710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24710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11252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35962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702682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38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f>113230+3</f>
        <v>113233</v>
      </c>
      <c r="I197" s="18"/>
      <c r="J197" s="18"/>
      <c r="K197" s="18"/>
      <c r="L197" s="19">
        <f>SUM(F197:K197)</f>
        <v>113233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7578</v>
      </c>
      <c r="I198" s="18"/>
      <c r="J198" s="18"/>
      <c r="K198" s="18"/>
      <c r="L198" s="19">
        <f>SUM(F198:K198)</f>
        <v>7578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>
        <v>1003</v>
      </c>
      <c r="I200" s="18"/>
      <c r="J200" s="18"/>
      <c r="K200" s="18"/>
      <c r="L200" s="19">
        <f>SUM(F200:K200)</f>
        <v>1003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10097</v>
      </c>
      <c r="I202" s="18"/>
      <c r="J202" s="18"/>
      <c r="K202" s="18"/>
      <c r="L202" s="19">
        <f t="shared" ref="L202:L208" si="0">SUM(F202:K202)</f>
        <v>10097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328</v>
      </c>
      <c r="G204" s="18">
        <v>109</v>
      </c>
      <c r="H204" s="18">
        <f>4648+837</f>
        <v>5485</v>
      </c>
      <c r="I204" s="18">
        <v>1</v>
      </c>
      <c r="J204" s="18"/>
      <c r="K204" s="18">
        <v>182</v>
      </c>
      <c r="L204" s="19">
        <f t="shared" si="0"/>
        <v>6105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16514</v>
      </c>
      <c r="I208" s="18"/>
      <c r="J208" s="18"/>
      <c r="K208" s="18"/>
      <c r="L208" s="19">
        <f t="shared" si="0"/>
        <v>16514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328</v>
      </c>
      <c r="G211" s="41">
        <f t="shared" si="1"/>
        <v>109</v>
      </c>
      <c r="H211" s="41">
        <f t="shared" si="1"/>
        <v>153910</v>
      </c>
      <c r="I211" s="41">
        <f t="shared" si="1"/>
        <v>1</v>
      </c>
      <c r="J211" s="41">
        <f t="shared" si="1"/>
        <v>0</v>
      </c>
      <c r="K211" s="41">
        <f t="shared" si="1"/>
        <v>182</v>
      </c>
      <c r="L211" s="41">
        <f t="shared" si="1"/>
        <v>154530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171607</v>
      </c>
      <c r="I215" s="18"/>
      <c r="J215" s="18"/>
      <c r="K215" s="18"/>
      <c r="L215" s="19">
        <f>SUM(F215:K215)</f>
        <v>171607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f>20096+64342</f>
        <v>84438</v>
      </c>
      <c r="I216" s="18"/>
      <c r="J216" s="18"/>
      <c r="K216" s="18"/>
      <c r="L216" s="19">
        <f>SUM(F216:K216)</f>
        <v>84438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>
        <v>862</v>
      </c>
      <c r="I218" s="18"/>
      <c r="J218" s="18"/>
      <c r="K218" s="18"/>
      <c r="L218" s="19">
        <f>SUM(F218:K218)</f>
        <v>862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>
        <v>10944</v>
      </c>
      <c r="I220" s="18"/>
      <c r="J220" s="18"/>
      <c r="K220" s="18"/>
      <c r="L220" s="19">
        <f t="shared" ref="L220:L226" si="2">SUM(F220:K220)</f>
        <v>10944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310</v>
      </c>
      <c r="G222" s="18">
        <v>200</v>
      </c>
      <c r="H222" s="18">
        <f>9735+1316</f>
        <v>11051</v>
      </c>
      <c r="I222" s="18">
        <v>3</v>
      </c>
      <c r="J222" s="18"/>
      <c r="K222" s="18">
        <v>382</v>
      </c>
      <c r="L222" s="19">
        <f t="shared" si="2"/>
        <v>11946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13490</v>
      </c>
      <c r="I226" s="18"/>
      <c r="J226" s="18"/>
      <c r="K226" s="18"/>
      <c r="L226" s="19">
        <f t="shared" si="2"/>
        <v>13490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310</v>
      </c>
      <c r="G229" s="41">
        <f>SUM(G215:G228)</f>
        <v>200</v>
      </c>
      <c r="H229" s="41">
        <f>SUM(H215:H228)</f>
        <v>292392</v>
      </c>
      <c r="I229" s="41">
        <f>SUM(I215:I228)</f>
        <v>3</v>
      </c>
      <c r="J229" s="41">
        <f>SUM(J215:J228)</f>
        <v>0</v>
      </c>
      <c r="K229" s="41">
        <f t="shared" si="3"/>
        <v>382</v>
      </c>
      <c r="L229" s="41">
        <f t="shared" si="3"/>
        <v>293287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72001</v>
      </c>
      <c r="I233" s="18"/>
      <c r="J233" s="18"/>
      <c r="K233" s="18"/>
      <c r="L233" s="19">
        <f>SUM(F233:K233)</f>
        <v>72001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16154</v>
      </c>
      <c r="I234" s="18"/>
      <c r="J234" s="18"/>
      <c r="K234" s="18"/>
      <c r="L234" s="19">
        <f>SUM(F234:K234)</f>
        <v>16154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19811</v>
      </c>
      <c r="I235" s="18"/>
      <c r="J235" s="18"/>
      <c r="K235" s="18"/>
      <c r="L235" s="19">
        <f>SUM(F235:K235)</f>
        <v>19811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224</v>
      </c>
      <c r="G240" s="18">
        <v>157</v>
      </c>
      <c r="H240" s="18">
        <f>7743+974</f>
        <v>8717</v>
      </c>
      <c r="I240" s="18">
        <v>2</v>
      </c>
      <c r="J240" s="18"/>
      <c r="K240" s="18">
        <v>304</v>
      </c>
      <c r="L240" s="19">
        <f t="shared" si="4"/>
        <v>9404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10334</v>
      </c>
      <c r="I244" s="18"/>
      <c r="J244" s="18"/>
      <c r="K244" s="18"/>
      <c r="L244" s="19">
        <f t="shared" si="4"/>
        <v>10334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224</v>
      </c>
      <c r="G247" s="41">
        <f t="shared" si="5"/>
        <v>157</v>
      </c>
      <c r="H247" s="41">
        <f t="shared" si="5"/>
        <v>127017</v>
      </c>
      <c r="I247" s="41">
        <f t="shared" si="5"/>
        <v>2</v>
      </c>
      <c r="J247" s="41">
        <f t="shared" si="5"/>
        <v>0</v>
      </c>
      <c r="K247" s="41">
        <f t="shared" si="5"/>
        <v>304</v>
      </c>
      <c r="L247" s="41">
        <f t="shared" si="5"/>
        <v>127704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862</v>
      </c>
      <c r="G257" s="41">
        <f t="shared" si="8"/>
        <v>466</v>
      </c>
      <c r="H257" s="41">
        <f t="shared" si="8"/>
        <v>573319</v>
      </c>
      <c r="I257" s="41">
        <f t="shared" si="8"/>
        <v>6</v>
      </c>
      <c r="J257" s="41">
        <f t="shared" si="8"/>
        <v>0</v>
      </c>
      <c r="K257" s="41">
        <f t="shared" si="8"/>
        <v>868</v>
      </c>
      <c r="L257" s="41">
        <f t="shared" si="8"/>
        <v>575521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862</v>
      </c>
      <c r="G271" s="42">
        <f t="shared" si="11"/>
        <v>466</v>
      </c>
      <c r="H271" s="42">
        <f t="shared" si="11"/>
        <v>573319</v>
      </c>
      <c r="I271" s="42">
        <f t="shared" si="11"/>
        <v>6</v>
      </c>
      <c r="J271" s="42">
        <f t="shared" si="11"/>
        <v>0</v>
      </c>
      <c r="K271" s="42">
        <f t="shared" si="11"/>
        <v>868</v>
      </c>
      <c r="L271" s="42">
        <f t="shared" si="11"/>
        <v>575521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38</v>
      </c>
      <c r="I400" s="18"/>
      <c r="J400" s="24" t="s">
        <v>288</v>
      </c>
      <c r="K400" s="24" t="s">
        <v>288</v>
      </c>
      <c r="L400" s="56">
        <f t="shared" si="26"/>
        <v>38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38060</v>
      </c>
      <c r="H440" s="18"/>
      <c r="I440" s="56">
        <f t="shared" si="33"/>
        <v>38060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38060</v>
      </c>
      <c r="H446" s="13">
        <f>SUM(H439:H445)</f>
        <v>0</v>
      </c>
      <c r="I446" s="13">
        <f>SUM(I439:I445)</f>
        <v>38060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38022+38</f>
        <v>38060</v>
      </c>
      <c r="H459" s="18"/>
      <c r="I459" s="56">
        <f t="shared" si="34"/>
        <v>38060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38060</v>
      </c>
      <c r="H460" s="83">
        <f>SUM(H454:H459)</f>
        <v>0</v>
      </c>
      <c r="I460" s="83">
        <f>SUM(I454:I459)</f>
        <v>38060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38060</v>
      </c>
      <c r="H461" s="42">
        <f>H452+H460</f>
        <v>0</v>
      </c>
      <c r="I461" s="42">
        <f>I452+I460</f>
        <v>38060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-25704</v>
      </c>
      <c r="G465" s="18"/>
      <c r="H465" s="18"/>
      <c r="I465" s="18"/>
      <c r="J465" s="18">
        <v>38022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702682</v>
      </c>
      <c r="G468" s="18"/>
      <c r="H468" s="18"/>
      <c r="I468" s="18"/>
      <c r="J468" s="18">
        <v>38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702682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38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575521</v>
      </c>
      <c r="G472" s="18"/>
      <c r="H472" s="18"/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575521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101457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38060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7578</v>
      </c>
      <c r="I521" s="18"/>
      <c r="J521" s="18"/>
      <c r="K521" s="18"/>
      <c r="L521" s="88">
        <f>SUM(F521:K521)</f>
        <v>7578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f>20096+64342</f>
        <v>84438</v>
      </c>
      <c r="I522" s="18"/>
      <c r="J522" s="18"/>
      <c r="K522" s="18"/>
      <c r="L522" s="88">
        <f>SUM(F522:K522)</f>
        <v>84438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16154</v>
      </c>
      <c r="I523" s="18"/>
      <c r="J523" s="18"/>
      <c r="K523" s="18"/>
      <c r="L523" s="88">
        <f>SUM(F523:K523)</f>
        <v>16154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108170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108170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10097</v>
      </c>
      <c r="I526" s="18"/>
      <c r="J526" s="18"/>
      <c r="K526" s="18"/>
      <c r="L526" s="88">
        <f>SUM(F526:K526)</f>
        <v>10097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10944</v>
      </c>
      <c r="I527" s="18"/>
      <c r="J527" s="18"/>
      <c r="K527" s="18"/>
      <c r="L527" s="88">
        <f>SUM(F527:K527)</f>
        <v>10944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21041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21041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931</v>
      </c>
      <c r="I531" s="18"/>
      <c r="J531" s="18"/>
      <c r="K531" s="18"/>
      <c r="L531" s="88">
        <f>SUM(F531:K531)</f>
        <v>931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1952</v>
      </c>
      <c r="I532" s="18"/>
      <c r="J532" s="18"/>
      <c r="K532" s="18"/>
      <c r="L532" s="88">
        <f>SUM(F532:K532)</f>
        <v>1952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1553</v>
      </c>
      <c r="I533" s="18"/>
      <c r="J533" s="18"/>
      <c r="K533" s="18"/>
      <c r="L533" s="88">
        <f>SUM(F533:K533)</f>
        <v>1553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4436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4436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 t="s">
        <v>913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2082</v>
      </c>
      <c r="I542" s="18"/>
      <c r="J542" s="18"/>
      <c r="K542" s="18"/>
      <c r="L542" s="88">
        <f>SUM(F542:K542)</f>
        <v>2082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135729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135729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7578</v>
      </c>
      <c r="G549" s="87">
        <f>L526</f>
        <v>10097</v>
      </c>
      <c r="H549" s="87">
        <f>L531</f>
        <v>931</v>
      </c>
      <c r="I549" s="87">
        <f>L536</f>
        <v>0</v>
      </c>
      <c r="J549" s="87">
        <f>L541</f>
        <v>0</v>
      </c>
      <c r="K549" s="87">
        <f>SUM(F549:J549)</f>
        <v>18606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84438</v>
      </c>
      <c r="G550" s="87">
        <f>L527</f>
        <v>10944</v>
      </c>
      <c r="H550" s="87">
        <f>L532</f>
        <v>1952</v>
      </c>
      <c r="I550" s="87">
        <f>L537</f>
        <v>0</v>
      </c>
      <c r="J550" s="87">
        <f>L542</f>
        <v>2082</v>
      </c>
      <c r="K550" s="87">
        <f>SUM(F550:J550)</f>
        <v>99416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16154</v>
      </c>
      <c r="G551" s="87">
        <f>L528</f>
        <v>0</v>
      </c>
      <c r="H551" s="87">
        <f>L533</f>
        <v>1553</v>
      </c>
      <c r="I551" s="87">
        <f>L538</f>
        <v>0</v>
      </c>
      <c r="J551" s="87">
        <f>L543</f>
        <v>0</v>
      </c>
      <c r="K551" s="87">
        <f>SUM(F551:J551)</f>
        <v>17707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108170</v>
      </c>
      <c r="G552" s="89">
        <f t="shared" si="42"/>
        <v>21041</v>
      </c>
      <c r="H552" s="89">
        <f t="shared" si="42"/>
        <v>4436</v>
      </c>
      <c r="I552" s="89">
        <f t="shared" si="42"/>
        <v>0</v>
      </c>
      <c r="J552" s="89">
        <f t="shared" si="42"/>
        <v>2082</v>
      </c>
      <c r="K552" s="89">
        <f t="shared" si="42"/>
        <v>135729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113230</v>
      </c>
      <c r="G575" s="18">
        <v>171607</v>
      </c>
      <c r="H575" s="18">
        <v>72001</v>
      </c>
      <c r="I575" s="87">
        <f>SUM(F575:H575)</f>
        <v>356838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6589</v>
      </c>
      <c r="G579" s="18">
        <f>68757-4415</f>
        <v>64342</v>
      </c>
      <c r="H579" s="18">
        <v>1854</v>
      </c>
      <c r="I579" s="87">
        <f t="shared" si="47"/>
        <v>72785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644</v>
      </c>
      <c r="I580" s="87">
        <f t="shared" si="47"/>
        <v>644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13657</v>
      </c>
      <c r="I582" s="87">
        <f t="shared" si="47"/>
        <v>13657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19811</v>
      </c>
      <c r="I585" s="87">
        <f t="shared" si="47"/>
        <v>19811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5445</v>
      </c>
      <c r="I591" s="18">
        <v>11409</v>
      </c>
      <c r="J591" s="18">
        <v>9075</v>
      </c>
      <c r="K591" s="104">
        <f t="shared" ref="K591:K597" si="48">SUM(H591:J591)</f>
        <v>25929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11069</v>
      </c>
      <c r="I592" s="18">
        <f>464+1618-1</f>
        <v>2081</v>
      </c>
      <c r="J592" s="18"/>
      <c r="K592" s="104">
        <f t="shared" si="48"/>
        <v>13150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1259</v>
      </c>
      <c r="K593" s="104">
        <f t="shared" si="48"/>
        <v>1259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16514</v>
      </c>
      <c r="I598" s="108">
        <f>SUM(I591:I597)</f>
        <v>13490</v>
      </c>
      <c r="J598" s="108">
        <f>SUM(J591:J597)</f>
        <v>10334</v>
      </c>
      <c r="K598" s="108">
        <f>SUM(K591:K597)</f>
        <v>40338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>
        <v>1003</v>
      </c>
      <c r="I611" s="18"/>
      <c r="J611" s="18"/>
      <c r="K611" s="18"/>
      <c r="L611" s="88">
        <f>SUM(F611:K611)</f>
        <v>1003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>
        <v>862</v>
      </c>
      <c r="I612" s="18"/>
      <c r="J612" s="18"/>
      <c r="K612" s="18"/>
      <c r="L612" s="88">
        <f>SUM(F612:K612)</f>
        <v>862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1865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1865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107741</v>
      </c>
      <c r="H617" s="109">
        <f>SUM(F52)</f>
        <v>107741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38060</v>
      </c>
      <c r="H621" s="109">
        <f>SUM(J52)</f>
        <v>38060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101457</v>
      </c>
      <c r="H622" s="109">
        <f>F476</f>
        <v>101457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38060</v>
      </c>
      <c r="H626" s="109">
        <f>J476</f>
        <v>38060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702682</v>
      </c>
      <c r="H627" s="104">
        <f>SUM(F468)</f>
        <v>702682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38</v>
      </c>
      <c r="H631" s="104">
        <f>SUM(J468)</f>
        <v>38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575521</v>
      </c>
      <c r="H632" s="104">
        <f>SUM(F472)</f>
        <v>575521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38</v>
      </c>
      <c r="H637" s="164">
        <f>SUM(J468)</f>
        <v>38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38060</v>
      </c>
      <c r="H640" s="104">
        <f>SUM(G461)</f>
        <v>38060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38060</v>
      </c>
      <c r="H642" s="104">
        <f>SUM(I461)</f>
        <v>38060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38</v>
      </c>
      <c r="H644" s="104">
        <f>H408</f>
        <v>38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38</v>
      </c>
      <c r="H646" s="104">
        <f>L408</f>
        <v>38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40338</v>
      </c>
      <c r="H647" s="104">
        <f>L208+L226+L244</f>
        <v>40338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16514</v>
      </c>
      <c r="H649" s="104">
        <f>H598</f>
        <v>16514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13490</v>
      </c>
      <c r="H650" s="104">
        <f>I598</f>
        <v>13490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10334</v>
      </c>
      <c r="H651" s="104">
        <f>J598</f>
        <v>10334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154530</v>
      </c>
      <c r="G660" s="19">
        <f>(L229+L309+L359)</f>
        <v>293287</v>
      </c>
      <c r="H660" s="19">
        <f>(L247+L328+L360)</f>
        <v>127704</v>
      </c>
      <c r="I660" s="19">
        <f>SUM(F660:H660)</f>
        <v>575521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16514</v>
      </c>
      <c r="G662" s="19">
        <f>(L226+L306)-(J226+J306)</f>
        <v>13490</v>
      </c>
      <c r="H662" s="19">
        <f>(L244+L325)-(J244+J325)</f>
        <v>10334</v>
      </c>
      <c r="I662" s="19">
        <f>SUM(F662:H662)</f>
        <v>40338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120822</v>
      </c>
      <c r="G663" s="199">
        <f>SUM(G575:G587)+SUM(I602:I604)+L612</f>
        <v>236811</v>
      </c>
      <c r="H663" s="199">
        <f>SUM(H575:H587)+SUM(J602:J604)+L613</f>
        <v>107967</v>
      </c>
      <c r="I663" s="19">
        <f>SUM(F663:H663)</f>
        <v>465600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17194</v>
      </c>
      <c r="G664" s="19">
        <f>G660-SUM(G661:G663)</f>
        <v>42986</v>
      </c>
      <c r="H664" s="19">
        <f>H660-SUM(H661:H663)</f>
        <v>9403</v>
      </c>
      <c r="I664" s="19">
        <f>I660-SUM(I661:I663)</f>
        <v>69583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-17194</v>
      </c>
      <c r="G669" s="18">
        <v>-42986</v>
      </c>
      <c r="H669" s="18">
        <v>-9403</v>
      </c>
      <c r="I669" s="19">
        <f>SUM(F669:H669)</f>
        <v>-69583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Benton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19" sqref="C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Benton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486687</v>
      </c>
      <c r="D5" s="20">
        <f>SUM('DOE25'!L197:L200)+SUM('DOE25'!L215:L218)+SUM('DOE25'!L233:L236)-F5-G5</f>
        <v>486687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21041</v>
      </c>
      <c r="D6" s="20">
        <f>'DOE25'!L202+'DOE25'!L220+'DOE25'!L238-F6-G6</f>
        <v>21041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15506</v>
      </c>
      <c r="D8" s="243"/>
      <c r="E8" s="20">
        <f>'DOE25'!L204+'DOE25'!L222+'DOE25'!L240-F8-G8-D9-D11</f>
        <v>14638</v>
      </c>
      <c r="F8" s="255">
        <f>'DOE25'!J204+'DOE25'!J222+'DOE25'!J240</f>
        <v>0</v>
      </c>
      <c r="G8" s="53">
        <f>'DOE25'!K204+'DOE25'!K222+'DOE25'!K240</f>
        <v>868</v>
      </c>
      <c r="H8" s="259"/>
    </row>
    <row r="9" spans="1:9" x14ac:dyDescent="0.2">
      <c r="A9" s="32">
        <v>2310</v>
      </c>
      <c r="B9" t="s">
        <v>817</v>
      </c>
      <c r="C9" s="245">
        <f t="shared" si="0"/>
        <v>7493</v>
      </c>
      <c r="D9" s="244">
        <v>7493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829</v>
      </c>
      <c r="D10" s="243"/>
      <c r="E10" s="244">
        <v>829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4456</v>
      </c>
      <c r="D11" s="244">
        <v>4456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40338</v>
      </c>
      <c r="D15" s="20">
        <f>'DOE25'!L208+'DOE25'!L226+'DOE25'!L244-F15-G15</f>
        <v>40338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560015</v>
      </c>
      <c r="E33" s="246">
        <f>SUM(E5:E31)</f>
        <v>15467</v>
      </c>
      <c r="F33" s="246">
        <f>SUM(F5:F31)</f>
        <v>0</v>
      </c>
      <c r="G33" s="246">
        <f>SUM(G5:G31)</f>
        <v>868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15467</v>
      </c>
      <c r="E35" s="249"/>
    </row>
    <row r="36" spans="2:8" ht="12" thickTop="1" x14ac:dyDescent="0.2">
      <c r="B36" t="s">
        <v>814</v>
      </c>
      <c r="D36" s="20">
        <f>D33</f>
        <v>560015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105553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38060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2188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107741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38060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6284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6284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12641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38060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88816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101457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38060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107741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38060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449703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38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449720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38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148169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55940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204109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12891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12891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217000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24710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11252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35962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702682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38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356841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108170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19811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1865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486687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21041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27455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40338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88834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575521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E30" sqref="E3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Benton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356841</v>
      </c>
      <c r="D10" s="182">
        <f>ROUND((C10/$C$28)*100,1)</f>
        <v>62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108170</v>
      </c>
      <c r="D11" s="182">
        <f>ROUND((C11/$C$28)*100,1)</f>
        <v>18.8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19811</v>
      </c>
      <c r="D12" s="182">
        <f>ROUND((C12/$C$28)*100,1)</f>
        <v>3.4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1865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21041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27455</v>
      </c>
      <c r="D17" s="182">
        <f t="shared" si="0"/>
        <v>4.8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40338</v>
      </c>
      <c r="D21" s="182">
        <f t="shared" si="0"/>
        <v>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575521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575521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449703</v>
      </c>
      <c r="D35" s="182">
        <f t="shared" ref="D35:D40" si="1">ROUND((C35/$C$41)*100,1)</f>
        <v>64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55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204109</v>
      </c>
      <c r="D37" s="182">
        <f t="shared" si="1"/>
        <v>29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12891</v>
      </c>
      <c r="D38" s="182">
        <f t="shared" si="1"/>
        <v>1.8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35962</v>
      </c>
      <c r="D39" s="182">
        <f t="shared" si="1"/>
        <v>5.0999999999999996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702720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Benton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2017-08-28T12:16:24Z</cp:lastPrinted>
  <dcterms:created xsi:type="dcterms:W3CDTF">1997-12-04T19:04:30Z</dcterms:created>
  <dcterms:modified xsi:type="dcterms:W3CDTF">2017-11-29T17:11:06Z</dcterms:modified>
</cp:coreProperties>
</file>