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E16" i="13" s="1"/>
  <c r="G16" i="13"/>
  <c r="L209" i="1"/>
  <c r="L227" i="1"/>
  <c r="L245" i="1"/>
  <c r="F5" i="13"/>
  <c r="G5" i="13"/>
  <c r="L197" i="1"/>
  <c r="L198" i="1"/>
  <c r="C11" i="10" s="1"/>
  <c r="L199" i="1"/>
  <c r="C111" i="2" s="1"/>
  <c r="L200" i="1"/>
  <c r="L215" i="1"/>
  <c r="L216" i="1"/>
  <c r="L217" i="1"/>
  <c r="L229" i="1" s="1"/>
  <c r="L218" i="1"/>
  <c r="C112" i="2" s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C20" i="10" s="1"/>
  <c r="F15" i="13"/>
  <c r="G15" i="13"/>
  <c r="L208" i="1"/>
  <c r="H647" i="1" s="1"/>
  <c r="L226" i="1"/>
  <c r="L244" i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F29" i="13"/>
  <c r="G29" i="13"/>
  <c r="L358" i="1"/>
  <c r="D29" i="13" s="1"/>
  <c r="C29" i="13" s="1"/>
  <c r="L359" i="1"/>
  <c r="D127" i="2" s="1"/>
  <c r="D128" i="2" s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309" i="1" s="1"/>
  <c r="L296" i="1"/>
  <c r="E110" i="2" s="1"/>
  <c r="L297" i="1"/>
  <c r="E111" i="2" s="1"/>
  <c r="L298" i="1"/>
  <c r="E112" i="2" s="1"/>
  <c r="L300" i="1"/>
  <c r="C15" i="10" s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6" i="10"/>
  <c r="L250" i="1"/>
  <c r="L332" i="1"/>
  <c r="L254" i="1"/>
  <c r="L268" i="1"/>
  <c r="L269" i="1"/>
  <c r="L349" i="1"/>
  <c r="C26" i="10" s="1"/>
  <c r="L350" i="1"/>
  <c r="E143" i="2" s="1"/>
  <c r="I665" i="1"/>
  <c r="I670" i="1"/>
  <c r="G662" i="1"/>
  <c r="H662" i="1"/>
  <c r="I669" i="1"/>
  <c r="C42" i="10"/>
  <c r="L374" i="1"/>
  <c r="F130" i="2" s="1"/>
  <c r="L375" i="1"/>
  <c r="L376" i="1"/>
  <c r="L377" i="1"/>
  <c r="C29" i="10" s="1"/>
  <c r="L378" i="1"/>
  <c r="L379" i="1"/>
  <c r="L380" i="1"/>
  <c r="B2" i="10"/>
  <c r="L344" i="1"/>
  <c r="L345" i="1"/>
  <c r="E135" i="2" s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C18" i="2" s="1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E62" i="2" s="1"/>
  <c r="E63" i="2" s="1"/>
  <c r="C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E81" i="2" s="1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3" i="2"/>
  <c r="E113" i="2"/>
  <c r="C114" i="2"/>
  <c r="D115" i="2"/>
  <c r="F115" i="2"/>
  <c r="G115" i="2"/>
  <c r="C118" i="2"/>
  <c r="C119" i="2"/>
  <c r="C122" i="2"/>
  <c r="C123" i="2"/>
  <c r="C125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K257" i="1" s="1"/>
  <c r="K271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J640" i="1" s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F476" i="1" s="1"/>
  <c r="H622" i="1" s="1"/>
  <c r="J622" i="1" s="1"/>
  <c r="G470" i="1"/>
  <c r="H470" i="1"/>
  <c r="H476" i="1" s="1"/>
  <c r="H624" i="1" s="1"/>
  <c r="J624" i="1" s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L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I571" i="1" s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50" i="1"/>
  <c r="G651" i="1"/>
  <c r="G652" i="1"/>
  <c r="H652" i="1"/>
  <c r="G653" i="1"/>
  <c r="H653" i="1"/>
  <c r="G654" i="1"/>
  <c r="H654" i="1"/>
  <c r="H655" i="1"/>
  <c r="I257" i="1"/>
  <c r="I271" i="1" s="1"/>
  <c r="G257" i="1"/>
  <c r="G271" i="1" s="1"/>
  <c r="A31" i="12"/>
  <c r="D18" i="2"/>
  <c r="C78" i="2"/>
  <c r="D91" i="2"/>
  <c r="D19" i="13"/>
  <c r="C19" i="13" s="1"/>
  <c r="D14" i="13"/>
  <c r="C14" i="13" s="1"/>
  <c r="E13" i="13"/>
  <c r="C13" i="13" s="1"/>
  <c r="K605" i="1"/>
  <c r="G648" i="1" s="1"/>
  <c r="I169" i="1"/>
  <c r="G552" i="1"/>
  <c r="G476" i="1"/>
  <c r="H623" i="1" s="1"/>
  <c r="J623" i="1" s="1"/>
  <c r="G338" i="1"/>
  <c r="G352" i="1" s="1"/>
  <c r="J140" i="1"/>
  <c r="I552" i="1"/>
  <c r="K549" i="1"/>
  <c r="K550" i="1"/>
  <c r="H140" i="1"/>
  <c r="F22" i="13"/>
  <c r="C22" i="13" s="1"/>
  <c r="H192" i="1"/>
  <c r="F552" i="1"/>
  <c r="J655" i="1"/>
  <c r="L570" i="1"/>
  <c r="G545" i="1"/>
  <c r="H545" i="1"/>
  <c r="H552" i="1" l="1"/>
  <c r="K551" i="1"/>
  <c r="K552" i="1" s="1"/>
  <c r="L427" i="1"/>
  <c r="H408" i="1"/>
  <c r="H644" i="1" s="1"/>
  <c r="J644" i="1" s="1"/>
  <c r="G408" i="1"/>
  <c r="H645" i="1" s="1"/>
  <c r="L247" i="1"/>
  <c r="H660" i="1" s="1"/>
  <c r="H664" i="1" s="1"/>
  <c r="C17" i="10"/>
  <c r="C10" i="10"/>
  <c r="D5" i="13"/>
  <c r="C5" i="13" s="1"/>
  <c r="H257" i="1"/>
  <c r="H271" i="1" s="1"/>
  <c r="L211" i="1"/>
  <c r="F660" i="1"/>
  <c r="G645" i="1"/>
  <c r="J645" i="1" s="1"/>
  <c r="F112" i="1"/>
  <c r="J617" i="1"/>
  <c r="C115" i="2"/>
  <c r="L257" i="1"/>
  <c r="L271" i="1" s="1"/>
  <c r="G632" i="1" s="1"/>
  <c r="J632" i="1" s="1"/>
  <c r="J647" i="1"/>
  <c r="C16" i="13"/>
  <c r="L382" i="1"/>
  <c r="G636" i="1" s="1"/>
  <c r="J636" i="1" s="1"/>
  <c r="E109" i="2"/>
  <c r="E115" i="2" s="1"/>
  <c r="D15" i="13"/>
  <c r="C15" i="13" s="1"/>
  <c r="C57" i="2"/>
  <c r="C62" i="2" s="1"/>
  <c r="C63" i="2" s="1"/>
  <c r="F662" i="1"/>
  <c r="I662" i="1" s="1"/>
  <c r="H25" i="13"/>
  <c r="C21" i="10"/>
  <c r="C121" i="2"/>
  <c r="G661" i="1"/>
  <c r="E8" i="13"/>
  <c r="C8" i="13" s="1"/>
  <c r="K338" i="1"/>
  <c r="K352" i="1" s="1"/>
  <c r="H52" i="1"/>
  <c r="H619" i="1" s="1"/>
  <c r="C32" i="10"/>
  <c r="F661" i="1"/>
  <c r="G112" i="1"/>
  <c r="K503" i="1"/>
  <c r="E118" i="2"/>
  <c r="E128" i="2" s="1"/>
  <c r="C13" i="10"/>
  <c r="C12" i="10"/>
  <c r="H112" i="1"/>
  <c r="I452" i="1"/>
  <c r="I461" i="1" s="1"/>
  <c r="H642" i="1" s="1"/>
  <c r="D12" i="13"/>
  <c r="C12" i="13" s="1"/>
  <c r="C35" i="10"/>
  <c r="G649" i="1"/>
  <c r="J649" i="1" s="1"/>
  <c r="J338" i="1"/>
  <c r="J352" i="1" s="1"/>
  <c r="C124" i="2"/>
  <c r="C120" i="2"/>
  <c r="C81" i="2"/>
  <c r="L544" i="1"/>
  <c r="L614" i="1"/>
  <c r="K500" i="1"/>
  <c r="I52" i="1"/>
  <c r="H620" i="1" s="1"/>
  <c r="D145" i="2"/>
  <c r="L529" i="1"/>
  <c r="L545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J642" i="1"/>
  <c r="G571" i="1"/>
  <c r="I434" i="1"/>
  <c r="G434" i="1"/>
  <c r="E104" i="2"/>
  <c r="I663" i="1"/>
  <c r="C27" i="10"/>
  <c r="G635" i="1"/>
  <c r="J635" i="1" s="1"/>
  <c r="H646" i="1" l="1"/>
  <c r="J646" i="1" s="1"/>
  <c r="H672" i="1"/>
  <c r="C6" i="10" s="1"/>
  <c r="H667" i="1"/>
  <c r="I660" i="1"/>
  <c r="I664" i="1" s="1"/>
  <c r="I672" i="1" s="1"/>
  <c r="C7" i="10" s="1"/>
  <c r="C128" i="2"/>
  <c r="C145" i="2" s="1"/>
  <c r="F664" i="1"/>
  <c r="C104" i="2"/>
  <c r="C36" i="10"/>
  <c r="F193" i="1"/>
  <c r="G627" i="1" s="1"/>
  <c r="J627" i="1" s="1"/>
  <c r="C28" i="10"/>
  <c r="D19" i="10" s="1"/>
  <c r="I661" i="1"/>
  <c r="C25" i="13"/>
  <c r="H33" i="13"/>
  <c r="H648" i="1"/>
  <c r="J648" i="1" s="1"/>
  <c r="E33" i="13"/>
  <c r="D35" i="13" s="1"/>
  <c r="D31" i="13"/>
  <c r="C31" i="13" s="1"/>
  <c r="G664" i="1"/>
  <c r="G51" i="2"/>
  <c r="G104" i="2"/>
  <c r="F672" i="1"/>
  <c r="C4" i="10" s="1"/>
  <c r="F667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10" i="10" l="1"/>
  <c r="D20" i="10"/>
  <c r="D18" i="10"/>
  <c r="D21" i="10"/>
  <c r="D13" i="10"/>
  <c r="D12" i="10"/>
  <c r="D16" i="10"/>
  <c r="D25" i="10"/>
  <c r="D26" i="10"/>
  <c r="D22" i="10"/>
  <c r="D11" i="10"/>
  <c r="D24" i="10"/>
  <c r="D17" i="10"/>
  <c r="D23" i="10"/>
  <c r="D27" i="10"/>
  <c r="C30" i="10"/>
  <c r="D15" i="10"/>
  <c r="D33" i="13"/>
  <c r="D36" i="13" s="1"/>
  <c r="G672" i="1"/>
  <c r="C5" i="10" s="1"/>
  <c r="G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<sst xmlns="http://schemas.openxmlformats.org/spreadsheetml/2006/main" count="3955" uniqueCount="913">
  <si>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</si>
  <si>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</si>
  <si>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</si>
  <si>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</si>
  <si>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</si>
  <si>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</si>
  <si>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</si>
  <si>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</si>
  <si>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</si>
  <si>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</si>
  <si>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</si>
  <si>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</si>
  <si>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</si>
  <si>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</si>
  <si>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</si>
  <si>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</si>
  <si>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</si>
  <si>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</si>
  <si>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</si>
  <si>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</si>
  <si>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</si>
  <si>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</si>
  <si>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</si>
  <si>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</si>
  <si>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</si>
  <si>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</si>
  <si>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</si>
  <si>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</si>
  <si>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</si>
  <si>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</si>
  <si>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</si>
  <si>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</si>
  <si>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</si>
  <si>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</si>
  <si>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</si>
  <si>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</si>
  <si>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</si>
  <si>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</si>
  <si>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</si>
  <si>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</si>
  <si>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</si>
  <si>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</si>
  <si>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</si>
  <si>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</si>
  <si>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</si>
  <si>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</si>
  <si>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</si>
  <si>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</si>
  <si>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</si>
  <si>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</si>
  <si>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</si>
  <si>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</si>
  <si>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</si>
  <si>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</si>
  <si>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</si>
  <si>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</si>
  <si>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</si>
  <si>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</si>
  <si>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</si>
  <si>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</si>
  <si>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</si>
  <si>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</si>
  <si>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</si>
  <si>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</si>
  <si>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</si>
  <si>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</si>
  <si>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</si>
  <si>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</si>
  <si>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</si>
  <si>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</si>
  <si>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</si>
  <si>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</si>
  <si>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</si>
  <si>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</si>
  <si>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</si>
  <si>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</si>
  <si>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</si>
  <si>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</si>
  <si>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</si>
  <si>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</si>
  <si>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</si>
  <si>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</si>
  <si>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</si>
  <si>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</si>
  <si>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</si>
  <si>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</si>
  <si>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</si>
  <si>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</si>
  <si>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</si>
  <si>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</si>
  <si>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</si>
  <si>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</si>
  <si>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</si>
  <si>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</si>
  <si>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</si>
  <si>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</si>
  <si>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</si>
  <si>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</si>
  <si>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</si>
  <si>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</si>
  <si>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</si>
  <si>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</si>
  <si>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</si>
  <si>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</si>
  <si>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</si>
  <si>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</si>
  <si>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</si>
  <si>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</si>
  <si>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</si>
  <si>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</si>
  <si>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</si>
  <si>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</si>
  <si>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</si>
  <si>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</si>
  <si>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</si>
  <si>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</si>
  <si>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</si>
  <si>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</si>
  <si>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</si>
  <si>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</si>
  <si>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</si>
  <si>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</si>
  <si>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</si>
  <si>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</si>
  <si>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</si>
  <si>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</si>
  <si>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</si>
  <si>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</si>
  <si>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</si>
  <si>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</si>
  <si>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</si>
  <si>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</si>
  <si>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</si>
  <si>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</si>
  <si>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</si>
  <si>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</si>
  <si>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</si>
  <si>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</si>
  <si>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</si>
  <si>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</si>
  <si>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</si>
  <si>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</si>
  <si>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</si>
  <si>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</si>
  <si>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</si>
  <si>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</si>
  <si>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</si>
  <si>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</si>
  <si>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</si>
  <si>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</si>
  <si>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</si>
  <si>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</si>
  <si>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</si>
  <si>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</si>
  <si>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</si>
  <si>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</si>
  <si>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</si>
  <si>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</si>
  <si>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</si>
  <si>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</si>
  <si>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</si>
  <si>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</si>
  <si>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</si>
  <si>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</si>
  <si>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</si>
  <si>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</si>
  <si>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</si>
  <si>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</si>
  <si>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</si>
  <si>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</si>
  <si>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</si>
  <si>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</si>
  <si>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</si>
  <si>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</si>
  <si>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</si>
  <si>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</si>
  <si>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</si>
  <si>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</si>
  <si>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</si>
  <si>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</si>
  <si>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</si>
  <si>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</si>
  <si>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</si>
  <si>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</si>
  <si>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</si>
  <si>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</si>
  <si>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</si>
  <si>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</si>
  <si>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</si>
  <si>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</si>
  <si>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</si>
  <si>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</si>
  <si>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</si>
  <si>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</si>
  <si>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</si>
  <si>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</si>
  <si>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</si>
  <si>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</si>
  <si>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</si>
  <si>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</si>
  <si>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</si>
  <si>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</si>
  <si>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</si>
  <si>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</si>
  <si>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</si>
  <si>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</si>
  <si>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</si>
  <si>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</si>
  <si>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</si>
  <si>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</si>
  <si>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</si>
  <si>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</si>
  <si>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</si>
  <si>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</si>
  <si>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</si>
  <si>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</si>
  <si>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</si>
  <si>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</si>
  <si>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</si>
  <si>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</si>
  <si>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</si>
  <si>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</si>
  <si>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</si>
  <si>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</si>
  <si>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</si>
  <si>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</si>
  <si>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</si>
  <si>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</si>
  <si>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</si>
  <si>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</si>
  <si>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</si>
  <si>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</si>
  <si>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</si>
  <si>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</si>
  <si>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</si>
  <si>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</si>
  <si>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</si>
  <si>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</si>
  <si>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</si>
  <si>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</si>
  <si>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</si>
  <si>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</si>
  <si>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</si>
  <si>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</si>
  <si>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</si>
  <si>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</si>
  <si>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</si>
  <si>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</si>
  <si>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</si>
  <si>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</si>
  <si>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</si>
  <si>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</si>
  <si>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</si>
  <si>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</si>
  <si>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</si>
  <si>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</si>
  <si>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</si>
  <si>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</si>
  <si>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</si>
  <si>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</si>
  <si>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</si>
  <si>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</si>
  <si>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</si>
  <si>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</si>
  <si>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</si>
  <si>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</si>
  <si>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</si>
  <si>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</si>
  <si>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</si>
  <si>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</si>
  <si>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</si>
  <si>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</si>
  <si>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</si>
  <si>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</si>
  <si>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</si>
  <si>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</si>
  <si>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</si>
  <si>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</si>
  <si>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</si>
  <si>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</si>
  <si>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</si>
  <si>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</si>
  <si>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</si>
  <si>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</si>
  <si>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</si>
  <si>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</si>
  <si>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</si>
  <si>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</si>
  <si>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</si>
  <si>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</si>
  <si>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</si>
  <si>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</si>
  <si>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</si>
  <si>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</si>
  <si>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</si>
  <si>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</si>
  <si>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</si>
  <si>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</si>
  <si>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</si>
  <si>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</si>
  <si>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</si>
  <si>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</si>
  <si>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</si>
  <si>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</si>
  <si>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</si>
  <si>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</si>
  <si>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</si>
  <si>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</si>
  <si>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</si>
  <si>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</si>
  <si>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</si>
  <si>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</si>
  <si>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</si>
  <si>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</si>
  <si>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</si>
  <si>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</si>
  <si>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</si>
  <si>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</si>
  <si>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</si>
  <si>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</si>
  <si>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</si>
  <si>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</si>
  <si>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</si>
  <si>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</si>
  <si>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</si>
  <si>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</si>
  <si>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</si>
  <si>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</si>
  <si>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</si>
  <si>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</si>
  <si>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</si>
  <si>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</si>
  <si>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</si>
  <si>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</si>
  <si>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</si>
  <si>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</si>
  <si>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</si>
  <si>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</si>
  <si>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</si>
  <si>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</si>
  <si>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</si>
  <si>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</si>
  <si>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</si>
  <si>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</si>
  <si>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</si>
  <si>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</si>
  <si>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</si>
  <si>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</si>
  <si>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</si>
  <si>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</si>
  <si>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</si>
  <si>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</si>
  <si>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</si>
  <si>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</si>
  <si>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</si>
  <si>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</si>
  <si>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</si>
  <si>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</si>
  <si>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</si>
  <si>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</si>
  <si>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</si>
  <si>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</si>
  <si>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</si>
  <si>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</si>
  <si>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</si>
  <si>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</si>
  <si>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</si>
  <si>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</si>
  <si>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</si>
  <si>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</si>
  <si>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</si>
  <si>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</si>
  <si>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</si>
  <si>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</si>
  <si>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</si>
  <si>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</si>
  <si>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</si>
  <si>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</si>
  <si>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</si>
  <si>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</si>
  <si>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</si>
  <si>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</si>
  <si>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</si>
  <si>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</si>
  <si>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</si>
  <si>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</si>
  <si>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</si>
  <si>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</si>
  <si>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</si>
  <si>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</si>
  <si>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</si>
  <si>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</si>
  <si>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</si>
  <si>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</si>
  <si>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</si>
  <si>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</si>
  <si>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</si>
  <si>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</si>
  <si>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</si>
  <si>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</si>
  <si>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</si>
  <si>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</si>
  <si>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</si>
  <si>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</si>
  <si>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</si>
  <si>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</si>
  <si>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</si>
  <si>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</si>
  <si>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</si>
  <si>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</si>
  <si>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</si>
  <si>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</si>
  <si>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</si>
  <si>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</si>
  <si>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</si>
  <si>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</si>
  <si>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</si>
  <si>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</si>
  <si>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</si>
  <si>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</si>
  <si>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</si>
  <si>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</si>
  <si>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</si>
  <si>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</si>
  <si>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</si>
  <si>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</si>
  <si>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</si>
  <si>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</si>
  <si>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</si>
  <si>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</si>
  <si>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</si>
  <si>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</si>
  <si>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</si>
  <si>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</si>
  <si>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</si>
  <si>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</si>
  <si>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</si>
  <si>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</si>
  <si>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</si>
  <si>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</si>
  <si>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</si>
  <si>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</si>
  <si>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</si>
  <si>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</si>
  <si>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</si>
  <si>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</si>
  <si>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</si>
  <si>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</si>
  <si>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</si>
  <si>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</si>
  <si>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</si>
  <si>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</si>
  <si>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</si>
  <si>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</si>
  <si>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</si>
  <si>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</si>
  <si>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</si>
  <si>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</si>
  <si>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</si>
  <si>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</si>
  <si>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</si>
  <si>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</si>
  <si>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</si>
  <si>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</si>
  <si>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</si>
  <si>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</si>
  <si>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</si>
  <si>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</si>
  <si>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</si>
  <si>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</si>
  <si>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</si>
  <si>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</si>
  <si>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</si>
  <si>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</si>
  <si>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</si>
  <si>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</si>
  <si>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</si>
  <si>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</si>
  <si>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</si>
  <si>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</si>
  <si>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</si>
  <si>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</si>
  <si>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</si>
  <si>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</si>
  <si>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</si>
  <si>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</si>
  <si>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</si>
  <si>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</si>
  <si>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</si>
  <si>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</si>
  <si>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</si>
  <si>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</si>
  <si>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</si>
  <si>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</si>
  <si>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</si>
  <si>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</si>
  <si>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</si>
  <si>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</si>
  <si>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</si>
  <si>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</si>
  <si>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</si>
  <si>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</si>
  <si>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</si>
  <si>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</si>
  <si>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</si>
  <si>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</si>
  <si>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</si>
  <si>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</si>
  <si>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</si>
  <si>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</si>
  <si>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</si>
  <si>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</si>
  <si>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</si>
  <si>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</si>
  <si>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</si>
  <si>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</si>
  <si>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</si>
  <si>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</si>
  <si>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</si>
  <si>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</si>
  <si>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</si>
  <si>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</si>
  <si>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</si>
  <si>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</si>
  <si>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</si>
  <si>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</si>
  <si>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</si>
  <si>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</si>
  <si>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</si>
  <si>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</si>
  <si>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</si>
  <si>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</si>
  <si>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</si>
  <si>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</si>
  <si>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</si>
  <si>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</si>
  <si>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</si>
  <si>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</si>
  <si>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</si>
  <si>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</si>
  <si>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</si>
  <si>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</si>
  <si>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</si>
  <si>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</si>
  <si>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</si>
  <si>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</si>
  <si>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</si>
  <si>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</si>
  <si>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</si>
  <si>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</si>
  <si>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</si>
  <si>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</si>
  <si>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</si>
  <si>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</si>
  <si>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</si>
  <si>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</si>
  <si>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</si>
  <si>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</si>
  <si>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</si>
  <si>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</si>
  <si>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</si>
  <si>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</si>
  <si>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</si>
  <si>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</si>
  <si>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</si>
  <si>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</si>
  <si>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</si>
  <si>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</si>
  <si>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</si>
  <si>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</si>
  <si>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</si>
  <si>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</si>
  <si>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</si>
  <si>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</si>
  <si>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</si>
  <si>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</si>
  <si>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</si>
  <si>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</si>
  <si>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</si>
  <si>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</si>
  <si>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</si>
  <si>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</si>
  <si>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</si>
  <si>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</si>
  <si>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</si>
  <si>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</si>
  <si>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</si>
  <si>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</si>
  <si>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</si>
  <si>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</si>
  <si>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</si>
  <si>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</si>
  <si>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</si>
  <si>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</si>
  <si>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</si>
  <si>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</si>
  <si>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</si>
  <si>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</si>
  <si>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</si>
  <si>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</si>
  <si>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</si>
  <si>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</si>
  <si>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</si>
  <si>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</si>
  <si>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</si>
  <si>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</si>
  <si>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</si>
  <si>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</si>
  <si>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</si>
  <si>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</si>
  <si>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</si>
  <si>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</si>
  <si>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</si>
  <si>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</si>
  <si>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</si>
  <si>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</si>
  <si>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</si>
  <si>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</si>
  <si>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</si>
  <si>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</si>
  <si>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</si>
  <si>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</si>
  <si>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</si>
  <si>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</si>
  <si>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</si>
  <si>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</si>
  <si>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</si>
  <si>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</si>
  <si>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</si>
  <si>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</si>
  <si>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</si>
  <si>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</si>
  <si>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</si>
  <si>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</si>
  <si>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</si>
  <si>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</si>
  <si>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</si>
  <si>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</si>
  <si>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</si>
  <si>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</si>
  <si>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</si>
  <si>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</si>
  <si>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</si>
  <si>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</si>
  <si>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</si>
  <si>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</si>
  <si>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</si>
  <si>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</si>
  <si>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</si>
  <si>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</si>
  <si>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</si>
  <si>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</si>
  <si>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</si>
  <si>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</si>
  <si>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</si>
  <si>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</si>
  <si>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</si>
  <si>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</si>
  <si>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</si>
  <si>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</si>
  <si>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</si>
  <si>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</si>
  <si>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</si>
  <si>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</si>
  <si>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</si>
  <si>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</si>
  <si>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</si>
  <si>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</si>
  <si>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</si>
  <si>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</si>
  <si>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</si>
  <si>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</si>
  <si>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</si>
  <si>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</si>
  <si>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</si>
  <si>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</si>
  <si>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</si>
  <si>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</si>
  <si>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</si>
  <si>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</si>
  <si>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</si>
  <si>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</si>
  <si>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</si>
  <si>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</si>
  <si>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</si>
  <si>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</si>
  <si>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</si>
  <si>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</si>
  <si>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</si>
  <si>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</si>
  <si>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</si>
  <si>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</si>
  <si>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</si>
  <si>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</si>
  <si>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</si>
  <si>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</si>
  <si>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</si>
  <si>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</si>
  <si>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</si>
  <si>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</si>
  <si>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</si>
  <si>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</si>
  <si>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</si>
  <si>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</si>
  <si>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</si>
  <si>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</si>
  <si>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</si>
  <si>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</si>
  <si>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</si>
  <si>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</si>
  <si>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</si>
  <si>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</si>
  <si>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</si>
  <si>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</si>
  <si>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</si>
  <si>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</si>
  <si>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</si>
  <si>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</si>
  <si>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</si>
  <si>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</si>
  <si>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</si>
  <si>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</si>
  <si>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</si>
  <si>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</si>
  <si>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</si>
  <si>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</si>
  <si>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</si>
  <si>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</si>
  <si>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</si>
  <si>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</si>
  <si>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</si>
  <si>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</si>
  <si>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</si>
  <si>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</si>
  <si>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</si>
  <si>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</si>
  <si>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</si>
  <si>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</si>
  <si>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</si>
  <si>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</si>
  <si>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</si>
  <si>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</si>
  <si>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</si>
  <si>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</si>
  <si>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</si>
  <si>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</si>
  <si>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</si>
  <si>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</si>
  <si>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</si>
  <si>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</si>
  <si>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</si>
  <si>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</si>
  <si>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</si>
  <si>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</si>
  <si>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</si>
  <si>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</si>
  <si>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</si>
  <si>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</si>
  <si>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</si>
  <si>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</si>
  <si>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</si>
  <si>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</si>
  <si>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</si>
  <si>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</si>
  <si>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</si>
  <si>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</si>
  <si>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</si>
  <si>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</si>
  <si>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</si>
  <si>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</si>
  <si>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</si>
  <si>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</si>
  <si>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</si>
  <si>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</si>
  <si>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</si>
  <si>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</si>
  <si>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</si>
  <si>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</si>
  <si>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</si>
  <si>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</si>
  <si>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</si>
  <si>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</si>
  <si>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</si>
  <si>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</si>
  <si>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</si>
  <si>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</si>
  <si>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</si>
  <si>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</si>
  <si>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</si>
  <si>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</si>
  <si>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</si>
  <si>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</si>
  <si>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</si>
  <si>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</si>
  <si>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</si>
  <si>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</si>
  <si>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</si>
  <si>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</si>
  <si>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</si>
  <si>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</si>
  <si>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</si>
  <si>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</si>
  <si>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</si>
  <si>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</si>
  <si>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</si>
  <si>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</si>
  <si>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</si>
  <si>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</si>
  <si>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</si>
  <si>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</si>
  <si>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</si>
  <si>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</si>
  <si>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</si>
  <si>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</si>
  <si>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</si>
  <si>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</si>
  <si>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</si>
  <si>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</si>
  <si>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</si>
  <si>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</si>
  <si>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</si>
  <si>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</si>
  <si>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</si>
  <si>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</si>
  <si>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</si>
  <si>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</si>
  <si>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</si>
  <si>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</si>
  <si>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</si>
  <si>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</si>
  <si>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</si>
  <si>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</si>
  <si>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</si>
  <si>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</si>
  <si>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</si>
  <si>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</si>
  <si>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</si>
  <si>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</si>
  <si>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</si>
  <si>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</si>
  <si>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</si>
  <si>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</si>
  <si>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</si>
  <si>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</si>
  <si>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</si>
  <si>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</si>
  <si>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</si>
  <si>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</si>
  <si>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</si>
  <si>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</si>
  <si>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</si>
  <si>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</si>
  <si>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</si>
  <si>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</si>
  <si>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</si>
  <si>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</si>
  <si>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</si>
  <si>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</si>
  <si>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</si>
  <si>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</si>
  <si>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</si>
  <si>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</si>
  <si>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</si>
  <si>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</si>
  <si>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</si>
  <si>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</si>
  <si>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</si>
  <si>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</si>
  <si>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</si>
  <si>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</si>
  <si>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</si>
  <si>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</si>
  <si>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</si>
  <si>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</si>
  <si>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</si>
  <si>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</si>
  <si>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</si>
  <si>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</si>
  <si>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</si>
  <si>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</si>
  <si>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</si>
  <si>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</si>
  <si>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</si>
  <si>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</si>
  <si>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</si>
  <si>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</si>
  <si>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</si>
  <si>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</si>
  <si>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</si>
  <si>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</si>
  <si>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</si>
  <si>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</si>
  <si>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</si>
  <si>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</si>
  <si>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</si>
  <si>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</si>
  <si>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</si>
  <si>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</si>
  <si>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</si>
  <si>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</si>
  <si>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</si>
  <si>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</si>
  <si>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</si>
  <si>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</si>
  <si>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</si>
  <si>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</si>
  <si>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</si>
  <si>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</si>
  <si>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</si>
  <si>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</si>
  <si>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</si>
  <si>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</si>
  <si>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HARTS LOCATION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</si>
</sst>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236</v>
      </c>
      <c r="C2" s="21">
        <v>236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4316.1899999999996</v>
      </c>
      <c r="G9" s="18"/>
      <c r="H9" s="18"/>
      <c r="I9" s="18"/>
      <c r="J9" s="67">
        <f>SUM(I439)</f>
        <v>117518.1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4316.1899999999996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117518.1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50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2564.85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2614.85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889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117518.1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812.34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1701.3400000000001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117518.1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4316.1900000000005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117518.1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730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0.99</v>
      </c>
      <c r="G96" s="18"/>
      <c r="H96" s="18"/>
      <c r="I96" s="18"/>
      <c r="J96" s="18">
        <v>56.61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/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/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0.99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56.61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730.99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56.61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0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34832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34832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34832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2794.88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2794.88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6500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6500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6500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38357.869999999995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6556.61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>
        <v>0</v>
      </c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>
        <v>0</v>
      </c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0</v>
      </c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27975</v>
      </c>
      <c r="I233" s="18"/>
      <c r="J233" s="18"/>
      <c r="K233" s="18"/>
      <c r="L233" s="19">
        <f>SUM(F233:K233)</f>
        <v>27975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>
        <v>5267.5</v>
      </c>
      <c r="I240" s="18"/>
      <c r="J240" s="18"/>
      <c r="K240" s="18"/>
      <c r="L240" s="19">
        <f t="shared" si="4"/>
        <v>5267.5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180</v>
      </c>
      <c r="I244" s="18"/>
      <c r="J244" s="18"/>
      <c r="K244" s="18"/>
      <c r="L244" s="19">
        <f t="shared" si="4"/>
        <v>180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33422.5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33422.5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33422.5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33422.5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6500</v>
      </c>
      <c r="L266" s="19">
        <f t="shared" si="9"/>
        <v>6500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6500</v>
      </c>
      <c r="L270" s="41">
        <f t="shared" si="9"/>
        <v>6500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33422.5</v>
      </c>
      <c r="I271" s="42">
        <f t="shared" si="11"/>
        <v>0</v>
      </c>
      <c r="J271" s="42">
        <f t="shared" si="11"/>
        <v>0</v>
      </c>
      <c r="K271" s="42">
        <f t="shared" si="11"/>
        <v>6500</v>
      </c>
      <c r="L271" s="42">
        <f t="shared" si="11"/>
        <v>39922.5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1500</v>
      </c>
      <c r="H397" s="18">
        <v>17.96</v>
      </c>
      <c r="I397" s="18"/>
      <c r="J397" s="24" t="s">
        <v>288</v>
      </c>
      <c r="K397" s="24" t="s">
        <v>288</v>
      </c>
      <c r="L397" s="56">
        <f t="shared" si="26"/>
        <v>1517.96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>
        <v>5000</v>
      </c>
      <c r="H398" s="18">
        <v>38.65</v>
      </c>
      <c r="I398" s="18"/>
      <c r="J398" s="24" t="s">
        <v>288</v>
      </c>
      <c r="K398" s="24" t="s">
        <v>288</v>
      </c>
      <c r="L398" s="56">
        <f t="shared" si="26"/>
        <v>5038.6499999999996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6500</v>
      </c>
      <c r="H401" s="47">
        <f>SUM(H395:H400)</f>
        <v>56.61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6556.61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6500</v>
      </c>
      <c r="H408" s="47">
        <f>H393+H401+H407</f>
        <v>56.61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6556.61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117518.1</v>
      </c>
      <c r="H439" s="18"/>
      <c r="I439" s="56">
        <f t="shared" ref="I439:I445" si="33">SUM(F439:H439)</f>
        <v>117518.1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117518.1</v>
      </c>
      <c r="H446" s="13">
        <f>SUM(H439:H445)</f>
        <v>0</v>
      </c>
      <c r="I446" s="13">
        <f>SUM(I439:I445)</f>
        <v>117518.1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117518.1</v>
      </c>
      <c r="H459" s="18"/>
      <c r="I459" s="56">
        <f t="shared" si="34"/>
        <v>117518.1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117518.1</v>
      </c>
      <c r="H460" s="83">
        <f>SUM(H454:H459)</f>
        <v>0</v>
      </c>
      <c r="I460" s="83">
        <f>SUM(I454:I459)</f>
        <v>117518.1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117518.1</v>
      </c>
      <c r="H461" s="42">
        <f>H452+H460</f>
        <v>0</v>
      </c>
      <c r="I461" s="42">
        <f>I452+I460</f>
        <v>117518.1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3265.97</v>
      </c>
      <c r="G465" s="18"/>
      <c r="H465" s="18"/>
      <c r="I465" s="18"/>
      <c r="J465" s="18">
        <v>110961.49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38357.870000000003</v>
      </c>
      <c r="G468" s="18"/>
      <c r="H468" s="18"/>
      <c r="I468" s="18"/>
      <c r="J468" s="18">
        <v>6556.61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38357.870000000003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6556.61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39922.5</v>
      </c>
      <c r="G472" s="18"/>
      <c r="H472" s="18"/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39922.5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1701.3400000000038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117518.1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580.32000000000005</v>
      </c>
      <c r="I533" s="18"/>
      <c r="J533" s="18"/>
      <c r="K533" s="18"/>
      <c r="L533" s="88">
        <f>SUM(F533:K533)</f>
        <v>580.32000000000005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580.32000000000005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580.32000000000005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580.32000000000005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580.32000000000005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580.32000000000005</v>
      </c>
      <c r="I551" s="87">
        <f>L538</f>
        <v>0</v>
      </c>
      <c r="J551" s="87">
        <f>L543</f>
        <v>0</v>
      </c>
      <c r="K551" s="87">
        <f>SUM(F551:J551)</f>
        <v>580.32000000000005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580.32000000000005</v>
      </c>
      <c r="I552" s="89">
        <f t="shared" si="42"/>
        <v>0</v>
      </c>
      <c r="J552" s="89">
        <f t="shared" si="42"/>
        <v>0</v>
      </c>
      <c r="K552" s="89">
        <f t="shared" si="42"/>
        <v>580.32000000000005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27975</v>
      </c>
      <c r="I575" s="87">
        <f>SUM(F575:H575)</f>
        <v>27975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/>
      <c r="J591" s="18">
        <v>180</v>
      </c>
      <c r="K591" s="104">
        <f t="shared" ref="K591:K597" si="48">SUM(H591:J591)</f>
        <v>180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180</v>
      </c>
      <c r="K598" s="108">
        <f>SUM(K591:K597)</f>
        <v>180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4316.1899999999996</v>
      </c>
      <c r="H617" s="109">
        <f>SUM(F52)</f>
        <v>4316.1900000000005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117518.1</v>
      </c>
      <c r="H621" s="109">
        <f>SUM(J52)</f>
        <v>117518.1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1701.3400000000001</v>
      </c>
      <c r="H622" s="109">
        <f>F476</f>
        <v>1701.3400000000038</v>
      </c>
      <c r="I622" s="121" t="s">
        <v>101</v>
      </c>
      <c r="J622" s="109">
        <f t="shared" ref="J622:J655" si="50">G622-H622</f>
        <v>-3.637978807091713E-12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117518.1</v>
      </c>
      <c r="H626" s="109">
        <f>J476</f>
        <v>117518.1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38357.869999999995</v>
      </c>
      <c r="H627" s="104">
        <f>SUM(F468)</f>
        <v>38357.870000000003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6556.61</v>
      </c>
      <c r="H631" s="104">
        <f>SUM(J468)</f>
        <v>6556.61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39922.5</v>
      </c>
      <c r="H632" s="104">
        <f>SUM(F472)</f>
        <v>39922.5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6556.61</v>
      </c>
      <c r="H637" s="164">
        <f>SUM(J468)</f>
        <v>6556.61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117518.1</v>
      </c>
      <c r="H640" s="104">
        <f>SUM(G461)</f>
        <v>117518.1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117518.1</v>
      </c>
      <c r="H642" s="104">
        <f>SUM(I461)</f>
        <v>117518.1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56.61</v>
      </c>
      <c r="H644" s="104">
        <f>H408</f>
        <v>56.61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6500</v>
      </c>
      <c r="H645" s="104">
        <f>G408</f>
        <v>6500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6556.61</v>
      </c>
      <c r="H646" s="104">
        <f>L408</f>
        <v>6556.61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180</v>
      </c>
      <c r="H647" s="104">
        <f>L208+L226+L244</f>
        <v>180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180</v>
      </c>
      <c r="H651" s="104">
        <f>J598</f>
        <v>180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6500</v>
      </c>
      <c r="H655" s="104">
        <f>K266+K347</f>
        <v>6500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33422.5</v>
      </c>
      <c r="I660" s="19">
        <f>SUM(F660:H660)</f>
        <v>33422.5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180</v>
      </c>
      <c r="I662" s="19">
        <f>SUM(F662:H662)</f>
        <v>180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27975</v>
      </c>
      <c r="I663" s="19">
        <f>SUM(F663:H663)</f>
        <v>27975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5267.5</v>
      </c>
      <c r="I664" s="19">
        <f>I660-SUM(I661:I663)</f>
        <v>5267.5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-5267.5</v>
      </c>
      <c r="I669" s="19">
        <f>SUM(F669:H669)</f>
        <v>-5267.5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HARTS LOCATION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HARTS LOCATION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27975</v>
      </c>
      <c r="D5" s="20">
        <f>SUM('DOE25'!L197:L200)+SUM('DOE25'!L215:L218)+SUM('DOE25'!L233:L236)-F5-G5</f>
        <v>27975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3413.62</v>
      </c>
      <c r="D8" s="243"/>
      <c r="E8" s="20">
        <f>'DOE25'!L204+'DOE25'!L222+'DOE25'!L240-F8-G8-D9-D11</f>
        <v>3413.62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919.5</v>
      </c>
      <c r="D9" s="244">
        <v>919.5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1000</v>
      </c>
      <c r="D10" s="243"/>
      <c r="E10" s="244">
        <v>1000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934.38</v>
      </c>
      <c r="D11" s="244">
        <v>934.38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180</v>
      </c>
      <c r="D15" s="20">
        <f>'DOE25'!L208+'DOE25'!L226+'DOE25'!L244-F15-G15</f>
        <v>180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30008.880000000001</v>
      </c>
      <c r="E33" s="246">
        <f>SUM(E5:E31)</f>
        <v>4413.62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4413.62</v>
      </c>
      <c r="E35" s="249"/>
    </row>
    <row r="36" spans="2:8" ht="12" thickTop="1" x14ac:dyDescent="0.2">
      <c r="B36" t="s">
        <v>814</v>
      </c>
      <c r="D36" s="20">
        <f>D33</f>
        <v>30008.880000000001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HARTS LOCATION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4316.1899999999996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117518.1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4316.1899999999996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117518.1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2564.85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2614.85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889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117518.1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812.34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1701.3400000000001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117518.1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4316.1900000000005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117518.1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56.61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0.99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56.61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730.99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56.61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34832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34832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34832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2794.88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2794.88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6500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6500</v>
      </c>
    </row>
    <row r="104" spans="1:7" ht="12.75" thickTop="1" thickBot="1" x14ac:dyDescent="0.25">
      <c r="A104" s="33" t="s">
        <v>764</v>
      </c>
      <c r="C104" s="86">
        <f>C63+C81+C91+C103</f>
        <v>38357.869999999995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6556.61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27975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27975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5267.5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180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0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5447.5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6556.61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-56.609999999999673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6500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39922.5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HARTS LOCATION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27975</v>
      </c>
      <c r="D10" s="182">
        <f>ROUND((C10/$C$28)*100,1)</f>
        <v>83.7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5268</v>
      </c>
      <c r="D17" s="182">
        <f t="shared" si="0"/>
        <v>15.8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180</v>
      </c>
      <c r="D21" s="182">
        <f t="shared" si="0"/>
        <v>0.5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722</v>
      </c>
      <c r="C28" s="180">
        <f>SUM(C10:C27)</f>
        <v>33423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33423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730</v>
      </c>
      <c r="D35" s="182">
        <f t="shared" ref="D35:D40" si="1">ROUND((C35/$C$41)*100,1)</f>
        <v>1.9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57.600000000000023</v>
      </c>
      <c r="D36" s="182">
        <f t="shared" si="1"/>
        <v>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34832</v>
      </c>
      <c r="D37" s="182">
        <f t="shared" si="1"/>
        <v>90.7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2795</v>
      </c>
      <c r="D39" s="182">
        <f t="shared" si="1"/>
        <v>7.3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38414.6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HARTS LOCATION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2017-09-11T21:13:26Z</cp:lastPrinted>
  <dcterms:created xsi:type="dcterms:W3CDTF">1997-12-04T19:04:30Z</dcterms:created>
  <dcterms:modified xsi:type="dcterms:W3CDTF">2017-11-29T17:27:22Z</dcterms:modified>
</cp:coreProperties>
</file>