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 activeTab="3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J640" i="1" s="1"/>
  <c r="H640" i="1"/>
  <c r="G641" i="1"/>
  <c r="H641" i="1"/>
  <c r="G642" i="1"/>
  <c r="G643" i="1"/>
  <c r="H643" i="1"/>
  <c r="G644" i="1"/>
  <c r="H644" i="1"/>
  <c r="G645" i="1"/>
  <c r="H645" i="1"/>
  <c r="G649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L309" i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F112" i="1" l="1"/>
  <c r="C62" i="2"/>
  <c r="J649" i="1"/>
  <c r="I460" i="1"/>
  <c r="I461" i="1" s="1"/>
  <c r="H642" i="1" s="1"/>
  <c r="J642" i="1" s="1"/>
  <c r="C17" i="10"/>
  <c r="C124" i="2"/>
  <c r="C120" i="2"/>
  <c r="L247" i="1"/>
  <c r="E8" i="13"/>
  <c r="C8" i="13" s="1"/>
  <c r="L229" i="1"/>
  <c r="G660" i="1" s="1"/>
  <c r="G664" i="1" s="1"/>
  <c r="G667" i="1" s="1"/>
  <c r="H257" i="1"/>
  <c r="H271" i="1" s="1"/>
  <c r="C21" i="10"/>
  <c r="D15" i="13"/>
  <c r="C15" i="13" s="1"/>
  <c r="H647" i="1"/>
  <c r="J647" i="1" s="1"/>
  <c r="F662" i="1"/>
  <c r="I662" i="1" s="1"/>
  <c r="L211" i="1"/>
  <c r="H660" i="1"/>
  <c r="H664" i="1" s="1"/>
  <c r="H667" i="1" s="1"/>
  <c r="C10" i="10"/>
  <c r="C109" i="2"/>
  <c r="C115" i="2" s="1"/>
  <c r="F660" i="1"/>
  <c r="D5" i="13"/>
  <c r="C5" i="13" s="1"/>
  <c r="C56" i="2"/>
  <c r="C63" i="2" s="1"/>
  <c r="C104" i="2" s="1"/>
  <c r="C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C128" i="2" l="1"/>
  <c r="C145" i="2" s="1"/>
  <c r="L257" i="1"/>
  <c r="L271" i="1" s="1"/>
  <c r="G632" i="1" s="1"/>
  <c r="J632" i="1" s="1"/>
  <c r="E33" i="13"/>
  <c r="D35" i="13" s="1"/>
  <c r="H672" i="1"/>
  <c r="C6" i="10" s="1"/>
  <c r="G672" i="1"/>
  <c r="C5" i="10" s="1"/>
  <c r="F664" i="1"/>
  <c r="F672" i="1" s="1"/>
  <c r="C4" i="10" s="1"/>
  <c r="I660" i="1"/>
  <c r="I664" i="1" s="1"/>
  <c r="I672" i="1" s="1"/>
  <c r="C7" i="10" s="1"/>
  <c r="C28" i="10"/>
  <c r="D22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7" i="1" l="1"/>
  <c r="D27" i="10"/>
  <c r="D10" i="10"/>
  <c r="D16" i="10"/>
  <c r="C30" i="10"/>
  <c r="D26" i="10"/>
  <c r="D24" i="10"/>
  <c r="D17" i="10"/>
  <c r="D23" i="10"/>
  <c r="D18" i="10"/>
  <c r="D12" i="10"/>
  <c r="D20" i="10"/>
  <c r="D15" i="10"/>
  <c r="D25" i="10"/>
  <c r="D19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<sst xmlns="http://schemas.openxmlformats.org/spreadsheetml/2006/main" count="3955" uniqueCount="913">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</sst>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59" sqref="F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579</v>
      </c>
      <c r="C2" s="21">
        <v>579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126837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49623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126837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49623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49623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126837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126837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49623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126837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49623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159860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159860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258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258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160118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75179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59468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134647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134647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294765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84490</v>
      </c>
      <c r="I197" s="18"/>
      <c r="J197" s="18"/>
      <c r="K197" s="18"/>
      <c r="L197" s="19">
        <f>SUM(F197:K197)</f>
        <v>84490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5527</v>
      </c>
      <c r="I204" s="18"/>
      <c r="J204" s="18"/>
      <c r="K204" s="18"/>
      <c r="L204" s="19">
        <f t="shared" si="0"/>
        <v>5527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2983</v>
      </c>
      <c r="I208" s="18"/>
      <c r="J208" s="18"/>
      <c r="K208" s="18"/>
      <c r="L208" s="19">
        <f t="shared" si="0"/>
        <v>2983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93000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93000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75034</v>
      </c>
      <c r="I215" s="18"/>
      <c r="J215" s="18"/>
      <c r="K215" s="18"/>
      <c r="L215" s="19">
        <f>SUM(F215:K215)</f>
        <v>75034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4917</v>
      </c>
      <c r="I222" s="18"/>
      <c r="J222" s="18"/>
      <c r="K222" s="18"/>
      <c r="L222" s="19">
        <f t="shared" si="2"/>
        <v>4917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2654</v>
      </c>
      <c r="I226" s="18"/>
      <c r="J226" s="18"/>
      <c r="K226" s="18"/>
      <c r="L226" s="19">
        <f t="shared" si="2"/>
        <v>2654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82605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82605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74406</v>
      </c>
      <c r="I233" s="18"/>
      <c r="J233" s="18"/>
      <c r="K233" s="18"/>
      <c r="L233" s="19">
        <f>SUM(F233:K233)</f>
        <v>74406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5160</v>
      </c>
      <c r="I240" s="18"/>
      <c r="J240" s="18"/>
      <c r="K240" s="18"/>
      <c r="L240" s="19">
        <f t="shared" si="4"/>
        <v>5160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2785</v>
      </c>
      <c r="I244" s="18"/>
      <c r="J244" s="18"/>
      <c r="K244" s="18"/>
      <c r="L244" s="19">
        <f t="shared" si="4"/>
        <v>2785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82351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82351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257956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257956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257956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257956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49623</v>
      </c>
      <c r="H440" s="18"/>
      <c r="I440" s="56">
        <f t="shared" si="33"/>
        <v>49623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49623</v>
      </c>
      <c r="H446" s="13">
        <f>SUM(H439:H445)</f>
        <v>0</v>
      </c>
      <c r="I446" s="13">
        <f>SUM(I439:I445)</f>
        <v>49623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49623</v>
      </c>
      <c r="H459" s="18"/>
      <c r="I459" s="56">
        <f t="shared" si="34"/>
        <v>49623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49623</v>
      </c>
      <c r="H460" s="83">
        <f>SUM(H454:H459)</f>
        <v>0</v>
      </c>
      <c r="I460" s="83">
        <f>SUM(I454:I459)</f>
        <v>49623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49623</v>
      </c>
      <c r="H461" s="42">
        <f>H452+H460</f>
        <v>0</v>
      </c>
      <c r="I461" s="42">
        <f>I452+I460</f>
        <v>49623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90028</v>
      </c>
      <c r="G465" s="18"/>
      <c r="H465" s="18"/>
      <c r="I465" s="18"/>
      <c r="J465" s="18">
        <v>49623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294765</v>
      </c>
      <c r="G468" s="18"/>
      <c r="H468" s="18"/>
      <c r="I468" s="18"/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294765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257956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257956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126837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49623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84490</v>
      </c>
      <c r="G575" s="18">
        <v>75034</v>
      </c>
      <c r="H575" s="18">
        <v>74406</v>
      </c>
      <c r="I575" s="87">
        <f>SUM(F575:H575)</f>
        <v>233930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2983</v>
      </c>
      <c r="I591" s="18">
        <v>2654</v>
      </c>
      <c r="J591" s="18">
        <v>2785</v>
      </c>
      <c r="K591" s="104">
        <f t="shared" ref="K591:K597" si="48">SUM(H591:J591)</f>
        <v>8422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2983</v>
      </c>
      <c r="I598" s="108">
        <f>SUM(I591:I597)</f>
        <v>2654</v>
      </c>
      <c r="J598" s="108">
        <f>SUM(J591:J597)</f>
        <v>2785</v>
      </c>
      <c r="K598" s="108">
        <f>SUM(K591:K597)</f>
        <v>8422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126837</v>
      </c>
      <c r="H617" s="109">
        <f>SUM(F52)</f>
        <v>126837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49623</v>
      </c>
      <c r="H621" s="109">
        <f>SUM(J52)</f>
        <v>49623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126837</v>
      </c>
      <c r="H622" s="109">
        <f>F476</f>
        <v>126837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49623</v>
      </c>
      <c r="H626" s="109">
        <f>J476</f>
        <v>49623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294765</v>
      </c>
      <c r="H627" s="104">
        <f>SUM(F468)</f>
        <v>294765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257956</v>
      </c>
      <c r="H632" s="104">
        <f>SUM(F472)</f>
        <v>257956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49623</v>
      </c>
      <c r="H640" s="104">
        <f>SUM(G461)</f>
        <v>49623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49623</v>
      </c>
      <c r="H642" s="104">
        <f>SUM(I461)</f>
        <v>49623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8422</v>
      </c>
      <c r="H647" s="104">
        <f>L208+L226+L244</f>
        <v>8422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2983</v>
      </c>
      <c r="H649" s="104">
        <f>H598</f>
        <v>2983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2654</v>
      </c>
      <c r="H650" s="104">
        <f>I598</f>
        <v>2654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2785</v>
      </c>
      <c r="H651" s="104">
        <f>J598</f>
        <v>2785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93000</v>
      </c>
      <c r="G660" s="19">
        <f>(L229+L309+L359)</f>
        <v>82605</v>
      </c>
      <c r="H660" s="19">
        <f>(L247+L328+L360)</f>
        <v>82351</v>
      </c>
      <c r="I660" s="19">
        <f>SUM(F660:H660)</f>
        <v>257956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2983</v>
      </c>
      <c r="G662" s="19">
        <f>(L226+L306)-(J226+J306)</f>
        <v>2654</v>
      </c>
      <c r="H662" s="19">
        <f>(L244+L325)-(J244+J325)</f>
        <v>2785</v>
      </c>
      <c r="I662" s="19">
        <f>SUM(F662:H662)</f>
        <v>8422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84490</v>
      </c>
      <c r="G663" s="199">
        <f>SUM(G575:G587)+SUM(I602:I604)+L612</f>
        <v>75034</v>
      </c>
      <c r="H663" s="199">
        <f>SUM(H575:H587)+SUM(J602:J604)+L613</f>
        <v>74406</v>
      </c>
      <c r="I663" s="19">
        <f>SUM(F663:H663)</f>
        <v>233930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5527</v>
      </c>
      <c r="G664" s="19">
        <f>G660-SUM(G661:G663)</f>
        <v>4917</v>
      </c>
      <c r="H664" s="19">
        <f>H660-SUM(H661:H663)</f>
        <v>5160</v>
      </c>
      <c r="I664" s="19">
        <f>I660-SUM(I661:I663)</f>
        <v>15604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-5527</v>
      </c>
      <c r="G669" s="18">
        <v>-4917</v>
      </c>
      <c r="H669" s="18">
        <v>-5160</v>
      </c>
      <c r="I669" s="19">
        <f>SUM(F669:H669)</f>
        <v>-15604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Windsor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Windsor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233930</v>
      </c>
      <c r="D5" s="20">
        <f>SUM('DOE25'!L197:L200)+SUM('DOE25'!L215:L218)+SUM('DOE25'!L233:L236)-F5-G5</f>
        <v>233930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10251</v>
      </c>
      <c r="D8" s="243"/>
      <c r="E8" s="20">
        <f>'DOE25'!L204+'DOE25'!L222+'DOE25'!L240-F8-G8-D9-D11</f>
        <v>10251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1534</v>
      </c>
      <c r="D9" s="244">
        <v>1534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3819</v>
      </c>
      <c r="D11" s="244">
        <v>3819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8422</v>
      </c>
      <c r="D15" s="20">
        <f>'DOE25'!L208+'DOE25'!L226+'DOE25'!L244-F15-G15</f>
        <v>8422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247705</v>
      </c>
      <c r="E33" s="246">
        <f>SUM(E5:E31)</f>
        <v>10251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10251</v>
      </c>
      <c r="E35" s="249"/>
    </row>
    <row r="36" spans="2:8" ht="12" thickTop="1" x14ac:dyDescent="0.2">
      <c r="B36" t="s">
        <v>814</v>
      </c>
      <c r="D36" s="20">
        <f>D33</f>
        <v>247705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tabSelected="1" zoomScale="80" zoomScaleNormal="80" workbookViewId="0">
      <pane ySplit="2" topLeftCell="A5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126837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49623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126837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49623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49623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126837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126837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49623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126837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49623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159860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160118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75179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59468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134647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134647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294765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233930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233930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15604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8422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24026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257956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Windsor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233930</v>
      </c>
      <c r="D10" s="182">
        <f>ROUND((C10/$C$28)*100,1)</f>
        <v>90.7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15604</v>
      </c>
      <c r="D17" s="182">
        <f t="shared" si="0"/>
        <v>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8422</v>
      </c>
      <c r="D21" s="182">
        <f t="shared" si="0"/>
        <v>3.3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257956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257956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159860</v>
      </c>
      <c r="D35" s="182">
        <f t="shared" ref="D35:D40" si="1">ROUND((C35/$C$41)*100,1)</f>
        <v>54.2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258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134647</v>
      </c>
      <c r="D37" s="182">
        <f t="shared" si="1"/>
        <v>45.7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294765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Windsor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2017-10-27T15:02:47Z</cp:lastPrinted>
  <dcterms:created xsi:type="dcterms:W3CDTF">1997-12-04T19:04:30Z</dcterms:created>
  <dcterms:modified xsi:type="dcterms:W3CDTF">2017-11-29T18:10:36Z</dcterms:modified>
</cp:coreProperties>
</file>